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gusta\OneDrive\Desktop\_ANP\"/>
    </mc:Choice>
  </mc:AlternateContent>
  <xr:revisionPtr revIDLastSave="0" documentId="13_ncr:1_{4EB11EEE-3963-4767-8A10-460581410864}" xr6:coauthVersionLast="47" xr6:coauthVersionMax="47" xr10:uidLastSave="{00000000-0000-0000-0000-000000000000}"/>
  <bookViews>
    <workbookView xWindow="-120" yWindow="-120" windowWidth="29040" windowHeight="15720" xr2:uid="{A84A2D62-127E-4AA3-86D9-D2EF51F87787}"/>
  </bookViews>
  <sheets>
    <sheet name="FCFF_(NTS)" sheetId="7" r:id="rId1"/>
    <sheet name="FCD_(ARSESP)" sheetId="2" r:id="rId2"/>
    <sheet name="CHCI" sheetId="8" r:id="rId3"/>
    <sheet name="IGPM" sheetId="3" r:id="rId4"/>
  </sheets>
  <definedNames>
    <definedName name="_xlnm._FilterDatabase" localSheetId="2" hidden="1">CHCI!$A$2:$T$2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2" l="1"/>
  <c r="D7" i="2"/>
  <c r="E7" i="2"/>
  <c r="F7" i="2"/>
  <c r="G7" i="2"/>
  <c r="H7" i="2"/>
  <c r="I7" i="2"/>
  <c r="J7" i="2"/>
  <c r="K7" i="2"/>
  <c r="L7" i="2"/>
  <c r="M7" i="2"/>
  <c r="N7" i="2"/>
  <c r="O7" i="2"/>
  <c r="P7" i="2"/>
  <c r="Q7" i="2"/>
  <c r="R7" i="2"/>
  <c r="S7" i="2"/>
  <c r="T7" i="2"/>
  <c r="U7" i="2"/>
  <c r="V7" i="2"/>
  <c r="C7" i="2"/>
  <c r="C6" i="2"/>
  <c r="D6" i="2"/>
  <c r="E6" i="2"/>
  <c r="F6" i="2"/>
  <c r="G6" i="2"/>
  <c r="H6" i="2"/>
  <c r="I6" i="2"/>
  <c r="J6" i="2"/>
  <c r="K6" i="2"/>
  <c r="L6" i="2"/>
  <c r="M6" i="2"/>
  <c r="N6" i="2"/>
  <c r="O6" i="2"/>
  <c r="P6" i="2"/>
  <c r="Q6" i="2"/>
  <c r="R6" i="2"/>
  <c r="S6" i="2"/>
  <c r="T6" i="2"/>
  <c r="U6" i="2"/>
  <c r="V6" i="2"/>
  <c r="D5" i="2"/>
  <c r="E5" i="2"/>
  <c r="F5" i="2"/>
  <c r="G5" i="2"/>
  <c r="H5" i="2"/>
  <c r="I5" i="2"/>
  <c r="J5" i="2"/>
  <c r="K5" i="2"/>
  <c r="L5" i="2"/>
  <c r="M5" i="2"/>
  <c r="N5" i="2"/>
  <c r="O5" i="2"/>
  <c r="P5" i="2"/>
  <c r="Q5" i="2"/>
  <c r="R5" i="2"/>
  <c r="S5" i="2"/>
  <c r="T5" i="2"/>
  <c r="U5" i="2"/>
  <c r="V5" i="2"/>
  <c r="C5" i="2"/>
  <c r="D5" i="7" l="1"/>
  <c r="E5" i="7"/>
  <c r="F5" i="7"/>
  <c r="G5" i="7"/>
  <c r="H5" i="7"/>
  <c r="I5" i="7"/>
  <c r="J5" i="7"/>
  <c r="K5" i="7"/>
  <c r="L5" i="7"/>
  <c r="M5" i="7"/>
  <c r="N5" i="7"/>
  <c r="O5" i="7"/>
  <c r="P5" i="7"/>
  <c r="Q5" i="7"/>
  <c r="R5" i="7"/>
  <c r="S5" i="7"/>
  <c r="T5" i="7"/>
  <c r="U5" i="7"/>
  <c r="V5" i="7"/>
  <c r="C5" i="7"/>
  <c r="Y27" i="8"/>
  <c r="D9" i="2"/>
  <c r="E9" i="2"/>
  <c r="F9" i="2"/>
  <c r="G9" i="2"/>
  <c r="H9" i="2"/>
  <c r="I9" i="2"/>
  <c r="J9" i="2"/>
  <c r="K9" i="2"/>
  <c r="L9" i="2"/>
  <c r="M9" i="2"/>
  <c r="N9" i="2"/>
  <c r="O9" i="2"/>
  <c r="P9" i="2"/>
  <c r="Q9" i="2"/>
  <c r="R9" i="2"/>
  <c r="S9" i="2"/>
  <c r="T9" i="2"/>
  <c r="U9" i="2"/>
  <c r="V9" i="2"/>
  <c r="B9" i="2"/>
  <c r="C9" i="2"/>
  <c r="D12" i="2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C12" i="2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D11" i="2"/>
  <c r="C11" i="2"/>
  <c r="V10" i="2"/>
  <c r="D10" i="2"/>
  <c r="E10" i="2"/>
  <c r="F10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U10" i="2"/>
  <c r="B8" i="2"/>
  <c r="B10" i="2" l="1"/>
  <c r="C13" i="2"/>
  <c r="D13" i="2" s="1"/>
  <c r="E13" i="2" s="1"/>
  <c r="F13" i="2" s="1"/>
  <c r="G13" i="2" s="1"/>
  <c r="H13" i="2" s="1"/>
  <c r="I13" i="2" s="1"/>
  <c r="J13" i="2" s="1"/>
  <c r="K13" i="2" s="1"/>
  <c r="L13" i="2" s="1"/>
  <c r="M13" i="2" s="1"/>
  <c r="N13" i="2" s="1"/>
  <c r="O13" i="2" s="1"/>
  <c r="P13" i="2" s="1"/>
  <c r="Q13" i="2" s="1"/>
  <c r="R13" i="2" s="1"/>
  <c r="S13" i="2" s="1"/>
  <c r="T13" i="2" s="1"/>
  <c r="U13" i="2" s="1"/>
  <c r="V13" i="2" s="1"/>
  <c r="B6" i="2"/>
  <c r="B15" i="7" l="1"/>
  <c r="C16" i="7" s="1"/>
  <c r="B19" i="7"/>
  <c r="E18" i="7"/>
  <c r="E7" i="7" s="1"/>
  <c r="F18" i="7"/>
  <c r="F7" i="7" s="1"/>
  <c r="G18" i="7"/>
  <c r="G7" i="7" s="1"/>
  <c r="H18" i="7"/>
  <c r="H7" i="7" s="1"/>
  <c r="I18" i="7"/>
  <c r="I7" i="7" s="1"/>
  <c r="J18" i="7"/>
  <c r="J7" i="7" s="1"/>
  <c r="K18" i="7"/>
  <c r="K7" i="7" s="1"/>
  <c r="L18" i="7"/>
  <c r="L7" i="7" s="1"/>
  <c r="M18" i="7"/>
  <c r="M7" i="7" s="1"/>
  <c r="N18" i="7"/>
  <c r="N7" i="7" s="1"/>
  <c r="O18" i="7"/>
  <c r="O7" i="7" s="1"/>
  <c r="P18" i="7"/>
  <c r="P7" i="7" s="1"/>
  <c r="Q18" i="7"/>
  <c r="Q7" i="7" s="1"/>
  <c r="R18" i="7"/>
  <c r="R7" i="7" s="1"/>
  <c r="S18" i="7"/>
  <c r="S7" i="7" s="1"/>
  <c r="T18" i="7"/>
  <c r="T7" i="7" s="1"/>
  <c r="U18" i="7"/>
  <c r="U7" i="7" s="1"/>
  <c r="V18" i="7"/>
  <c r="V7" i="7" s="1"/>
  <c r="D18" i="7"/>
  <c r="D7" i="7" s="1"/>
  <c r="C18" i="7"/>
  <c r="C7" i="7" s="1"/>
  <c r="F17" i="7"/>
  <c r="G17" i="7"/>
  <c r="H17" i="7"/>
  <c r="I17" i="7"/>
  <c r="J17" i="7"/>
  <c r="K17" i="7"/>
  <c r="L17" i="7"/>
  <c r="M17" i="7"/>
  <c r="N17" i="7"/>
  <c r="O17" i="7"/>
  <c r="P17" i="7"/>
  <c r="Q17" i="7"/>
  <c r="R17" i="7"/>
  <c r="S17" i="7"/>
  <c r="T17" i="7"/>
  <c r="U17" i="7"/>
  <c r="V17" i="7"/>
  <c r="E17" i="7"/>
  <c r="D17" i="7"/>
  <c r="C17" i="7"/>
  <c r="Y19" i="8"/>
  <c r="Y25" i="8"/>
  <c r="L3" i="8"/>
  <c r="L4" i="8"/>
  <c r="L5" i="8"/>
  <c r="L6" i="8"/>
  <c r="L7" i="8"/>
  <c r="L8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30" i="8"/>
  <c r="L31" i="8"/>
  <c r="L32" i="8"/>
  <c r="L33" i="8"/>
  <c r="L34" i="8"/>
  <c r="L35" i="8"/>
  <c r="L36" i="8"/>
  <c r="L37" i="8"/>
  <c r="L38" i="8"/>
  <c r="L39" i="8"/>
  <c r="L40" i="8"/>
  <c r="L41" i="8"/>
  <c r="L42" i="8"/>
  <c r="L43" i="8"/>
  <c r="L44" i="8"/>
  <c r="L45" i="8"/>
  <c r="L46" i="8"/>
  <c r="L47" i="8"/>
  <c r="L48" i="8"/>
  <c r="L49" i="8"/>
  <c r="L50" i="8"/>
  <c r="L51" i="8"/>
  <c r="L52" i="8"/>
  <c r="L53" i="8"/>
  <c r="L54" i="8"/>
  <c r="L55" i="8"/>
  <c r="L56" i="8"/>
  <c r="L57" i="8"/>
  <c r="L58" i="8"/>
  <c r="L59" i="8"/>
  <c r="L60" i="8"/>
  <c r="L61" i="8"/>
  <c r="L62" i="8"/>
  <c r="L63" i="8"/>
  <c r="L64" i="8"/>
  <c r="L65" i="8"/>
  <c r="L66" i="8"/>
  <c r="L67" i="8"/>
  <c r="L68" i="8"/>
  <c r="L69" i="8"/>
  <c r="L70" i="8"/>
  <c r="L71" i="8"/>
  <c r="L72" i="8"/>
  <c r="L73" i="8"/>
  <c r="L74" i="8"/>
  <c r="L75" i="8"/>
  <c r="L76" i="8"/>
  <c r="L77" i="8"/>
  <c r="L78" i="8"/>
  <c r="L79" i="8"/>
  <c r="L80" i="8"/>
  <c r="L81" i="8"/>
  <c r="L82" i="8"/>
  <c r="L83" i="8"/>
  <c r="L84" i="8"/>
  <c r="L85" i="8"/>
  <c r="L86" i="8"/>
  <c r="L87" i="8"/>
  <c r="L88" i="8"/>
  <c r="L89" i="8"/>
  <c r="L90" i="8"/>
  <c r="L91" i="8"/>
  <c r="L92" i="8"/>
  <c r="L93" i="8"/>
  <c r="L94" i="8"/>
  <c r="L95" i="8"/>
  <c r="L96" i="8"/>
  <c r="L97" i="8"/>
  <c r="L98" i="8"/>
  <c r="L99" i="8"/>
  <c r="L100" i="8"/>
  <c r="L101" i="8"/>
  <c r="L102" i="8"/>
  <c r="L103" i="8"/>
  <c r="L104" i="8"/>
  <c r="L105" i="8"/>
  <c r="L106" i="8"/>
  <c r="L107" i="8"/>
  <c r="L108" i="8"/>
  <c r="L109" i="8"/>
  <c r="L110" i="8"/>
  <c r="L111" i="8"/>
  <c r="L112" i="8"/>
  <c r="L113" i="8"/>
  <c r="L114" i="8"/>
  <c r="L115" i="8"/>
  <c r="L116" i="8"/>
  <c r="L117" i="8"/>
  <c r="L118" i="8"/>
  <c r="L119" i="8"/>
  <c r="L120" i="8"/>
  <c r="L121" i="8"/>
  <c r="L122" i="8"/>
  <c r="L123" i="8"/>
  <c r="L124" i="8"/>
  <c r="L125" i="8"/>
  <c r="L126" i="8"/>
  <c r="L127" i="8"/>
  <c r="L128" i="8"/>
  <c r="L129" i="8"/>
  <c r="L130" i="8"/>
  <c r="L131" i="8"/>
  <c r="L132" i="8"/>
  <c r="L133" i="8"/>
  <c r="L134" i="8"/>
  <c r="L135" i="8"/>
  <c r="L136" i="8"/>
  <c r="L137" i="8"/>
  <c r="L138" i="8"/>
  <c r="L139" i="8"/>
  <c r="L140" i="8"/>
  <c r="L141" i="8"/>
  <c r="L142" i="8"/>
  <c r="L143" i="8"/>
  <c r="L144" i="8"/>
  <c r="L145" i="8"/>
  <c r="L146" i="8"/>
  <c r="L147" i="8"/>
  <c r="L148" i="8"/>
  <c r="L149" i="8"/>
  <c r="L150" i="8"/>
  <c r="L151" i="8"/>
  <c r="L152" i="8"/>
  <c r="L153" i="8"/>
  <c r="L154" i="8"/>
  <c r="L155" i="8"/>
  <c r="L156" i="8"/>
  <c r="L157" i="8"/>
  <c r="L158" i="8"/>
  <c r="L159" i="8"/>
  <c r="L160" i="8"/>
  <c r="L161" i="8"/>
  <c r="L162" i="8"/>
  <c r="L163" i="8"/>
  <c r="L164" i="8"/>
  <c r="L165" i="8"/>
  <c r="L166" i="8"/>
  <c r="L167" i="8"/>
  <c r="L168" i="8"/>
  <c r="L169" i="8"/>
  <c r="L170" i="8"/>
  <c r="L171" i="8"/>
  <c r="L172" i="8"/>
  <c r="L173" i="8"/>
  <c r="L174" i="8"/>
  <c r="L175" i="8"/>
  <c r="L176" i="8"/>
  <c r="L177" i="8"/>
  <c r="L178" i="8"/>
  <c r="L179" i="8"/>
  <c r="L180" i="8"/>
  <c r="L181" i="8"/>
  <c r="L182" i="8"/>
  <c r="L183" i="8"/>
  <c r="L184" i="8"/>
  <c r="L185" i="8"/>
  <c r="L186" i="8"/>
  <c r="L187" i="8"/>
  <c r="L188" i="8"/>
  <c r="L189" i="8"/>
  <c r="L190" i="8"/>
  <c r="L191" i="8"/>
  <c r="L192" i="8"/>
  <c r="L193" i="8"/>
  <c r="L194" i="8"/>
  <c r="L195" i="8"/>
  <c r="L196" i="8"/>
  <c r="L197" i="8"/>
  <c r="L198" i="8"/>
  <c r="L199" i="8"/>
  <c r="L200" i="8"/>
  <c r="L201" i="8"/>
  <c r="L202" i="8"/>
  <c r="L203" i="8"/>
  <c r="L204" i="8"/>
  <c r="L205" i="8"/>
  <c r="L206" i="8"/>
  <c r="L207" i="8"/>
  <c r="L208" i="8"/>
  <c r="L209" i="8"/>
  <c r="L210" i="8"/>
  <c r="L211" i="8"/>
  <c r="L212" i="8"/>
  <c r="L213" i="8"/>
  <c r="L214" i="8"/>
  <c r="L215" i="8"/>
  <c r="L216" i="8"/>
  <c r="L217" i="8"/>
  <c r="L218" i="8"/>
  <c r="L219" i="8"/>
  <c r="L220" i="8"/>
  <c r="L221" i="8"/>
  <c r="L222" i="8"/>
  <c r="L223" i="8"/>
  <c r="L224" i="8"/>
  <c r="L225" i="8"/>
  <c r="L226" i="8"/>
  <c r="L227" i="8"/>
  <c r="L228" i="8"/>
  <c r="L229" i="8"/>
  <c r="L230" i="8"/>
  <c r="L231" i="8"/>
  <c r="L232" i="8"/>
  <c r="L233" i="8"/>
  <c r="L234" i="8"/>
  <c r="L235" i="8"/>
  <c r="L236" i="8"/>
  <c r="L237" i="8"/>
  <c r="L238" i="8"/>
  <c r="L239" i="8"/>
  <c r="L240" i="8"/>
  <c r="L241" i="8"/>
  <c r="L242" i="8"/>
  <c r="L243" i="8"/>
  <c r="L244" i="8"/>
  <c r="L245" i="8"/>
  <c r="L246" i="8"/>
  <c r="L247" i="8"/>
  <c r="L248" i="8"/>
  <c r="L249" i="8"/>
  <c r="L250" i="8"/>
  <c r="L251" i="8"/>
  <c r="L252" i="8"/>
  <c r="L253" i="8"/>
  <c r="L254" i="8"/>
  <c r="L255" i="8"/>
  <c r="L256" i="8"/>
  <c r="L257" i="8"/>
  <c r="L258" i="8"/>
  <c r="L259" i="8"/>
  <c r="L260" i="8"/>
  <c r="L261" i="8"/>
  <c r="L262" i="8"/>
  <c r="L263" i="8"/>
  <c r="L264" i="8"/>
  <c r="L265" i="8"/>
  <c r="L266" i="8"/>
  <c r="L267" i="8"/>
  <c r="L268" i="8"/>
  <c r="L269" i="8"/>
  <c r="L270" i="8"/>
  <c r="L271" i="8"/>
  <c r="L272" i="8"/>
  <c r="L273" i="8"/>
  <c r="L274" i="8"/>
  <c r="L275" i="8"/>
  <c r="L276" i="8"/>
  <c r="L277" i="8"/>
  <c r="L278" i="8"/>
  <c r="L279" i="8"/>
  <c r="L280" i="8"/>
  <c r="L281" i="8"/>
  <c r="L282" i="8"/>
  <c r="L283" i="8"/>
  <c r="L284" i="8"/>
  <c r="L285" i="8"/>
  <c r="L286" i="8"/>
  <c r="L287" i="8"/>
  <c r="L288" i="8"/>
  <c r="L289" i="8"/>
  <c r="L290" i="8"/>
  <c r="L291" i="8"/>
  <c r="L292" i="8"/>
  <c r="L293" i="8"/>
  <c r="L294" i="8"/>
  <c r="L295" i="8"/>
  <c r="L296" i="8"/>
  <c r="L297" i="8"/>
  <c r="L298" i="8"/>
  <c r="L299" i="8"/>
  <c r="L300" i="8"/>
  <c r="L301" i="8"/>
  <c r="L302" i="8"/>
  <c r="L303" i="8"/>
  <c r="L304" i="8"/>
  <c r="L305" i="8"/>
  <c r="L306" i="8"/>
  <c r="L307" i="8"/>
  <c r="L308" i="8"/>
  <c r="L309" i="8"/>
  <c r="L310" i="8"/>
  <c r="L311" i="8"/>
  <c r="L312" i="8"/>
  <c r="L313" i="8"/>
  <c r="L314" i="8"/>
  <c r="L315" i="8"/>
  <c r="L316" i="8"/>
  <c r="L317" i="8"/>
  <c r="L318" i="8"/>
  <c r="L319" i="8"/>
  <c r="L320" i="8"/>
  <c r="L321" i="8"/>
  <c r="L322" i="8"/>
  <c r="L323" i="8"/>
  <c r="L324" i="8"/>
  <c r="L325" i="8"/>
  <c r="L326" i="8"/>
  <c r="L327" i="8"/>
  <c r="L328" i="8"/>
  <c r="L329" i="8"/>
  <c r="L330" i="8"/>
  <c r="L331" i="8"/>
  <c r="L332" i="8"/>
  <c r="L333" i="8"/>
  <c r="L334" i="8"/>
  <c r="L335" i="8"/>
  <c r="L336" i="8"/>
  <c r="L337" i="8"/>
  <c r="L338" i="8"/>
  <c r="L339" i="8"/>
  <c r="L340" i="8"/>
  <c r="L341" i="8"/>
  <c r="L342" i="8"/>
  <c r="L343" i="8"/>
  <c r="L344" i="8"/>
  <c r="L345" i="8"/>
  <c r="L346" i="8"/>
  <c r="L347" i="8"/>
  <c r="L348" i="8"/>
  <c r="L349" i="8"/>
  <c r="L350" i="8"/>
  <c r="L351" i="8"/>
  <c r="L352" i="8"/>
  <c r="L353" i="8"/>
  <c r="L354" i="8"/>
  <c r="L355" i="8"/>
  <c r="L356" i="8"/>
  <c r="L357" i="8"/>
  <c r="L358" i="8"/>
  <c r="L359" i="8"/>
  <c r="L360" i="8"/>
  <c r="L361" i="8"/>
  <c r="L362" i="8"/>
  <c r="L363" i="8"/>
  <c r="L364" i="8"/>
  <c r="L365" i="8"/>
  <c r="L366" i="8"/>
  <c r="L367" i="8"/>
  <c r="L368" i="8"/>
  <c r="L369" i="8"/>
  <c r="L370" i="8"/>
  <c r="L371" i="8"/>
  <c r="L372" i="8"/>
  <c r="L373" i="8"/>
  <c r="L374" i="8"/>
  <c r="L375" i="8"/>
  <c r="L376" i="8"/>
  <c r="L377" i="8"/>
  <c r="L378" i="8"/>
  <c r="L379" i="8"/>
  <c r="L380" i="8"/>
  <c r="L381" i="8"/>
  <c r="L382" i="8"/>
  <c r="L383" i="8"/>
  <c r="L384" i="8"/>
  <c r="L385" i="8"/>
  <c r="L386" i="8"/>
  <c r="L387" i="8"/>
  <c r="L388" i="8"/>
  <c r="L389" i="8"/>
  <c r="L390" i="8"/>
  <c r="L391" i="8"/>
  <c r="L392" i="8"/>
  <c r="L393" i="8"/>
  <c r="L394" i="8"/>
  <c r="L395" i="8"/>
  <c r="L396" i="8"/>
  <c r="L397" i="8"/>
  <c r="L398" i="8"/>
  <c r="L399" i="8"/>
  <c r="L400" i="8"/>
  <c r="L401" i="8"/>
  <c r="L402" i="8"/>
  <c r="L403" i="8"/>
  <c r="L404" i="8"/>
  <c r="L405" i="8"/>
  <c r="L406" i="8"/>
  <c r="L407" i="8"/>
  <c r="L408" i="8"/>
  <c r="L409" i="8"/>
  <c r="L410" i="8"/>
  <c r="L411" i="8"/>
  <c r="L412" i="8"/>
  <c r="L413" i="8"/>
  <c r="L414" i="8"/>
  <c r="L415" i="8"/>
  <c r="L416" i="8"/>
  <c r="L417" i="8"/>
  <c r="L418" i="8"/>
  <c r="L419" i="8"/>
  <c r="L420" i="8"/>
  <c r="L421" i="8"/>
  <c r="L422" i="8"/>
  <c r="L423" i="8"/>
  <c r="L424" i="8"/>
  <c r="L425" i="8"/>
  <c r="L426" i="8"/>
  <c r="L427" i="8"/>
  <c r="L428" i="8"/>
  <c r="L429" i="8"/>
  <c r="L430" i="8"/>
  <c r="L431" i="8"/>
  <c r="L432" i="8"/>
  <c r="L433" i="8"/>
  <c r="L434" i="8"/>
  <c r="L435" i="8"/>
  <c r="L436" i="8"/>
  <c r="L437" i="8"/>
  <c r="L438" i="8"/>
  <c r="L439" i="8"/>
  <c r="L440" i="8"/>
  <c r="L441" i="8"/>
  <c r="L442" i="8"/>
  <c r="L443" i="8"/>
  <c r="L444" i="8"/>
  <c r="L445" i="8"/>
  <c r="L446" i="8"/>
  <c r="L447" i="8"/>
  <c r="L448" i="8"/>
  <c r="L449" i="8"/>
  <c r="L450" i="8"/>
  <c r="L451" i="8"/>
  <c r="L452" i="8"/>
  <c r="L453" i="8"/>
  <c r="L454" i="8"/>
  <c r="L455" i="8"/>
  <c r="L456" i="8"/>
  <c r="L457" i="8"/>
  <c r="L458" i="8"/>
  <c r="L459" i="8"/>
  <c r="L460" i="8"/>
  <c r="L461" i="8"/>
  <c r="L462" i="8"/>
  <c r="L463" i="8"/>
  <c r="L464" i="8"/>
  <c r="L465" i="8"/>
  <c r="L466" i="8"/>
  <c r="L467" i="8"/>
  <c r="L468" i="8"/>
  <c r="L469" i="8"/>
  <c r="L470" i="8"/>
  <c r="L471" i="8"/>
  <c r="L472" i="8"/>
  <c r="L473" i="8"/>
  <c r="L474" i="8"/>
  <c r="L475" i="8"/>
  <c r="L476" i="8"/>
  <c r="L477" i="8"/>
  <c r="L478" i="8"/>
  <c r="L479" i="8"/>
  <c r="L480" i="8"/>
  <c r="L481" i="8"/>
  <c r="L482" i="8"/>
  <c r="L483" i="8"/>
  <c r="L484" i="8"/>
  <c r="L485" i="8"/>
  <c r="L486" i="8"/>
  <c r="L487" i="8"/>
  <c r="L488" i="8"/>
  <c r="L489" i="8"/>
  <c r="L490" i="8"/>
  <c r="L491" i="8"/>
  <c r="L492" i="8"/>
  <c r="L493" i="8"/>
  <c r="L494" i="8"/>
  <c r="L495" i="8"/>
  <c r="L496" i="8"/>
  <c r="L497" i="8"/>
  <c r="L498" i="8"/>
  <c r="L499" i="8"/>
  <c r="L500" i="8"/>
  <c r="L501" i="8"/>
  <c r="L502" i="8"/>
  <c r="L503" i="8"/>
  <c r="L504" i="8"/>
  <c r="L505" i="8"/>
  <c r="L506" i="8"/>
  <c r="L507" i="8"/>
  <c r="L508" i="8"/>
  <c r="L509" i="8"/>
  <c r="L510" i="8"/>
  <c r="L511" i="8"/>
  <c r="L512" i="8"/>
  <c r="L513" i="8"/>
  <c r="L514" i="8"/>
  <c r="L515" i="8"/>
  <c r="L516" i="8"/>
  <c r="L517" i="8"/>
  <c r="L518" i="8"/>
  <c r="L519" i="8"/>
  <c r="L520" i="8"/>
  <c r="L521" i="8"/>
  <c r="L522" i="8"/>
  <c r="L523" i="8"/>
  <c r="L524" i="8"/>
  <c r="L525" i="8"/>
  <c r="L526" i="8"/>
  <c r="L527" i="8"/>
  <c r="L528" i="8"/>
  <c r="L529" i="8"/>
  <c r="L530" i="8"/>
  <c r="L531" i="8"/>
  <c r="L532" i="8"/>
  <c r="L533" i="8"/>
  <c r="L534" i="8"/>
  <c r="L535" i="8"/>
  <c r="L536" i="8"/>
  <c r="L537" i="8"/>
  <c r="L538" i="8"/>
  <c r="L539" i="8"/>
  <c r="L540" i="8"/>
  <c r="L541" i="8"/>
  <c r="L542" i="8"/>
  <c r="L543" i="8"/>
  <c r="L544" i="8"/>
  <c r="L545" i="8"/>
  <c r="L546" i="8"/>
  <c r="L547" i="8"/>
  <c r="L548" i="8"/>
  <c r="L549" i="8"/>
  <c r="L550" i="8"/>
  <c r="L551" i="8"/>
  <c r="L552" i="8"/>
  <c r="L553" i="8"/>
  <c r="L554" i="8"/>
  <c r="L555" i="8"/>
  <c r="L556" i="8"/>
  <c r="L557" i="8"/>
  <c r="L558" i="8"/>
  <c r="L559" i="8"/>
  <c r="L560" i="8"/>
  <c r="L561" i="8"/>
  <c r="L562" i="8"/>
  <c r="L563" i="8"/>
  <c r="L564" i="8"/>
  <c r="L565" i="8"/>
  <c r="L566" i="8"/>
  <c r="L567" i="8"/>
  <c r="L568" i="8"/>
  <c r="L569" i="8"/>
  <c r="L570" i="8"/>
  <c r="L571" i="8"/>
  <c r="L572" i="8"/>
  <c r="L573" i="8"/>
  <c r="L574" i="8"/>
  <c r="L575" i="8"/>
  <c r="L576" i="8"/>
  <c r="L577" i="8"/>
  <c r="L578" i="8"/>
  <c r="L579" i="8"/>
  <c r="L580" i="8"/>
  <c r="L581" i="8"/>
  <c r="L582" i="8"/>
  <c r="L583" i="8"/>
  <c r="L584" i="8"/>
  <c r="L585" i="8"/>
  <c r="L586" i="8"/>
  <c r="L587" i="8"/>
  <c r="L588" i="8"/>
  <c r="L589" i="8"/>
  <c r="L590" i="8"/>
  <c r="L591" i="8"/>
  <c r="L592" i="8"/>
  <c r="L593" i="8"/>
  <c r="L594" i="8"/>
  <c r="L595" i="8"/>
  <c r="L596" i="8"/>
  <c r="L597" i="8"/>
  <c r="L598" i="8"/>
  <c r="L599" i="8"/>
  <c r="L600" i="8"/>
  <c r="L601" i="8"/>
  <c r="L602" i="8"/>
  <c r="L603" i="8"/>
  <c r="L604" i="8"/>
  <c r="L605" i="8"/>
  <c r="L606" i="8"/>
  <c r="L607" i="8"/>
  <c r="L608" i="8"/>
  <c r="L609" i="8"/>
  <c r="L610" i="8"/>
  <c r="L611" i="8"/>
  <c r="L612" i="8"/>
  <c r="L613" i="8"/>
  <c r="L614" i="8"/>
  <c r="L615" i="8"/>
  <c r="L616" i="8"/>
  <c r="L617" i="8"/>
  <c r="L618" i="8"/>
  <c r="L619" i="8"/>
  <c r="L620" i="8"/>
  <c r="L621" i="8"/>
  <c r="L622" i="8"/>
  <c r="L623" i="8"/>
  <c r="L624" i="8"/>
  <c r="L625" i="8"/>
  <c r="L626" i="8"/>
  <c r="L627" i="8"/>
  <c r="L628" i="8"/>
  <c r="L629" i="8"/>
  <c r="L630" i="8"/>
  <c r="L631" i="8"/>
  <c r="L632" i="8"/>
  <c r="L633" i="8"/>
  <c r="L634" i="8"/>
  <c r="L635" i="8"/>
  <c r="L636" i="8"/>
  <c r="L637" i="8"/>
  <c r="L638" i="8"/>
  <c r="L639" i="8"/>
  <c r="L640" i="8"/>
  <c r="L641" i="8"/>
  <c r="L642" i="8"/>
  <c r="L643" i="8"/>
  <c r="L644" i="8"/>
  <c r="L645" i="8"/>
  <c r="L646" i="8"/>
  <c r="L647" i="8"/>
  <c r="L648" i="8"/>
  <c r="L649" i="8"/>
  <c r="L650" i="8"/>
  <c r="L651" i="8"/>
  <c r="L652" i="8"/>
  <c r="L653" i="8"/>
  <c r="L654" i="8"/>
  <c r="L655" i="8"/>
  <c r="L656" i="8"/>
  <c r="L657" i="8"/>
  <c r="L658" i="8"/>
  <c r="L659" i="8"/>
  <c r="L660" i="8"/>
  <c r="L661" i="8"/>
  <c r="L662" i="8"/>
  <c r="L663" i="8"/>
  <c r="L664" i="8"/>
  <c r="L665" i="8"/>
  <c r="L666" i="8"/>
  <c r="L667" i="8"/>
  <c r="L668" i="8"/>
  <c r="L669" i="8"/>
  <c r="L670" i="8"/>
  <c r="L671" i="8"/>
  <c r="L672" i="8"/>
  <c r="L673" i="8"/>
  <c r="L674" i="8"/>
  <c r="L675" i="8"/>
  <c r="L676" i="8"/>
  <c r="L677" i="8"/>
  <c r="L678" i="8"/>
  <c r="L679" i="8"/>
  <c r="L680" i="8"/>
  <c r="L681" i="8"/>
  <c r="L682" i="8"/>
  <c r="L683" i="8"/>
  <c r="L684" i="8"/>
  <c r="L685" i="8"/>
  <c r="L686" i="8"/>
  <c r="L687" i="8"/>
  <c r="L688" i="8"/>
  <c r="L689" i="8"/>
  <c r="L690" i="8"/>
  <c r="L691" i="8"/>
  <c r="L692" i="8"/>
  <c r="L693" i="8"/>
  <c r="L694" i="8"/>
  <c r="L695" i="8"/>
  <c r="L696" i="8"/>
  <c r="L697" i="8"/>
  <c r="L698" i="8"/>
  <c r="L699" i="8"/>
  <c r="L700" i="8"/>
  <c r="L701" i="8"/>
  <c r="L702" i="8"/>
  <c r="L703" i="8"/>
  <c r="L704" i="8"/>
  <c r="L705" i="8"/>
  <c r="L706" i="8"/>
  <c r="L707" i="8"/>
  <c r="L708" i="8"/>
  <c r="L709" i="8"/>
  <c r="L710" i="8"/>
  <c r="L711" i="8"/>
  <c r="L712" i="8"/>
  <c r="L713" i="8"/>
  <c r="L714" i="8"/>
  <c r="L715" i="8"/>
  <c r="L716" i="8"/>
  <c r="L717" i="8"/>
  <c r="L718" i="8"/>
  <c r="L719" i="8"/>
  <c r="L720" i="8"/>
  <c r="L721" i="8"/>
  <c r="L722" i="8"/>
  <c r="L723" i="8"/>
  <c r="L724" i="8"/>
  <c r="L725" i="8"/>
  <c r="L726" i="8"/>
  <c r="L727" i="8"/>
  <c r="L728" i="8"/>
  <c r="L729" i="8"/>
  <c r="L730" i="8"/>
  <c r="L731" i="8"/>
  <c r="L732" i="8"/>
  <c r="L733" i="8"/>
  <c r="L734" i="8"/>
  <c r="L735" i="8"/>
  <c r="L736" i="8"/>
  <c r="L737" i="8"/>
  <c r="L738" i="8"/>
  <c r="L739" i="8"/>
  <c r="L740" i="8"/>
  <c r="L741" i="8"/>
  <c r="L742" i="8"/>
  <c r="L743" i="8"/>
  <c r="L744" i="8"/>
  <c r="L745" i="8"/>
  <c r="L746" i="8"/>
  <c r="L747" i="8"/>
  <c r="L748" i="8"/>
  <c r="L749" i="8"/>
  <c r="L750" i="8"/>
  <c r="L751" i="8"/>
  <c r="L752" i="8"/>
  <c r="L753" i="8"/>
  <c r="L754" i="8"/>
  <c r="L755" i="8"/>
  <c r="L756" i="8"/>
  <c r="L757" i="8"/>
  <c r="L758" i="8"/>
  <c r="L759" i="8"/>
  <c r="L760" i="8"/>
  <c r="L761" i="8"/>
  <c r="L762" i="8"/>
  <c r="L763" i="8"/>
  <c r="L764" i="8"/>
  <c r="L765" i="8"/>
  <c r="L766" i="8"/>
  <c r="L767" i="8"/>
  <c r="L768" i="8"/>
  <c r="L769" i="8"/>
  <c r="L770" i="8"/>
  <c r="L771" i="8"/>
  <c r="L772" i="8"/>
  <c r="L773" i="8"/>
  <c r="L774" i="8"/>
  <c r="L775" i="8"/>
  <c r="L776" i="8"/>
  <c r="L777" i="8"/>
  <c r="L778" i="8"/>
  <c r="L779" i="8"/>
  <c r="L780" i="8"/>
  <c r="L781" i="8"/>
  <c r="L782" i="8"/>
  <c r="L783" i="8"/>
  <c r="L784" i="8"/>
  <c r="L785" i="8"/>
  <c r="L786" i="8"/>
  <c r="L787" i="8"/>
  <c r="L788" i="8"/>
  <c r="L789" i="8"/>
  <c r="L790" i="8"/>
  <c r="L791" i="8"/>
  <c r="L792" i="8"/>
  <c r="L793" i="8"/>
  <c r="L794" i="8"/>
  <c r="L795" i="8"/>
  <c r="L796" i="8"/>
  <c r="L797" i="8"/>
  <c r="L798" i="8"/>
  <c r="L799" i="8"/>
  <c r="L800" i="8"/>
  <c r="L801" i="8"/>
  <c r="L802" i="8"/>
  <c r="L803" i="8"/>
  <c r="L804" i="8"/>
  <c r="L805" i="8"/>
  <c r="L806" i="8"/>
  <c r="L807" i="8"/>
  <c r="L808" i="8"/>
  <c r="L809" i="8"/>
  <c r="L810" i="8"/>
  <c r="L811" i="8"/>
  <c r="L812" i="8"/>
  <c r="L813" i="8"/>
  <c r="L814" i="8"/>
  <c r="L815" i="8"/>
  <c r="L816" i="8"/>
  <c r="L817" i="8"/>
  <c r="L818" i="8"/>
  <c r="L819" i="8"/>
  <c r="L820" i="8"/>
  <c r="L821" i="8"/>
  <c r="L822" i="8"/>
  <c r="L823" i="8"/>
  <c r="L824" i="8"/>
  <c r="L825" i="8"/>
  <c r="L826" i="8"/>
  <c r="L827" i="8"/>
  <c r="L828" i="8"/>
  <c r="L829" i="8"/>
  <c r="L830" i="8"/>
  <c r="L831" i="8"/>
  <c r="L832" i="8"/>
  <c r="L833" i="8"/>
  <c r="L834" i="8"/>
  <c r="L835" i="8"/>
  <c r="L836" i="8"/>
  <c r="L837" i="8"/>
  <c r="L838" i="8"/>
  <c r="L839" i="8"/>
  <c r="L840" i="8"/>
  <c r="L841" i="8"/>
  <c r="L842" i="8"/>
  <c r="L843" i="8"/>
  <c r="L844" i="8"/>
  <c r="L845" i="8"/>
  <c r="L846" i="8"/>
  <c r="L847" i="8"/>
  <c r="L848" i="8"/>
  <c r="L849" i="8"/>
  <c r="L850" i="8"/>
  <c r="L851" i="8"/>
  <c r="L852" i="8"/>
  <c r="L853" i="8"/>
  <c r="L854" i="8"/>
  <c r="L855" i="8"/>
  <c r="L856" i="8"/>
  <c r="L857" i="8"/>
  <c r="L858" i="8"/>
  <c r="L859" i="8"/>
  <c r="L860" i="8"/>
  <c r="L861" i="8"/>
  <c r="L862" i="8"/>
  <c r="L863" i="8"/>
  <c r="L864" i="8"/>
  <c r="L865" i="8"/>
  <c r="L866" i="8"/>
  <c r="L867" i="8"/>
  <c r="L868" i="8"/>
  <c r="L869" i="8"/>
  <c r="L870" i="8"/>
  <c r="L871" i="8"/>
  <c r="L872" i="8"/>
  <c r="L873" i="8"/>
  <c r="L874" i="8"/>
  <c r="L875" i="8"/>
  <c r="L876" i="8"/>
  <c r="L877" i="8"/>
  <c r="L878" i="8"/>
  <c r="L879" i="8"/>
  <c r="L880" i="8"/>
  <c r="L881" i="8"/>
  <c r="L882" i="8"/>
  <c r="L883" i="8"/>
  <c r="L884" i="8"/>
  <c r="L885" i="8"/>
  <c r="L886" i="8"/>
  <c r="L887" i="8"/>
  <c r="L888" i="8"/>
  <c r="L889" i="8"/>
  <c r="L890" i="8"/>
  <c r="L891" i="8"/>
  <c r="L892" i="8"/>
  <c r="L893" i="8"/>
  <c r="L894" i="8"/>
  <c r="L895" i="8"/>
  <c r="L896" i="8"/>
  <c r="L897" i="8"/>
  <c r="L898" i="8"/>
  <c r="L899" i="8"/>
  <c r="L900" i="8"/>
  <c r="L901" i="8"/>
  <c r="L902" i="8"/>
  <c r="L903" i="8"/>
  <c r="L904" i="8"/>
  <c r="L905" i="8"/>
  <c r="L906" i="8"/>
  <c r="L907" i="8"/>
  <c r="L908" i="8"/>
  <c r="L909" i="8"/>
  <c r="L910" i="8"/>
  <c r="L911" i="8"/>
  <c r="L912" i="8"/>
  <c r="L913" i="8"/>
  <c r="L914" i="8"/>
  <c r="L915" i="8"/>
  <c r="L916" i="8"/>
  <c r="L917" i="8"/>
  <c r="L918" i="8"/>
  <c r="L919" i="8"/>
  <c r="L920" i="8"/>
  <c r="L921" i="8"/>
  <c r="L922" i="8"/>
  <c r="L923" i="8"/>
  <c r="L924" i="8"/>
  <c r="L925" i="8"/>
  <c r="L926" i="8"/>
  <c r="L927" i="8"/>
  <c r="L928" i="8"/>
  <c r="L929" i="8"/>
  <c r="L930" i="8"/>
  <c r="L931" i="8"/>
  <c r="L932" i="8"/>
  <c r="L933" i="8"/>
  <c r="L934" i="8"/>
  <c r="L935" i="8"/>
  <c r="L936" i="8"/>
  <c r="L937" i="8"/>
  <c r="L938" i="8"/>
  <c r="L939" i="8"/>
  <c r="L940" i="8"/>
  <c r="L941" i="8"/>
  <c r="L942" i="8"/>
  <c r="L943" i="8"/>
  <c r="L944" i="8"/>
  <c r="L945" i="8"/>
  <c r="L946" i="8"/>
  <c r="L947" i="8"/>
  <c r="L948" i="8"/>
  <c r="L949" i="8"/>
  <c r="L950" i="8"/>
  <c r="L951" i="8"/>
  <c r="L952" i="8"/>
  <c r="L953" i="8"/>
  <c r="L954" i="8"/>
  <c r="L955" i="8"/>
  <c r="L956" i="8"/>
  <c r="L957" i="8"/>
  <c r="L958" i="8"/>
  <c r="L959" i="8"/>
  <c r="L960" i="8"/>
  <c r="L961" i="8"/>
  <c r="L962" i="8"/>
  <c r="L963" i="8"/>
  <c r="L964" i="8"/>
  <c r="L965" i="8"/>
  <c r="L966" i="8"/>
  <c r="L967" i="8"/>
  <c r="L968" i="8"/>
  <c r="L969" i="8"/>
  <c r="L970" i="8"/>
  <c r="L971" i="8"/>
  <c r="L972" i="8"/>
  <c r="L973" i="8"/>
  <c r="L974" i="8"/>
  <c r="L975" i="8"/>
  <c r="L976" i="8"/>
  <c r="L977" i="8"/>
  <c r="L978" i="8"/>
  <c r="L979" i="8"/>
  <c r="L980" i="8"/>
  <c r="L981" i="8"/>
  <c r="L982" i="8"/>
  <c r="L983" i="8"/>
  <c r="L984" i="8"/>
  <c r="L985" i="8"/>
  <c r="L986" i="8"/>
  <c r="L987" i="8"/>
  <c r="L988" i="8"/>
  <c r="L989" i="8"/>
  <c r="L990" i="8"/>
  <c r="L991" i="8"/>
  <c r="L992" i="8"/>
  <c r="L993" i="8"/>
  <c r="L994" i="8"/>
  <c r="L995" i="8"/>
  <c r="L996" i="8"/>
  <c r="L997" i="8"/>
  <c r="L998" i="8"/>
  <c r="L999" i="8"/>
  <c r="L1000" i="8"/>
  <c r="L1001" i="8"/>
  <c r="L1002" i="8"/>
  <c r="L1003" i="8"/>
  <c r="L1004" i="8"/>
  <c r="L1005" i="8"/>
  <c r="L1006" i="8"/>
  <c r="L1007" i="8"/>
  <c r="L1008" i="8"/>
  <c r="L1009" i="8"/>
  <c r="L1010" i="8"/>
  <c r="L1011" i="8"/>
  <c r="L1012" i="8"/>
  <c r="L1013" i="8"/>
  <c r="L1014" i="8"/>
  <c r="L1015" i="8"/>
  <c r="L1016" i="8"/>
  <c r="L1017" i="8"/>
  <c r="L1018" i="8"/>
  <c r="L1019" i="8"/>
  <c r="L1020" i="8"/>
  <c r="L1021" i="8"/>
  <c r="L1022" i="8"/>
  <c r="L1023" i="8"/>
  <c r="L1024" i="8"/>
  <c r="L1025" i="8"/>
  <c r="L1026" i="8"/>
  <c r="L1027" i="8"/>
  <c r="L1028" i="8"/>
  <c r="L1029" i="8"/>
  <c r="L1030" i="8"/>
  <c r="L1031" i="8"/>
  <c r="L1032" i="8"/>
  <c r="L1033" i="8"/>
  <c r="L1034" i="8"/>
  <c r="L1035" i="8"/>
  <c r="L1036" i="8"/>
  <c r="L1037" i="8"/>
  <c r="L1038" i="8"/>
  <c r="L1039" i="8"/>
  <c r="L1040" i="8"/>
  <c r="L1041" i="8"/>
  <c r="L1042" i="8"/>
  <c r="L1043" i="8"/>
  <c r="L1044" i="8"/>
  <c r="L1045" i="8"/>
  <c r="L1046" i="8"/>
  <c r="L1047" i="8"/>
  <c r="L1048" i="8"/>
  <c r="L1049" i="8"/>
  <c r="L1050" i="8"/>
  <c r="L1051" i="8"/>
  <c r="L1052" i="8"/>
  <c r="L1053" i="8"/>
  <c r="L1054" i="8"/>
  <c r="L1055" i="8"/>
  <c r="L1056" i="8"/>
  <c r="L1057" i="8"/>
  <c r="L1058" i="8"/>
  <c r="L1059" i="8"/>
  <c r="L1060" i="8"/>
  <c r="L1061" i="8"/>
  <c r="L1062" i="8"/>
  <c r="L1063" i="8"/>
  <c r="L1064" i="8"/>
  <c r="L1065" i="8"/>
  <c r="L1066" i="8"/>
  <c r="L1067" i="8"/>
  <c r="L1068" i="8"/>
  <c r="L1069" i="8"/>
  <c r="L1070" i="8"/>
  <c r="L1071" i="8"/>
  <c r="L1072" i="8"/>
  <c r="L1073" i="8"/>
  <c r="L1074" i="8"/>
  <c r="L1075" i="8"/>
  <c r="L1076" i="8"/>
  <c r="L1077" i="8"/>
  <c r="L1078" i="8"/>
  <c r="L1079" i="8"/>
  <c r="L1080" i="8"/>
  <c r="L1081" i="8"/>
  <c r="L1082" i="8"/>
  <c r="L1083" i="8"/>
  <c r="L1084" i="8"/>
  <c r="L1085" i="8"/>
  <c r="L1086" i="8"/>
  <c r="L1087" i="8"/>
  <c r="L1088" i="8"/>
  <c r="L1089" i="8"/>
  <c r="L1090" i="8"/>
  <c r="L1091" i="8"/>
  <c r="L1092" i="8"/>
  <c r="L1093" i="8"/>
  <c r="L1094" i="8"/>
  <c r="L1095" i="8"/>
  <c r="L1096" i="8"/>
  <c r="L1097" i="8"/>
  <c r="L1098" i="8"/>
  <c r="L1099" i="8"/>
  <c r="L1100" i="8"/>
  <c r="L1101" i="8"/>
  <c r="L1102" i="8"/>
  <c r="L1103" i="8"/>
  <c r="L1104" i="8"/>
  <c r="L1105" i="8"/>
  <c r="L1106" i="8"/>
  <c r="L1107" i="8"/>
  <c r="L1108" i="8"/>
  <c r="L1109" i="8"/>
  <c r="L1110" i="8"/>
  <c r="L1111" i="8"/>
  <c r="L1112" i="8"/>
  <c r="L1113" i="8"/>
  <c r="L1114" i="8"/>
  <c r="L1115" i="8"/>
  <c r="L1116" i="8"/>
  <c r="L1117" i="8"/>
  <c r="L1118" i="8"/>
  <c r="L1119" i="8"/>
  <c r="L1120" i="8"/>
  <c r="L1121" i="8"/>
  <c r="L1122" i="8"/>
  <c r="L1123" i="8"/>
  <c r="L1124" i="8"/>
  <c r="L1125" i="8"/>
  <c r="L1126" i="8"/>
  <c r="L1127" i="8"/>
  <c r="L1128" i="8"/>
  <c r="L1129" i="8"/>
  <c r="L1130" i="8"/>
  <c r="L1131" i="8"/>
  <c r="L1132" i="8"/>
  <c r="L1133" i="8"/>
  <c r="L1134" i="8"/>
  <c r="L1135" i="8"/>
  <c r="L1136" i="8"/>
  <c r="L1137" i="8"/>
  <c r="L1138" i="8"/>
  <c r="L1139" i="8"/>
  <c r="L1140" i="8"/>
  <c r="L1141" i="8"/>
  <c r="L1142" i="8"/>
  <c r="L1143" i="8"/>
  <c r="L1144" i="8"/>
  <c r="L1145" i="8"/>
  <c r="L1146" i="8"/>
  <c r="L1147" i="8"/>
  <c r="L1148" i="8"/>
  <c r="L1149" i="8"/>
  <c r="L1150" i="8"/>
  <c r="L1151" i="8"/>
  <c r="L1152" i="8"/>
  <c r="L1153" i="8"/>
  <c r="L1154" i="8"/>
  <c r="L1155" i="8"/>
  <c r="L1156" i="8"/>
  <c r="L1157" i="8"/>
  <c r="L1158" i="8"/>
  <c r="L1159" i="8"/>
  <c r="L1160" i="8"/>
  <c r="L1161" i="8"/>
  <c r="L1162" i="8"/>
  <c r="L1163" i="8"/>
  <c r="L1164" i="8"/>
  <c r="L1165" i="8"/>
  <c r="L1166" i="8"/>
  <c r="L1167" i="8"/>
  <c r="L1168" i="8"/>
  <c r="L1169" i="8"/>
  <c r="L1170" i="8"/>
  <c r="L1171" i="8"/>
  <c r="L1172" i="8"/>
  <c r="L1173" i="8"/>
  <c r="L1174" i="8"/>
  <c r="L1175" i="8"/>
  <c r="L1176" i="8"/>
  <c r="L1177" i="8"/>
  <c r="L1178" i="8"/>
  <c r="L1179" i="8"/>
  <c r="L1180" i="8"/>
  <c r="L1181" i="8"/>
  <c r="L1182" i="8"/>
  <c r="L1183" i="8"/>
  <c r="L1184" i="8"/>
  <c r="L1185" i="8"/>
  <c r="L1186" i="8"/>
  <c r="L1187" i="8"/>
  <c r="L1188" i="8"/>
  <c r="L1189" i="8"/>
  <c r="L1190" i="8"/>
  <c r="L1191" i="8"/>
  <c r="L1192" i="8"/>
  <c r="L1193" i="8"/>
  <c r="L1194" i="8"/>
  <c r="L1195" i="8"/>
  <c r="L1196" i="8"/>
  <c r="L1197" i="8"/>
  <c r="L1198" i="8"/>
  <c r="L1199" i="8"/>
  <c r="L1200" i="8"/>
  <c r="L1201" i="8"/>
  <c r="L1202" i="8"/>
  <c r="L1203" i="8"/>
  <c r="L1204" i="8"/>
  <c r="L1205" i="8"/>
  <c r="L1206" i="8"/>
  <c r="L1207" i="8"/>
  <c r="L1208" i="8"/>
  <c r="L1209" i="8"/>
  <c r="L1210" i="8"/>
  <c r="L1211" i="8"/>
  <c r="L1212" i="8"/>
  <c r="L1213" i="8"/>
  <c r="L1214" i="8"/>
  <c r="L1215" i="8"/>
  <c r="L1216" i="8"/>
  <c r="L1217" i="8"/>
  <c r="L1218" i="8"/>
  <c r="L1219" i="8"/>
  <c r="L1220" i="8"/>
  <c r="L1221" i="8"/>
  <c r="L1222" i="8"/>
  <c r="L1223" i="8"/>
  <c r="L1224" i="8"/>
  <c r="L1225" i="8"/>
  <c r="L1226" i="8"/>
  <c r="L1227" i="8"/>
  <c r="L1228" i="8"/>
  <c r="L1229" i="8"/>
  <c r="L1230" i="8"/>
  <c r="L1231" i="8"/>
  <c r="L1232" i="8"/>
  <c r="L1233" i="8"/>
  <c r="L1234" i="8"/>
  <c r="L1235" i="8"/>
  <c r="L1236" i="8"/>
  <c r="L1237" i="8"/>
  <c r="L1238" i="8"/>
  <c r="L1239" i="8"/>
  <c r="L1240" i="8"/>
  <c r="L1241" i="8"/>
  <c r="L1242" i="8"/>
  <c r="L1243" i="8"/>
  <c r="L1244" i="8"/>
  <c r="L1245" i="8"/>
  <c r="L1246" i="8"/>
  <c r="L1247" i="8"/>
  <c r="L1248" i="8"/>
  <c r="L1249" i="8"/>
  <c r="L1250" i="8"/>
  <c r="L1251" i="8"/>
  <c r="L1252" i="8"/>
  <c r="L1253" i="8"/>
  <c r="L1254" i="8"/>
  <c r="L1255" i="8"/>
  <c r="L1256" i="8"/>
  <c r="L1257" i="8"/>
  <c r="L1258" i="8"/>
  <c r="L1259" i="8"/>
  <c r="L1260" i="8"/>
  <c r="L1261" i="8"/>
  <c r="L1262" i="8"/>
  <c r="L1263" i="8"/>
  <c r="L1264" i="8"/>
  <c r="L1265" i="8"/>
  <c r="L1266" i="8"/>
  <c r="L1267" i="8"/>
  <c r="L1268" i="8"/>
  <c r="L1269" i="8"/>
  <c r="L1270" i="8"/>
  <c r="L1271" i="8"/>
  <c r="L1272" i="8"/>
  <c r="L1273" i="8"/>
  <c r="L1274" i="8"/>
  <c r="L1275" i="8"/>
  <c r="L1276" i="8"/>
  <c r="L1277" i="8"/>
  <c r="L1278" i="8"/>
  <c r="L1279" i="8"/>
  <c r="L1280" i="8"/>
  <c r="L1281" i="8"/>
  <c r="L1282" i="8"/>
  <c r="L1283" i="8"/>
  <c r="L1284" i="8"/>
  <c r="L1285" i="8"/>
  <c r="L1286" i="8"/>
  <c r="L1287" i="8"/>
  <c r="L1288" i="8"/>
  <c r="L1289" i="8"/>
  <c r="L1290" i="8"/>
  <c r="L1291" i="8"/>
  <c r="L1292" i="8"/>
  <c r="L1293" i="8"/>
  <c r="L1294" i="8"/>
  <c r="L1295" i="8"/>
  <c r="L1296" i="8"/>
  <c r="L1297" i="8"/>
  <c r="L1298" i="8"/>
  <c r="L1299" i="8"/>
  <c r="L1300" i="8"/>
  <c r="L1301" i="8"/>
  <c r="L1302" i="8"/>
  <c r="L1303" i="8"/>
  <c r="L1304" i="8"/>
  <c r="L1305" i="8"/>
  <c r="L1306" i="8"/>
  <c r="L1307" i="8"/>
  <c r="L1308" i="8"/>
  <c r="L1309" i="8"/>
  <c r="L1310" i="8"/>
  <c r="L1311" i="8"/>
  <c r="L1312" i="8"/>
  <c r="L1313" i="8"/>
  <c r="L1314" i="8"/>
  <c r="L1315" i="8"/>
  <c r="L1316" i="8"/>
  <c r="L1317" i="8"/>
  <c r="L1318" i="8"/>
  <c r="L1319" i="8"/>
  <c r="L1320" i="8"/>
  <c r="L1321" i="8"/>
  <c r="L1322" i="8"/>
  <c r="L1323" i="8"/>
  <c r="L1324" i="8"/>
  <c r="L1325" i="8"/>
  <c r="L1326" i="8"/>
  <c r="L1327" i="8"/>
  <c r="L1328" i="8"/>
  <c r="L1329" i="8"/>
  <c r="L1330" i="8"/>
  <c r="L1331" i="8"/>
  <c r="L1332" i="8"/>
  <c r="L1333" i="8"/>
  <c r="L1334" i="8"/>
  <c r="L1335" i="8"/>
  <c r="L1336" i="8"/>
  <c r="L1337" i="8"/>
  <c r="L1338" i="8"/>
  <c r="L1339" i="8"/>
  <c r="L1340" i="8"/>
  <c r="L1341" i="8"/>
  <c r="L1342" i="8"/>
  <c r="L1343" i="8"/>
  <c r="L1344" i="8"/>
  <c r="L1345" i="8"/>
  <c r="L1346" i="8"/>
  <c r="L1347" i="8"/>
  <c r="L1348" i="8"/>
  <c r="L1349" i="8"/>
  <c r="L1350" i="8"/>
  <c r="L1351" i="8"/>
  <c r="L1352" i="8"/>
  <c r="L1353" i="8"/>
  <c r="L1354" i="8"/>
  <c r="L1355" i="8"/>
  <c r="L1356" i="8"/>
  <c r="L1357" i="8"/>
  <c r="L1358" i="8"/>
  <c r="L1359" i="8"/>
  <c r="L1360" i="8"/>
  <c r="L1361" i="8"/>
  <c r="L1362" i="8"/>
  <c r="L1363" i="8"/>
  <c r="L1364" i="8"/>
  <c r="L1365" i="8"/>
  <c r="L1366" i="8"/>
  <c r="L1367" i="8"/>
  <c r="L1368" i="8"/>
  <c r="L1369" i="8"/>
  <c r="L1370" i="8"/>
  <c r="L1371" i="8"/>
  <c r="L1372" i="8"/>
  <c r="L1373" i="8"/>
  <c r="L1374" i="8"/>
  <c r="L1375" i="8"/>
  <c r="L1376" i="8"/>
  <c r="L1377" i="8"/>
  <c r="L1378" i="8"/>
  <c r="L1379" i="8"/>
  <c r="L1380" i="8"/>
  <c r="L1381" i="8"/>
  <c r="L1382" i="8"/>
  <c r="L1383" i="8"/>
  <c r="L1384" i="8"/>
  <c r="L1385" i="8"/>
  <c r="L1386" i="8"/>
  <c r="L1387" i="8"/>
  <c r="L1388" i="8"/>
  <c r="L1389" i="8"/>
  <c r="L1390" i="8"/>
  <c r="L1391" i="8"/>
  <c r="L1392" i="8"/>
  <c r="L1393" i="8"/>
  <c r="L1394" i="8"/>
  <c r="L1395" i="8"/>
  <c r="L1396" i="8"/>
  <c r="L1397" i="8"/>
  <c r="L1398" i="8"/>
  <c r="L1399" i="8"/>
  <c r="L1400" i="8"/>
  <c r="L1401" i="8"/>
  <c r="L1402" i="8"/>
  <c r="L1403" i="8"/>
  <c r="L1404" i="8"/>
  <c r="L1405" i="8"/>
  <c r="L1406" i="8"/>
  <c r="L1407" i="8"/>
  <c r="L1408" i="8"/>
  <c r="L1409" i="8"/>
  <c r="L1410" i="8"/>
  <c r="L1411" i="8"/>
  <c r="L1412" i="8"/>
  <c r="L1413" i="8"/>
  <c r="L1414" i="8"/>
  <c r="L1415" i="8"/>
  <c r="L1416" i="8"/>
  <c r="L1417" i="8"/>
  <c r="L1418" i="8"/>
  <c r="L1419" i="8"/>
  <c r="L1420" i="8"/>
  <c r="L1421" i="8"/>
  <c r="L1422" i="8"/>
  <c r="L1423" i="8"/>
  <c r="L1424" i="8"/>
  <c r="L1425" i="8"/>
  <c r="L1426" i="8"/>
  <c r="L1427" i="8"/>
  <c r="L1428" i="8"/>
  <c r="L1429" i="8"/>
  <c r="L1430" i="8"/>
  <c r="L1431" i="8"/>
  <c r="L1432" i="8"/>
  <c r="L1433" i="8"/>
  <c r="L1434" i="8"/>
  <c r="L1435" i="8"/>
  <c r="L1436" i="8"/>
  <c r="L1437" i="8"/>
  <c r="L1438" i="8"/>
  <c r="L1439" i="8"/>
  <c r="L1440" i="8"/>
  <c r="L1441" i="8"/>
  <c r="L1442" i="8"/>
  <c r="L1443" i="8"/>
  <c r="L1444" i="8"/>
  <c r="L1445" i="8"/>
  <c r="L1446" i="8"/>
  <c r="L1447" i="8"/>
  <c r="L1448" i="8"/>
  <c r="L1449" i="8"/>
  <c r="L1450" i="8"/>
  <c r="L1451" i="8"/>
  <c r="L1452" i="8"/>
  <c r="L1453" i="8"/>
  <c r="L1454" i="8"/>
  <c r="L1455" i="8"/>
  <c r="L1456" i="8"/>
  <c r="L1457" i="8"/>
  <c r="L1458" i="8"/>
  <c r="L1459" i="8"/>
  <c r="L1460" i="8"/>
  <c r="L1461" i="8"/>
  <c r="L1462" i="8"/>
  <c r="L1463" i="8"/>
  <c r="L1464" i="8"/>
  <c r="L1465" i="8"/>
  <c r="L1466" i="8"/>
  <c r="L1467" i="8"/>
  <c r="L1468" i="8"/>
  <c r="L1469" i="8"/>
  <c r="L1470" i="8"/>
  <c r="L1471" i="8"/>
  <c r="L1472" i="8"/>
  <c r="L1473" i="8"/>
  <c r="L1474" i="8"/>
  <c r="L1475" i="8"/>
  <c r="L1476" i="8"/>
  <c r="L1477" i="8"/>
  <c r="L1478" i="8"/>
  <c r="L1479" i="8"/>
  <c r="L1480" i="8"/>
  <c r="L1481" i="8"/>
  <c r="L1482" i="8"/>
  <c r="L1483" i="8"/>
  <c r="L1484" i="8"/>
  <c r="L1485" i="8"/>
  <c r="L1486" i="8"/>
  <c r="L1487" i="8"/>
  <c r="L1488" i="8"/>
  <c r="L1489" i="8"/>
  <c r="L1490" i="8"/>
  <c r="L1491" i="8"/>
  <c r="L1492" i="8"/>
  <c r="L1493" i="8"/>
  <c r="L1494" i="8"/>
  <c r="L1495" i="8"/>
  <c r="L1496" i="8"/>
  <c r="L1497" i="8"/>
  <c r="L1498" i="8"/>
  <c r="L1499" i="8"/>
  <c r="L1500" i="8"/>
  <c r="L1501" i="8"/>
  <c r="L1502" i="8"/>
  <c r="L1503" i="8"/>
  <c r="L1504" i="8"/>
  <c r="L1505" i="8"/>
  <c r="L1506" i="8"/>
  <c r="L1507" i="8"/>
  <c r="L1508" i="8"/>
  <c r="L1509" i="8"/>
  <c r="L1510" i="8"/>
  <c r="L1511" i="8"/>
  <c r="L1512" i="8"/>
  <c r="L1513" i="8"/>
  <c r="L1514" i="8"/>
  <c r="L1515" i="8"/>
  <c r="L1516" i="8"/>
  <c r="L1517" i="8"/>
  <c r="L1518" i="8"/>
  <c r="L1519" i="8"/>
  <c r="L1520" i="8"/>
  <c r="L1521" i="8"/>
  <c r="L1522" i="8"/>
  <c r="L1523" i="8"/>
  <c r="L1524" i="8"/>
  <c r="L1525" i="8"/>
  <c r="L1526" i="8"/>
  <c r="L1527" i="8"/>
  <c r="L1528" i="8"/>
  <c r="L1529" i="8"/>
  <c r="L1530" i="8"/>
  <c r="L1531" i="8"/>
  <c r="L1532" i="8"/>
  <c r="L1533" i="8"/>
  <c r="L1534" i="8"/>
  <c r="L1535" i="8"/>
  <c r="L1536" i="8"/>
  <c r="L1537" i="8"/>
  <c r="L1538" i="8"/>
  <c r="L1539" i="8"/>
  <c r="L1540" i="8"/>
  <c r="L1541" i="8"/>
  <c r="L1542" i="8"/>
  <c r="L1543" i="8"/>
  <c r="L1544" i="8"/>
  <c r="L1545" i="8"/>
  <c r="L1546" i="8"/>
  <c r="L1547" i="8"/>
  <c r="L1548" i="8"/>
  <c r="L1549" i="8"/>
  <c r="L1550" i="8"/>
  <c r="L1551" i="8"/>
  <c r="L1552" i="8"/>
  <c r="L1553" i="8"/>
  <c r="L1554" i="8"/>
  <c r="L1555" i="8"/>
  <c r="L1556" i="8"/>
  <c r="L1557" i="8"/>
  <c r="L1558" i="8"/>
  <c r="L1559" i="8"/>
  <c r="L1560" i="8"/>
  <c r="L1561" i="8"/>
  <c r="L1562" i="8"/>
  <c r="L1563" i="8"/>
  <c r="L1564" i="8"/>
  <c r="L1565" i="8"/>
  <c r="L1566" i="8"/>
  <c r="L1567" i="8"/>
  <c r="L1568" i="8"/>
  <c r="L1569" i="8"/>
  <c r="L1570" i="8"/>
  <c r="L1571" i="8"/>
  <c r="L1572" i="8"/>
  <c r="L1573" i="8"/>
  <c r="L1574" i="8"/>
  <c r="L1575" i="8"/>
  <c r="L1576" i="8"/>
  <c r="L1577" i="8"/>
  <c r="L1578" i="8"/>
  <c r="L1579" i="8"/>
  <c r="L1580" i="8"/>
  <c r="L1581" i="8"/>
  <c r="L1582" i="8"/>
  <c r="L1583" i="8"/>
  <c r="L1584" i="8"/>
  <c r="L1585" i="8"/>
  <c r="L1586" i="8"/>
  <c r="L1587" i="8"/>
  <c r="L1588" i="8"/>
  <c r="L1589" i="8"/>
  <c r="L1590" i="8"/>
  <c r="L1591" i="8"/>
  <c r="L1592" i="8"/>
  <c r="L1593" i="8"/>
  <c r="L1594" i="8"/>
  <c r="L1595" i="8"/>
  <c r="L1596" i="8"/>
  <c r="L1597" i="8"/>
  <c r="L1598" i="8"/>
  <c r="L1599" i="8"/>
  <c r="L1600" i="8"/>
  <c r="L1601" i="8"/>
  <c r="L1602" i="8"/>
  <c r="L1603" i="8"/>
  <c r="L1604" i="8"/>
  <c r="L1605" i="8"/>
  <c r="L1606" i="8"/>
  <c r="L1607" i="8"/>
  <c r="L1608" i="8"/>
  <c r="L1609" i="8"/>
  <c r="L1610" i="8"/>
  <c r="L1611" i="8"/>
  <c r="L1612" i="8"/>
  <c r="L1613" i="8"/>
  <c r="L1614" i="8"/>
  <c r="L1615" i="8"/>
  <c r="L1616" i="8"/>
  <c r="L1617" i="8"/>
  <c r="L1618" i="8"/>
  <c r="L1619" i="8"/>
  <c r="L1620" i="8"/>
  <c r="L1621" i="8"/>
  <c r="L1622" i="8"/>
  <c r="L1623" i="8"/>
  <c r="L1624" i="8"/>
  <c r="L1625" i="8"/>
  <c r="L1626" i="8"/>
  <c r="L1627" i="8"/>
  <c r="L1628" i="8"/>
  <c r="L1629" i="8"/>
  <c r="L1630" i="8"/>
  <c r="L1631" i="8"/>
  <c r="L1632" i="8"/>
  <c r="L1633" i="8"/>
  <c r="L1634" i="8"/>
  <c r="L1635" i="8"/>
  <c r="L1636" i="8"/>
  <c r="L1637" i="8"/>
  <c r="L1638" i="8"/>
  <c r="L1639" i="8"/>
  <c r="L1640" i="8"/>
  <c r="L1641" i="8"/>
  <c r="L1642" i="8"/>
  <c r="L1643" i="8"/>
  <c r="L1644" i="8"/>
  <c r="L1645" i="8"/>
  <c r="L1646" i="8"/>
  <c r="L1647" i="8"/>
  <c r="L1648" i="8"/>
  <c r="L1649" i="8"/>
  <c r="L1650" i="8"/>
  <c r="L1651" i="8"/>
  <c r="L1652" i="8"/>
  <c r="L1653" i="8"/>
  <c r="L1654" i="8"/>
  <c r="L1655" i="8"/>
  <c r="L1656" i="8"/>
  <c r="L1657" i="8"/>
  <c r="L1658" i="8"/>
  <c r="L1659" i="8"/>
  <c r="L1660" i="8"/>
  <c r="L1661" i="8"/>
  <c r="L1662" i="8"/>
  <c r="L1663" i="8"/>
  <c r="L1664" i="8"/>
  <c r="L1665" i="8"/>
  <c r="L1666" i="8"/>
  <c r="L1667" i="8"/>
  <c r="L1668" i="8"/>
  <c r="L1669" i="8"/>
  <c r="L1670" i="8"/>
  <c r="L1671" i="8"/>
  <c r="L1672" i="8"/>
  <c r="L1673" i="8"/>
  <c r="L1674" i="8"/>
  <c r="L1675" i="8"/>
  <c r="L1676" i="8"/>
  <c r="L1677" i="8"/>
  <c r="L1678" i="8"/>
  <c r="L1679" i="8"/>
  <c r="L1680" i="8"/>
  <c r="L1681" i="8"/>
  <c r="L1682" i="8"/>
  <c r="L1683" i="8"/>
  <c r="L1684" i="8"/>
  <c r="L1685" i="8"/>
  <c r="L1686" i="8"/>
  <c r="L1687" i="8"/>
  <c r="L1688" i="8"/>
  <c r="L1689" i="8"/>
  <c r="L1690" i="8"/>
  <c r="L1691" i="8"/>
  <c r="L1692" i="8"/>
  <c r="L1693" i="8"/>
  <c r="L1694" i="8"/>
  <c r="L1695" i="8"/>
  <c r="L1696" i="8"/>
  <c r="L1697" i="8"/>
  <c r="L1698" i="8"/>
  <c r="L1699" i="8"/>
  <c r="L1700" i="8"/>
  <c r="L1701" i="8"/>
  <c r="L1702" i="8"/>
  <c r="L1703" i="8"/>
  <c r="L1704" i="8"/>
  <c r="L1705" i="8"/>
  <c r="L1706" i="8"/>
  <c r="L1707" i="8"/>
  <c r="L1708" i="8"/>
  <c r="L1709" i="8"/>
  <c r="L1710" i="8"/>
  <c r="L1711" i="8"/>
  <c r="L1712" i="8"/>
  <c r="L1713" i="8"/>
  <c r="L1714" i="8"/>
  <c r="L1715" i="8"/>
  <c r="L1716" i="8"/>
  <c r="L1717" i="8"/>
  <c r="L1718" i="8"/>
  <c r="L1719" i="8"/>
  <c r="L1720" i="8"/>
  <c r="L1721" i="8"/>
  <c r="L1722" i="8"/>
  <c r="L1723" i="8"/>
  <c r="L1724" i="8"/>
  <c r="L1725" i="8"/>
  <c r="L1726" i="8"/>
  <c r="L1727" i="8"/>
  <c r="L1728" i="8"/>
  <c r="L1729" i="8"/>
  <c r="L1730" i="8"/>
  <c r="L1731" i="8"/>
  <c r="L1732" i="8"/>
  <c r="L1733" i="8"/>
  <c r="L1734" i="8"/>
  <c r="L1735" i="8"/>
  <c r="L1736" i="8"/>
  <c r="L1737" i="8"/>
  <c r="L1738" i="8"/>
  <c r="L1739" i="8"/>
  <c r="L1740" i="8"/>
  <c r="L1741" i="8"/>
  <c r="L1742" i="8"/>
  <c r="L1743" i="8"/>
  <c r="L1744" i="8"/>
  <c r="L1745" i="8"/>
  <c r="L1746" i="8"/>
  <c r="L1747" i="8"/>
  <c r="L1748" i="8"/>
  <c r="L1749" i="8"/>
  <c r="L1750" i="8"/>
  <c r="L1751" i="8"/>
  <c r="L1752" i="8"/>
  <c r="L1753" i="8"/>
  <c r="L1754" i="8"/>
  <c r="L1755" i="8"/>
  <c r="L1756" i="8"/>
  <c r="L1757" i="8"/>
  <c r="L1758" i="8"/>
  <c r="L1759" i="8"/>
  <c r="L1760" i="8"/>
  <c r="L1761" i="8"/>
  <c r="L1762" i="8"/>
  <c r="L1763" i="8"/>
  <c r="L1764" i="8"/>
  <c r="L1765" i="8"/>
  <c r="L1766" i="8"/>
  <c r="L1767" i="8"/>
  <c r="L1768" i="8"/>
  <c r="L1769" i="8"/>
  <c r="L1770" i="8"/>
  <c r="L1771" i="8"/>
  <c r="L1772" i="8"/>
  <c r="L1773" i="8"/>
  <c r="L1774" i="8"/>
  <c r="L1775" i="8"/>
  <c r="L1776" i="8"/>
  <c r="L1777" i="8"/>
  <c r="L1778" i="8"/>
  <c r="L1779" i="8"/>
  <c r="L1780" i="8"/>
  <c r="L1781" i="8"/>
  <c r="L1782" i="8"/>
  <c r="L1783" i="8"/>
  <c r="L1784" i="8"/>
  <c r="L1785" i="8"/>
  <c r="L1786" i="8"/>
  <c r="L1787" i="8"/>
  <c r="L1788" i="8"/>
  <c r="L1789" i="8"/>
  <c r="L1790" i="8"/>
  <c r="L1791" i="8"/>
  <c r="L1792" i="8"/>
  <c r="L1793" i="8"/>
  <c r="L1794" i="8"/>
  <c r="L1795" i="8"/>
  <c r="L1796" i="8"/>
  <c r="L1797" i="8"/>
  <c r="L1798" i="8"/>
  <c r="L1799" i="8"/>
  <c r="L1800" i="8"/>
  <c r="L1801" i="8"/>
  <c r="L1802" i="8"/>
  <c r="L1803" i="8"/>
  <c r="L1804" i="8"/>
  <c r="L1805" i="8"/>
  <c r="L1806" i="8"/>
  <c r="L1807" i="8"/>
  <c r="L1808" i="8"/>
  <c r="L1809" i="8"/>
  <c r="L1810" i="8"/>
  <c r="L1811" i="8"/>
  <c r="L1812" i="8"/>
  <c r="L1813" i="8"/>
  <c r="L1814" i="8"/>
  <c r="L1815" i="8"/>
  <c r="L1816" i="8"/>
  <c r="L1817" i="8"/>
  <c r="L1818" i="8"/>
  <c r="L1819" i="8"/>
  <c r="L1820" i="8"/>
  <c r="L1821" i="8"/>
  <c r="L1822" i="8"/>
  <c r="L1823" i="8"/>
  <c r="L1824" i="8"/>
  <c r="L1825" i="8"/>
  <c r="L1826" i="8"/>
  <c r="L1827" i="8"/>
  <c r="L1828" i="8"/>
  <c r="L1829" i="8"/>
  <c r="L1830" i="8"/>
  <c r="L1831" i="8"/>
  <c r="L1832" i="8"/>
  <c r="L1833" i="8"/>
  <c r="L1834" i="8"/>
  <c r="L1835" i="8"/>
  <c r="L1836" i="8"/>
  <c r="L1837" i="8"/>
  <c r="L1838" i="8"/>
  <c r="L1839" i="8"/>
  <c r="L1840" i="8"/>
  <c r="L1841" i="8"/>
  <c r="L1842" i="8"/>
  <c r="L1843" i="8"/>
  <c r="L1844" i="8"/>
  <c r="L1845" i="8"/>
  <c r="L1846" i="8"/>
  <c r="L1847" i="8"/>
  <c r="L1848" i="8"/>
  <c r="L1849" i="8"/>
  <c r="L1850" i="8"/>
  <c r="L1851" i="8"/>
  <c r="L1852" i="8"/>
  <c r="L1853" i="8"/>
  <c r="L1854" i="8"/>
  <c r="L1855" i="8"/>
  <c r="L1856" i="8"/>
  <c r="L1857" i="8"/>
  <c r="L1858" i="8"/>
  <c r="L1859" i="8"/>
  <c r="L1860" i="8"/>
  <c r="L1861" i="8"/>
  <c r="L1862" i="8"/>
  <c r="L1863" i="8"/>
  <c r="L1864" i="8"/>
  <c r="L1865" i="8"/>
  <c r="L1866" i="8"/>
  <c r="L1867" i="8"/>
  <c r="L1868" i="8"/>
  <c r="L1869" i="8"/>
  <c r="L1870" i="8"/>
  <c r="L1871" i="8"/>
  <c r="L1872" i="8"/>
  <c r="L1873" i="8"/>
  <c r="L1874" i="8"/>
  <c r="L1875" i="8"/>
  <c r="L1876" i="8"/>
  <c r="L1877" i="8"/>
  <c r="L1878" i="8"/>
  <c r="L1879" i="8"/>
  <c r="L1880" i="8"/>
  <c r="L1881" i="8"/>
  <c r="L1882" i="8"/>
  <c r="L1883" i="8"/>
  <c r="L1884" i="8"/>
  <c r="L1885" i="8"/>
  <c r="L1886" i="8"/>
  <c r="L1887" i="8"/>
  <c r="L1888" i="8"/>
  <c r="L1889" i="8"/>
  <c r="L1890" i="8"/>
  <c r="L1891" i="8"/>
  <c r="L1892" i="8"/>
  <c r="L1893" i="8"/>
  <c r="L1894" i="8"/>
  <c r="L1895" i="8"/>
  <c r="L1896" i="8"/>
  <c r="L1897" i="8"/>
  <c r="L1898" i="8"/>
  <c r="L1899" i="8"/>
  <c r="L1900" i="8"/>
  <c r="L1901" i="8"/>
  <c r="L1902" i="8"/>
  <c r="L1903" i="8"/>
  <c r="L1904" i="8"/>
  <c r="L1905" i="8"/>
  <c r="L1906" i="8"/>
  <c r="L1907" i="8"/>
  <c r="L1908" i="8"/>
  <c r="L1909" i="8"/>
  <c r="L1910" i="8"/>
  <c r="L1911" i="8"/>
  <c r="L1912" i="8"/>
  <c r="L1913" i="8"/>
  <c r="L1914" i="8"/>
  <c r="L1915" i="8"/>
  <c r="L1916" i="8"/>
  <c r="L1917" i="8"/>
  <c r="L1918" i="8"/>
  <c r="L1919" i="8"/>
  <c r="L1920" i="8"/>
  <c r="L1921" i="8"/>
  <c r="L1922" i="8"/>
  <c r="L1923" i="8"/>
  <c r="L1924" i="8"/>
  <c r="L1925" i="8"/>
  <c r="L1926" i="8"/>
  <c r="L1927" i="8"/>
  <c r="L1928" i="8"/>
  <c r="L1929" i="8"/>
  <c r="L1930" i="8"/>
  <c r="L1931" i="8"/>
  <c r="L1932" i="8"/>
  <c r="L1933" i="8"/>
  <c r="L1934" i="8"/>
  <c r="L1935" i="8"/>
  <c r="L1936" i="8"/>
  <c r="L1937" i="8"/>
  <c r="L1938" i="8"/>
  <c r="L1939" i="8"/>
  <c r="L1940" i="8"/>
  <c r="L1941" i="8"/>
  <c r="L1942" i="8"/>
  <c r="L1943" i="8"/>
  <c r="L1944" i="8"/>
  <c r="L1945" i="8"/>
  <c r="L1946" i="8"/>
  <c r="L1947" i="8"/>
  <c r="L1948" i="8"/>
  <c r="L1949" i="8"/>
  <c r="L1950" i="8"/>
  <c r="L1951" i="8"/>
  <c r="L1952" i="8"/>
  <c r="L1953" i="8"/>
  <c r="L1954" i="8"/>
  <c r="L1955" i="8"/>
  <c r="L1956" i="8"/>
  <c r="L1957" i="8"/>
  <c r="L1958" i="8"/>
  <c r="L1959" i="8"/>
  <c r="L1960" i="8"/>
  <c r="L1961" i="8"/>
  <c r="L1962" i="8"/>
  <c r="L1963" i="8"/>
  <c r="L1964" i="8"/>
  <c r="L1965" i="8"/>
  <c r="L1966" i="8"/>
  <c r="L1967" i="8"/>
  <c r="L1968" i="8"/>
  <c r="L1969" i="8"/>
  <c r="L1970" i="8"/>
  <c r="L1971" i="8"/>
  <c r="L1972" i="8"/>
  <c r="L1973" i="8"/>
  <c r="L1974" i="8"/>
  <c r="L1975" i="8"/>
  <c r="L1976" i="8"/>
  <c r="L1977" i="8"/>
  <c r="L1978" i="8"/>
  <c r="L1979" i="8"/>
  <c r="L1980" i="8"/>
  <c r="L1981" i="8"/>
  <c r="L1982" i="8"/>
  <c r="L1983" i="8"/>
  <c r="L1984" i="8"/>
  <c r="L1985" i="8"/>
  <c r="L1986" i="8"/>
  <c r="L1987" i="8"/>
  <c r="L1988" i="8"/>
  <c r="L1989" i="8"/>
  <c r="L1990" i="8"/>
  <c r="L1991" i="8"/>
  <c r="L1992" i="8"/>
  <c r="L1993" i="8"/>
  <c r="L1994" i="8"/>
  <c r="L1995" i="8"/>
  <c r="L1996" i="8"/>
  <c r="L1997" i="8"/>
  <c r="L1998" i="8"/>
  <c r="L1999" i="8"/>
  <c r="L2000" i="8"/>
  <c r="L2001" i="8"/>
  <c r="L2002" i="8"/>
  <c r="L2003" i="8"/>
  <c r="L2004" i="8"/>
  <c r="L2005" i="8"/>
  <c r="L2006" i="8"/>
  <c r="L2007" i="8"/>
  <c r="L2008" i="8"/>
  <c r="L2009" i="8"/>
  <c r="L2010" i="8"/>
  <c r="L2011" i="8"/>
  <c r="L2012" i="8"/>
  <c r="L2013" i="8"/>
  <c r="L2014" i="8"/>
  <c r="L2015" i="8"/>
  <c r="L2016" i="8"/>
  <c r="L2017" i="8"/>
  <c r="L2018" i="8"/>
  <c r="L2019" i="8"/>
  <c r="L2020" i="8"/>
  <c r="L2021" i="8"/>
  <c r="L2022" i="8"/>
  <c r="L2023" i="8"/>
  <c r="L2024" i="8"/>
  <c r="L2025" i="8"/>
  <c r="L2026" i="8"/>
  <c r="L2027" i="8"/>
  <c r="L2028" i="8"/>
  <c r="L2029" i="8"/>
  <c r="L2030" i="8"/>
  <c r="L2031" i="8"/>
  <c r="L2032" i="8"/>
  <c r="L2033" i="8"/>
  <c r="L2034" i="8"/>
  <c r="L2035" i="8"/>
  <c r="L2036" i="8"/>
  <c r="L2037" i="8"/>
  <c r="L2038" i="8"/>
  <c r="L2039" i="8"/>
  <c r="L2040" i="8"/>
  <c r="L2041" i="8"/>
  <c r="L2042" i="8"/>
  <c r="L2043" i="8"/>
  <c r="L2044" i="8"/>
  <c r="L2045" i="8"/>
  <c r="L2046" i="8"/>
  <c r="L2047" i="8"/>
  <c r="L2048" i="8"/>
  <c r="L2049" i="8"/>
  <c r="L2050" i="8"/>
  <c r="L2051" i="8"/>
  <c r="L2052" i="8"/>
  <c r="L2053" i="8"/>
  <c r="L2054" i="8"/>
  <c r="L2055" i="8"/>
  <c r="L2056" i="8"/>
  <c r="L2057" i="8"/>
  <c r="L2058" i="8"/>
  <c r="L2059" i="8"/>
  <c r="L2060" i="8"/>
  <c r="L2061" i="8"/>
  <c r="L2062" i="8"/>
  <c r="L2063" i="8"/>
  <c r="L2064" i="8"/>
  <c r="L2065" i="8"/>
  <c r="L2066" i="8"/>
  <c r="L2067" i="8"/>
  <c r="L2068" i="8"/>
  <c r="L2069" i="8"/>
  <c r="L2070" i="8"/>
  <c r="L2071" i="8"/>
  <c r="L2072" i="8"/>
  <c r="L2073" i="8"/>
  <c r="L2074" i="8"/>
  <c r="L2075" i="8"/>
  <c r="L2076" i="8"/>
  <c r="L2077" i="8"/>
  <c r="L2078" i="8"/>
  <c r="L2079" i="8"/>
  <c r="L2080" i="8"/>
  <c r="L2081" i="8"/>
  <c r="L2082" i="8"/>
  <c r="L2083" i="8"/>
  <c r="L2084" i="8"/>
  <c r="L2085" i="8"/>
  <c r="L2086" i="8"/>
  <c r="L2087" i="8"/>
  <c r="L2088" i="8"/>
  <c r="L2089" i="8"/>
  <c r="L2090" i="8"/>
  <c r="L2091" i="8"/>
  <c r="L2092" i="8"/>
  <c r="L2093" i="8"/>
  <c r="L2094" i="8"/>
  <c r="L2095" i="8"/>
  <c r="L2096" i="8"/>
  <c r="L2097" i="8"/>
  <c r="L2098" i="8"/>
  <c r="L2099" i="8"/>
  <c r="L2100" i="8"/>
  <c r="L2101" i="8"/>
  <c r="L2102" i="8"/>
  <c r="L2103" i="8"/>
  <c r="L2104" i="8"/>
  <c r="L2105" i="8"/>
  <c r="L2106" i="8"/>
  <c r="L2107" i="8"/>
  <c r="L2108" i="8"/>
  <c r="L2109" i="8"/>
  <c r="L2110" i="8"/>
  <c r="L2111" i="8"/>
  <c r="L2112" i="8"/>
  <c r="L2113" i="8"/>
  <c r="L2114" i="8"/>
  <c r="L2115" i="8"/>
  <c r="L2116" i="8"/>
  <c r="L2117" i="8"/>
  <c r="L2118" i="8"/>
  <c r="L2119" i="8"/>
  <c r="L2120" i="8"/>
  <c r="L2121" i="8"/>
  <c r="L2122" i="8"/>
  <c r="L2123" i="8"/>
  <c r="L2124" i="8"/>
  <c r="L2125" i="8"/>
  <c r="L2126" i="8"/>
  <c r="L2127" i="8"/>
  <c r="L2128" i="8"/>
  <c r="L2129" i="8"/>
  <c r="L2130" i="8"/>
  <c r="L2131" i="8"/>
  <c r="L2132" i="8"/>
  <c r="L2133" i="8"/>
  <c r="L2134" i="8"/>
  <c r="L2135" i="8"/>
  <c r="L2136" i="8"/>
  <c r="L2137" i="8"/>
  <c r="L2138" i="8"/>
  <c r="L2139" i="8"/>
  <c r="L2140" i="8"/>
  <c r="L2141" i="8"/>
  <c r="L2142" i="8"/>
  <c r="L2143" i="8"/>
  <c r="L2144" i="8"/>
  <c r="L2145" i="8"/>
  <c r="L2146" i="8"/>
  <c r="L2147" i="8"/>
  <c r="L2148" i="8"/>
  <c r="L2149" i="8"/>
  <c r="L2150" i="8"/>
  <c r="L2151" i="8"/>
  <c r="L2152" i="8"/>
  <c r="L2153" i="8"/>
  <c r="L2154" i="8"/>
  <c r="L2155" i="8"/>
  <c r="L2156" i="8"/>
  <c r="L2157" i="8"/>
  <c r="L2158" i="8"/>
  <c r="L2159" i="8"/>
  <c r="L2160" i="8"/>
  <c r="L2161" i="8"/>
  <c r="L2162" i="8"/>
  <c r="L2163" i="8"/>
  <c r="L2164" i="8"/>
  <c r="L2165" i="8"/>
  <c r="L2166" i="8"/>
  <c r="L2167" i="8"/>
  <c r="L2168" i="8"/>
  <c r="L2169" i="8"/>
  <c r="L2170" i="8"/>
  <c r="L2171" i="8"/>
  <c r="L2172" i="8"/>
  <c r="L2173" i="8"/>
  <c r="L2174" i="8"/>
  <c r="L2175" i="8"/>
  <c r="L2176" i="8"/>
  <c r="L2177" i="8"/>
  <c r="L2178" i="8"/>
  <c r="L2179" i="8"/>
  <c r="L2180" i="8"/>
  <c r="L2181" i="8"/>
  <c r="L2182" i="8"/>
  <c r="L2183" i="8"/>
  <c r="L2184" i="8"/>
  <c r="L2185" i="8"/>
  <c r="L2186" i="8"/>
  <c r="L2187" i="8"/>
  <c r="L2188" i="8"/>
  <c r="L2189" i="8"/>
  <c r="L2190" i="8"/>
  <c r="L2191" i="8"/>
  <c r="L2192" i="8"/>
  <c r="L2193" i="8"/>
  <c r="L2194" i="8"/>
  <c r="L2195" i="8"/>
  <c r="L2196" i="8"/>
  <c r="L2197" i="8"/>
  <c r="L2198" i="8"/>
  <c r="L2199" i="8"/>
  <c r="L2200" i="8"/>
  <c r="L2201" i="8"/>
  <c r="L2202" i="8"/>
  <c r="L2203" i="8"/>
  <c r="L2204" i="8"/>
  <c r="L2205" i="8"/>
  <c r="L2206" i="8"/>
  <c r="L2207" i="8"/>
  <c r="L2208" i="8"/>
  <c r="L2209" i="8"/>
  <c r="L2210" i="8"/>
  <c r="L2211" i="8"/>
  <c r="L2212" i="8"/>
  <c r="L2213" i="8"/>
  <c r="L2214" i="8"/>
  <c r="L2215" i="8"/>
  <c r="L2216" i="8"/>
  <c r="L2217" i="8"/>
  <c r="L2218" i="8"/>
  <c r="L2219" i="8"/>
  <c r="L2220" i="8"/>
  <c r="L2221" i="8"/>
  <c r="L2222" i="8"/>
  <c r="L2223" i="8"/>
  <c r="L2224" i="8"/>
  <c r="L2225" i="8"/>
  <c r="L2226" i="8"/>
  <c r="L2227" i="8"/>
  <c r="L2228" i="8"/>
  <c r="L2229" i="8"/>
  <c r="L2230" i="8"/>
  <c r="L2231" i="8"/>
  <c r="L2232" i="8"/>
  <c r="L2233" i="8"/>
  <c r="L2234" i="8"/>
  <c r="L2235" i="8"/>
  <c r="L2236" i="8"/>
  <c r="L2237" i="8"/>
  <c r="L2238" i="8"/>
  <c r="L2239" i="8"/>
  <c r="L2240" i="8"/>
  <c r="L2241" i="8"/>
  <c r="L2242" i="8"/>
  <c r="L2243" i="8"/>
  <c r="L2244" i="8"/>
  <c r="L2245" i="8"/>
  <c r="L2246" i="8"/>
  <c r="L2247" i="8"/>
  <c r="L2248" i="8"/>
  <c r="L2249" i="8"/>
  <c r="L2250" i="8"/>
  <c r="L2251" i="8"/>
  <c r="L2252" i="8"/>
  <c r="L2253" i="8"/>
  <c r="L2254" i="8"/>
  <c r="L2255" i="8"/>
  <c r="L2256" i="8"/>
  <c r="L2257" i="8"/>
  <c r="L2258" i="8"/>
  <c r="L2259" i="8"/>
  <c r="L2260" i="8"/>
  <c r="L2261" i="8"/>
  <c r="L2262" i="8"/>
  <c r="L2263" i="8"/>
  <c r="L2264" i="8"/>
  <c r="L2265" i="8"/>
  <c r="L2266" i="8"/>
  <c r="L2267" i="8"/>
  <c r="L2268" i="8"/>
  <c r="L2269" i="8"/>
  <c r="L2270" i="8"/>
  <c r="L2271" i="8"/>
  <c r="L2272" i="8"/>
  <c r="L2273" i="8"/>
  <c r="L2274" i="8"/>
  <c r="L2275" i="8"/>
  <c r="L2276" i="8"/>
  <c r="L2277" i="8"/>
  <c r="L2278" i="8"/>
  <c r="L2279" i="8"/>
  <c r="L2280" i="8"/>
  <c r="L2281" i="8"/>
  <c r="L2282" i="8"/>
  <c r="L2283" i="8"/>
  <c r="L2284" i="8"/>
  <c r="L2285" i="8"/>
  <c r="L2286" i="8"/>
  <c r="L2287" i="8"/>
  <c r="L2288" i="8"/>
  <c r="L2289" i="8"/>
  <c r="L2290" i="8"/>
  <c r="L2291" i="8"/>
  <c r="L2292" i="8"/>
  <c r="L2293" i="8"/>
  <c r="L2294" i="8"/>
  <c r="L2295" i="8"/>
  <c r="L2296" i="8"/>
  <c r="L2297" i="8"/>
  <c r="L2298" i="8"/>
  <c r="L2299" i="8"/>
  <c r="L2300" i="8"/>
  <c r="L2301" i="8"/>
  <c r="L2302" i="8"/>
  <c r="L2303" i="8"/>
  <c r="L2304" i="8"/>
  <c r="L2305" i="8"/>
  <c r="L2306" i="8"/>
  <c r="L2307" i="8"/>
  <c r="L2308" i="8"/>
  <c r="L2309" i="8"/>
  <c r="L2310" i="8"/>
  <c r="L2311" i="8"/>
  <c r="L2312" i="8"/>
  <c r="L2313" i="8"/>
  <c r="L2314" i="8"/>
  <c r="L2315" i="8"/>
  <c r="L2316" i="8"/>
  <c r="L2317" i="8"/>
  <c r="L2318" i="8"/>
  <c r="L2319" i="8"/>
  <c r="L2320" i="8"/>
  <c r="L2321" i="8"/>
  <c r="L2322" i="8"/>
  <c r="L2323" i="8"/>
  <c r="L2324" i="8"/>
  <c r="L2325" i="8"/>
  <c r="L2326" i="8"/>
  <c r="L2327" i="8"/>
  <c r="L2328" i="8"/>
  <c r="L2329" i="8"/>
  <c r="L2330" i="8"/>
  <c r="L2331" i="8"/>
  <c r="L2332" i="8"/>
  <c r="L2333" i="8"/>
  <c r="L2334" i="8"/>
  <c r="L2335" i="8"/>
  <c r="L2336" i="8"/>
  <c r="L2337" i="8"/>
  <c r="L2338" i="8"/>
  <c r="L2339" i="8"/>
  <c r="L2340" i="8"/>
  <c r="L2341" i="8"/>
  <c r="L2342" i="8"/>
  <c r="L2343" i="8"/>
  <c r="L2344" i="8"/>
  <c r="L2345" i="8"/>
  <c r="L2346" i="8"/>
  <c r="L2347" i="8"/>
  <c r="L2348" i="8"/>
  <c r="L2349" i="8"/>
  <c r="L2350" i="8"/>
  <c r="L2351" i="8"/>
  <c r="L2352" i="8"/>
  <c r="L2353" i="8"/>
  <c r="L2354" i="8"/>
  <c r="L2355" i="8"/>
  <c r="L2356" i="8"/>
  <c r="L2357" i="8"/>
  <c r="L2358" i="8"/>
  <c r="L2359" i="8"/>
  <c r="L2360" i="8"/>
  <c r="L2361" i="8"/>
  <c r="L2362" i="8"/>
  <c r="L2363" i="8"/>
  <c r="L2364" i="8"/>
  <c r="L2365" i="8"/>
  <c r="L2366" i="8"/>
  <c r="L2367" i="8"/>
  <c r="L2368" i="8"/>
  <c r="L2369" i="8"/>
  <c r="L2370" i="8"/>
  <c r="L2371" i="8"/>
  <c r="L2372" i="8"/>
  <c r="L2373" i="8"/>
  <c r="L2374" i="8"/>
  <c r="L2375" i="8"/>
  <c r="L2376" i="8"/>
  <c r="L2377" i="8"/>
  <c r="L2378" i="8"/>
  <c r="L2379" i="8"/>
  <c r="L2380" i="8"/>
  <c r="L2381" i="8"/>
  <c r="L2382" i="8"/>
  <c r="L2383" i="8"/>
  <c r="L2384" i="8"/>
  <c r="L2385" i="8"/>
  <c r="L2386" i="8"/>
  <c r="L2387" i="8"/>
  <c r="L2388" i="8"/>
  <c r="L2389" i="8"/>
  <c r="L2390" i="8"/>
  <c r="L2391" i="8"/>
  <c r="L2392" i="8"/>
  <c r="L2393" i="8"/>
  <c r="L2394" i="8"/>
  <c r="L2395" i="8"/>
  <c r="L2396" i="8"/>
  <c r="L2397" i="8"/>
  <c r="L2398" i="8"/>
  <c r="L2399" i="8"/>
  <c r="L2400" i="8"/>
  <c r="L2401" i="8"/>
  <c r="L2402" i="8"/>
  <c r="L2403" i="8"/>
  <c r="L2404" i="8"/>
  <c r="L2405" i="8"/>
  <c r="L2406" i="8"/>
  <c r="L2407" i="8"/>
  <c r="L2408" i="8"/>
  <c r="L2409" i="8"/>
  <c r="L2410" i="8"/>
  <c r="L2411" i="8"/>
  <c r="L2412" i="8"/>
  <c r="L2413" i="8"/>
  <c r="L2414" i="8"/>
  <c r="L2415" i="8"/>
  <c r="L2416" i="8"/>
  <c r="L2417" i="8"/>
  <c r="L2418" i="8"/>
  <c r="L2419" i="8"/>
  <c r="L2420" i="8"/>
  <c r="L2421" i="8"/>
  <c r="L2422" i="8"/>
  <c r="L2423" i="8"/>
  <c r="L2424" i="8"/>
  <c r="L2425" i="8"/>
  <c r="L2426" i="8"/>
  <c r="L2427" i="8"/>
  <c r="L2428" i="8"/>
  <c r="L2429" i="8"/>
  <c r="L2430" i="8"/>
  <c r="L2431" i="8"/>
  <c r="L2432" i="8"/>
  <c r="L2433" i="8"/>
  <c r="L2434" i="8"/>
  <c r="L2435" i="8"/>
  <c r="L2436" i="8"/>
  <c r="L2437" i="8"/>
  <c r="L2438" i="8"/>
  <c r="L2439" i="8"/>
  <c r="L2440" i="8"/>
  <c r="L2441" i="8"/>
  <c r="L2442" i="8"/>
  <c r="L2443" i="8"/>
  <c r="L2444" i="8"/>
  <c r="L2445" i="8"/>
  <c r="L2446" i="8"/>
  <c r="L2447" i="8"/>
  <c r="L2448" i="8"/>
  <c r="L2449" i="8"/>
  <c r="L2450" i="8"/>
  <c r="L2451" i="8"/>
  <c r="L2452" i="8"/>
  <c r="L2453" i="8"/>
  <c r="L2454" i="8"/>
  <c r="L2455" i="8"/>
  <c r="L2456" i="8"/>
  <c r="L2457" i="8"/>
  <c r="L2458" i="8"/>
  <c r="L2459" i="8"/>
  <c r="L2460" i="8"/>
  <c r="L2461" i="8"/>
  <c r="L2462" i="8"/>
  <c r="L2463" i="8"/>
  <c r="L2464" i="8"/>
  <c r="L2465" i="8"/>
  <c r="L2466" i="8"/>
  <c r="L2467" i="8"/>
  <c r="L2468" i="8"/>
  <c r="L2469" i="8"/>
  <c r="L2470" i="8"/>
  <c r="L2471" i="8"/>
  <c r="L2472" i="8"/>
  <c r="L2473" i="8"/>
  <c r="L2474" i="8"/>
  <c r="L2475" i="8"/>
  <c r="L2476" i="8"/>
  <c r="L2477" i="8"/>
  <c r="L2478" i="8"/>
  <c r="L2479" i="8"/>
  <c r="L2480" i="8"/>
  <c r="L2481" i="8"/>
  <c r="L2482" i="8"/>
  <c r="L2483" i="8"/>
  <c r="L2484" i="8"/>
  <c r="L2485" i="8"/>
  <c r="L2486" i="8"/>
  <c r="L2487" i="8"/>
  <c r="L2488" i="8"/>
  <c r="L2489" i="8"/>
  <c r="L2490" i="8"/>
  <c r="L2491" i="8"/>
  <c r="L2492" i="8"/>
  <c r="L2493" i="8"/>
  <c r="L2494" i="8"/>
  <c r="L2495" i="8"/>
  <c r="L2496" i="8"/>
  <c r="L2497" i="8"/>
  <c r="L2498" i="8"/>
  <c r="L2499" i="8"/>
  <c r="L2500" i="8"/>
  <c r="L2501" i="8"/>
  <c r="L2502" i="8"/>
  <c r="L2503" i="8"/>
  <c r="L2504" i="8"/>
  <c r="L2505" i="8"/>
  <c r="L2506" i="8"/>
  <c r="L2507" i="8"/>
  <c r="L2508" i="8"/>
  <c r="L2509" i="8"/>
  <c r="L2510" i="8"/>
  <c r="L2511" i="8"/>
  <c r="L2512" i="8"/>
  <c r="L2513" i="8"/>
  <c r="L2514" i="8"/>
  <c r="L2515" i="8"/>
  <c r="L2516" i="8"/>
  <c r="L2517" i="8"/>
  <c r="L2518" i="8"/>
  <c r="L2519" i="8"/>
  <c r="L2520" i="8"/>
  <c r="L2521" i="8"/>
  <c r="L2522" i="8"/>
  <c r="L2523" i="8"/>
  <c r="L2524" i="8"/>
  <c r="L2525" i="8"/>
  <c r="L2526" i="8"/>
  <c r="L2527" i="8"/>
  <c r="L2528" i="8"/>
  <c r="L2529" i="8"/>
  <c r="L2530" i="8"/>
  <c r="L2531" i="8"/>
  <c r="L2532" i="8"/>
  <c r="L2533" i="8"/>
  <c r="L2534" i="8"/>
  <c r="L2535" i="8"/>
  <c r="L2536" i="8"/>
  <c r="L2537" i="8"/>
  <c r="L2538" i="8"/>
  <c r="L2539" i="8"/>
  <c r="L2540" i="8"/>
  <c r="L2541" i="8"/>
  <c r="L2542" i="8"/>
  <c r="L2543" i="8"/>
  <c r="L2544" i="8"/>
  <c r="L2545" i="8"/>
  <c r="L2546" i="8"/>
  <c r="L2547" i="8"/>
  <c r="L2548" i="8"/>
  <c r="L2549" i="8"/>
  <c r="L2550" i="8"/>
  <c r="L2551" i="8"/>
  <c r="L2552" i="8"/>
  <c r="L2553" i="8"/>
  <c r="L2554" i="8"/>
  <c r="L2555" i="8"/>
  <c r="L2556" i="8"/>
  <c r="L2557" i="8"/>
  <c r="L2558" i="8"/>
  <c r="L2559" i="8"/>
  <c r="L2560" i="8"/>
  <c r="L2561" i="8"/>
  <c r="L2562" i="8"/>
  <c r="L2563" i="8"/>
  <c r="L2564" i="8"/>
  <c r="L2565" i="8"/>
  <c r="L2566" i="8"/>
  <c r="L2567" i="8"/>
  <c r="L2568" i="8"/>
  <c r="L2569" i="8"/>
  <c r="L2570" i="8"/>
  <c r="L2571" i="8"/>
  <c r="L2572" i="8"/>
  <c r="L2573" i="8"/>
  <c r="L2574" i="8"/>
  <c r="L2575" i="8"/>
  <c r="L2576" i="8"/>
  <c r="L2577" i="8"/>
  <c r="L2578" i="8"/>
  <c r="L2579" i="8"/>
  <c r="L2580" i="8"/>
  <c r="L2581" i="8"/>
  <c r="L2582" i="8"/>
  <c r="L2583" i="8"/>
  <c r="L2584" i="8"/>
  <c r="L2585" i="8"/>
  <c r="L2586" i="8"/>
  <c r="L2587" i="8"/>
  <c r="L2588" i="8"/>
  <c r="L2589" i="8"/>
  <c r="L2590" i="8"/>
  <c r="L2591" i="8"/>
  <c r="L2592" i="8"/>
  <c r="L2593" i="8"/>
  <c r="L2594" i="8"/>
  <c r="L2595" i="8"/>
  <c r="L2596" i="8"/>
  <c r="L2597" i="8"/>
  <c r="L2598" i="8"/>
  <c r="L2599" i="8"/>
  <c r="L2600" i="8"/>
  <c r="L2601" i="8"/>
  <c r="L2602" i="8"/>
  <c r="L2603" i="8"/>
  <c r="L2604" i="8"/>
  <c r="L2605" i="8"/>
  <c r="L2606" i="8"/>
  <c r="L2607" i="8"/>
  <c r="L2608" i="8"/>
  <c r="L2609" i="8"/>
  <c r="L2610" i="8"/>
  <c r="L2611" i="8"/>
  <c r="L2612" i="8"/>
  <c r="L2613" i="8"/>
  <c r="L2614" i="8"/>
  <c r="L2615" i="8"/>
  <c r="L2616" i="8"/>
  <c r="L2617" i="8"/>
  <c r="L2618" i="8"/>
  <c r="L2619" i="8"/>
  <c r="L2620" i="8"/>
  <c r="L2621" i="8"/>
  <c r="L2622" i="8"/>
  <c r="L2623" i="8"/>
  <c r="L2624" i="8"/>
  <c r="L2625" i="8"/>
  <c r="L2626" i="8"/>
  <c r="L2627" i="8"/>
  <c r="L2628" i="8"/>
  <c r="L2629" i="8"/>
  <c r="L2630" i="8"/>
  <c r="L2631" i="8"/>
  <c r="L2632" i="8"/>
  <c r="L2633" i="8"/>
  <c r="L2634" i="8"/>
  <c r="L2635" i="8"/>
  <c r="L2636" i="8"/>
  <c r="L2637" i="8"/>
  <c r="L2638" i="8"/>
  <c r="L2639" i="8"/>
  <c r="L2640" i="8"/>
  <c r="L2641" i="8"/>
  <c r="L2642" i="8"/>
  <c r="L2643" i="8"/>
  <c r="L2644" i="8"/>
  <c r="L2645" i="8"/>
  <c r="L2646" i="8"/>
  <c r="L2647" i="8"/>
  <c r="L2648" i="8"/>
  <c r="L2649" i="8"/>
  <c r="L2650" i="8"/>
  <c r="L2651" i="8"/>
  <c r="L2652" i="8"/>
  <c r="L2653" i="8"/>
  <c r="L2654" i="8"/>
  <c r="L2655" i="8"/>
  <c r="L2656" i="8"/>
  <c r="L2657" i="8"/>
  <c r="L2658" i="8"/>
  <c r="L2659" i="8"/>
  <c r="L2660" i="8"/>
  <c r="L2661" i="8"/>
  <c r="L2662" i="8"/>
  <c r="L2663" i="8"/>
  <c r="L2664" i="8"/>
  <c r="L2665" i="8"/>
  <c r="L2666" i="8"/>
  <c r="L2667" i="8"/>
  <c r="L2668" i="8"/>
  <c r="L2669" i="8"/>
  <c r="L2670" i="8"/>
  <c r="L2671" i="8"/>
  <c r="L2672" i="8"/>
  <c r="L2673" i="8"/>
  <c r="L2674" i="8"/>
  <c r="L2675" i="8"/>
  <c r="L2676" i="8"/>
  <c r="L2677" i="8"/>
  <c r="L2678" i="8"/>
  <c r="L2679" i="8"/>
  <c r="L2680" i="8"/>
  <c r="L2681" i="8"/>
  <c r="L2682" i="8"/>
  <c r="L2683" i="8"/>
  <c r="L2684" i="8"/>
  <c r="L2685" i="8"/>
  <c r="L2686" i="8"/>
  <c r="L2687" i="8"/>
  <c r="L2688" i="8"/>
  <c r="L2689" i="8"/>
  <c r="L2690" i="8"/>
  <c r="L2691" i="8"/>
  <c r="L2692" i="8"/>
  <c r="L2693" i="8"/>
  <c r="L2694" i="8"/>
  <c r="L2695" i="8"/>
  <c r="L2696" i="8"/>
  <c r="L2697" i="8"/>
  <c r="L2698" i="8"/>
  <c r="L2699" i="8"/>
  <c r="L2700" i="8"/>
  <c r="L2701" i="8"/>
  <c r="L2702" i="8"/>
  <c r="L2703" i="8"/>
  <c r="L2704" i="8"/>
  <c r="L2705" i="8"/>
  <c r="L2706" i="8"/>
  <c r="L2707" i="8"/>
  <c r="L2708" i="8"/>
  <c r="L2709" i="8"/>
  <c r="L2710" i="8"/>
  <c r="L2711" i="8"/>
  <c r="L2712" i="8"/>
  <c r="L2713" i="8"/>
  <c r="L2714" i="8"/>
  <c r="L2715" i="8"/>
  <c r="L2716" i="8"/>
  <c r="L2717" i="8"/>
  <c r="L2718" i="8"/>
  <c r="L2719" i="8"/>
  <c r="L2720" i="8"/>
  <c r="L2721" i="8"/>
  <c r="L2722" i="8"/>
  <c r="L2723" i="8"/>
  <c r="L2724" i="8"/>
  <c r="L2725" i="8"/>
  <c r="L2726" i="8"/>
  <c r="L2727" i="8"/>
  <c r="L2728" i="8"/>
  <c r="L2729" i="8"/>
  <c r="L2730" i="8"/>
  <c r="L2731" i="8"/>
  <c r="L2732" i="8"/>
  <c r="L2733" i="8"/>
  <c r="L2734" i="8"/>
  <c r="L2735" i="8"/>
  <c r="L2736" i="8"/>
  <c r="L2737" i="8"/>
  <c r="L2738" i="8"/>
  <c r="L2739" i="8"/>
  <c r="L2740" i="8"/>
  <c r="L2741" i="8"/>
  <c r="L2742" i="8"/>
  <c r="L2743" i="8"/>
  <c r="L2744" i="8"/>
  <c r="L2745" i="8"/>
  <c r="L2746" i="8"/>
  <c r="L2747" i="8"/>
  <c r="L2748" i="8"/>
  <c r="L2749" i="8"/>
  <c r="L2750" i="8"/>
  <c r="L2751" i="8"/>
  <c r="L2752" i="8"/>
  <c r="L2753" i="8"/>
  <c r="L2754" i="8"/>
  <c r="L2755" i="8"/>
  <c r="L2756" i="8"/>
  <c r="L2757" i="8"/>
  <c r="L2758" i="8"/>
  <c r="L2759" i="8"/>
  <c r="L2760" i="8"/>
  <c r="L2761" i="8"/>
  <c r="L2762" i="8"/>
  <c r="L2763" i="8"/>
  <c r="L2764" i="8"/>
  <c r="L2765" i="8"/>
  <c r="L2766" i="8"/>
  <c r="L2767" i="8"/>
  <c r="L2768" i="8"/>
  <c r="L2769" i="8"/>
  <c r="L2770" i="8"/>
  <c r="L2771" i="8"/>
  <c r="L2772" i="8"/>
  <c r="L2773" i="8"/>
  <c r="L2774" i="8"/>
  <c r="L2775" i="8"/>
  <c r="L2776" i="8"/>
  <c r="L2777" i="8"/>
  <c r="L2778" i="8"/>
  <c r="L2779" i="8"/>
  <c r="L2780" i="8"/>
  <c r="L2781" i="8"/>
  <c r="L2782" i="8"/>
  <c r="L2783" i="8"/>
  <c r="L2784" i="8"/>
  <c r="L2785" i="8"/>
  <c r="L2786" i="8"/>
  <c r="L2787" i="8"/>
  <c r="L2788" i="8"/>
  <c r="L2789" i="8"/>
  <c r="L2790" i="8"/>
  <c r="L2791" i="8"/>
  <c r="L2792" i="8"/>
  <c r="L2793" i="8"/>
  <c r="L2794" i="8"/>
  <c r="L2795" i="8"/>
  <c r="L2796" i="8"/>
  <c r="L2797" i="8"/>
  <c r="L2798" i="8"/>
  <c r="L2799" i="8"/>
  <c r="L2800" i="8"/>
  <c r="L2801" i="8"/>
  <c r="L2802" i="8"/>
  <c r="L2803" i="8"/>
  <c r="L2804" i="8"/>
  <c r="L2805" i="8"/>
  <c r="L2806" i="8"/>
  <c r="L2807" i="8"/>
  <c r="L2808" i="8"/>
  <c r="L2809" i="8"/>
  <c r="L2810" i="8"/>
  <c r="L2811" i="8"/>
  <c r="L2812" i="8"/>
  <c r="L2813" i="8"/>
  <c r="L2814" i="8"/>
  <c r="L2815" i="8"/>
  <c r="L2816" i="8"/>
  <c r="L2817" i="8"/>
  <c r="L2818" i="8"/>
  <c r="L2819" i="8"/>
  <c r="L2820" i="8"/>
  <c r="L2821" i="8"/>
  <c r="L2822" i="8"/>
  <c r="L2823" i="8"/>
  <c r="L2824" i="8"/>
  <c r="L2825" i="8"/>
  <c r="L2826" i="8"/>
  <c r="L2827" i="8"/>
  <c r="L2828" i="8"/>
  <c r="L2829" i="8"/>
  <c r="L2830" i="8"/>
  <c r="L2831" i="8"/>
  <c r="L2832" i="8"/>
  <c r="L2833" i="8"/>
  <c r="L2834" i="8"/>
  <c r="L2835" i="8"/>
  <c r="L2836" i="8"/>
  <c r="L2837" i="8"/>
  <c r="L2838" i="8"/>
  <c r="L2839" i="8"/>
  <c r="L2840" i="8"/>
  <c r="L2841" i="8"/>
  <c r="L2842" i="8"/>
  <c r="L2843" i="8"/>
  <c r="L2844" i="8"/>
  <c r="L2845" i="8"/>
  <c r="L2846" i="8"/>
  <c r="L2847" i="8"/>
  <c r="L2848" i="8"/>
  <c r="L2849" i="8"/>
  <c r="L2850" i="8"/>
  <c r="L2851" i="8"/>
  <c r="L2852" i="8"/>
  <c r="L2853" i="8"/>
  <c r="L2854" i="8"/>
  <c r="L2855" i="8"/>
  <c r="L2856" i="8"/>
  <c r="L2857" i="8"/>
  <c r="L2858" i="8"/>
  <c r="L2859" i="8"/>
  <c r="L2860" i="8"/>
  <c r="L2861" i="8"/>
  <c r="L2862" i="8"/>
  <c r="L2863" i="8"/>
  <c r="L2864" i="8"/>
  <c r="L2865" i="8"/>
  <c r="L2866" i="8"/>
  <c r="L2867" i="8"/>
  <c r="L2868" i="8"/>
  <c r="L2869" i="8"/>
  <c r="L2870" i="8"/>
  <c r="L2871" i="8"/>
  <c r="L2872" i="8"/>
  <c r="L2873" i="8"/>
  <c r="L2874" i="8"/>
  <c r="L2875" i="8"/>
  <c r="L2876" i="8"/>
  <c r="L2877" i="8"/>
  <c r="L2878" i="8"/>
  <c r="L2879" i="8"/>
  <c r="L2880" i="8"/>
  <c r="L2881" i="8"/>
  <c r="L2882" i="8"/>
  <c r="L2883" i="8"/>
  <c r="L2884" i="8"/>
  <c r="L2885" i="8"/>
  <c r="L2886" i="8"/>
  <c r="L2887" i="8"/>
  <c r="L2888" i="8"/>
  <c r="L2889" i="8"/>
  <c r="L2890" i="8"/>
  <c r="L2891" i="8"/>
  <c r="L2892" i="8"/>
  <c r="L2893" i="8"/>
  <c r="L2894" i="8"/>
  <c r="L2895" i="8"/>
  <c r="L2896" i="8"/>
  <c r="L2897" i="8"/>
  <c r="L2898" i="8"/>
  <c r="L2899" i="8"/>
  <c r="L2900" i="8"/>
  <c r="L2901" i="8"/>
  <c r="L2902" i="8"/>
  <c r="L2903" i="8"/>
  <c r="L2904" i="8"/>
  <c r="L2905" i="8"/>
  <c r="L2906" i="8"/>
  <c r="L2907" i="8"/>
  <c r="L2908" i="8"/>
  <c r="L2909" i="8"/>
  <c r="L2910" i="8"/>
  <c r="L2911" i="8"/>
  <c r="L2912" i="8"/>
  <c r="L2913" i="8"/>
  <c r="L2914" i="8"/>
  <c r="L2915" i="8"/>
  <c r="L2916" i="8"/>
  <c r="L2917" i="8"/>
  <c r="L2918" i="8"/>
  <c r="L2919" i="8"/>
  <c r="L2920" i="8"/>
  <c r="L2921" i="8"/>
  <c r="L2922" i="8"/>
  <c r="L2923" i="8"/>
  <c r="L2924" i="8"/>
  <c r="L2925" i="8"/>
  <c r="L2926" i="8"/>
  <c r="L2927" i="8"/>
  <c r="L2928" i="8"/>
  <c r="L2929" i="8"/>
  <c r="L2930" i="8"/>
  <c r="L2931" i="8"/>
  <c r="L2932" i="8"/>
  <c r="L2933" i="8"/>
  <c r="L2934" i="8"/>
  <c r="L2935" i="8"/>
  <c r="L2936" i="8"/>
  <c r="L2937" i="8"/>
  <c r="L2938" i="8"/>
  <c r="L2939" i="8"/>
  <c r="L2940" i="8"/>
  <c r="L2941" i="8"/>
  <c r="L2942" i="8"/>
  <c r="L2943" i="8"/>
  <c r="L2944" i="8"/>
  <c r="L2945" i="8"/>
  <c r="L2946" i="8"/>
  <c r="L2947" i="8"/>
  <c r="L2948" i="8"/>
  <c r="L2949" i="8"/>
  <c r="L2950" i="8"/>
  <c r="L2951" i="8"/>
  <c r="L2952" i="8"/>
  <c r="L2953" i="8"/>
  <c r="L2954" i="8"/>
  <c r="L2955" i="8"/>
  <c r="L2956" i="8"/>
  <c r="L2957" i="8"/>
  <c r="L2958" i="8"/>
  <c r="L2959" i="8"/>
  <c r="L2960" i="8"/>
  <c r="L2961" i="8"/>
  <c r="L2962" i="8"/>
  <c r="L2963" i="8"/>
  <c r="L2964" i="8"/>
  <c r="L2965" i="8"/>
  <c r="L2966" i="8"/>
  <c r="L2967" i="8"/>
  <c r="L2968" i="8"/>
  <c r="L2969" i="8"/>
  <c r="L2970" i="8"/>
  <c r="L2971" i="8"/>
  <c r="L2972" i="8"/>
  <c r="L2973" i="8"/>
  <c r="L2974" i="8"/>
  <c r="L2975" i="8"/>
  <c r="L2976" i="8"/>
  <c r="L2977" i="8"/>
  <c r="L2978" i="8"/>
  <c r="L2979" i="8"/>
  <c r="L2980" i="8"/>
  <c r="L2981" i="8"/>
  <c r="L2982" i="8"/>
  <c r="L2983" i="8"/>
  <c r="L2984" i="8"/>
  <c r="L2985" i="8"/>
  <c r="L2986" i="8"/>
  <c r="L2987" i="8"/>
  <c r="L2988" i="8"/>
  <c r="L2989" i="8"/>
  <c r="L2990" i="8"/>
  <c r="L2991" i="8"/>
  <c r="L2992" i="8"/>
  <c r="L2993" i="8"/>
  <c r="L2994" i="8"/>
  <c r="L2995" i="8"/>
  <c r="L2996" i="8"/>
  <c r="L2997" i="8"/>
  <c r="L2998" i="8"/>
  <c r="L2999" i="8"/>
  <c r="L3000" i="8"/>
  <c r="L3001" i="8"/>
  <c r="L3002" i="8"/>
  <c r="L3003" i="8"/>
  <c r="L3004" i="8"/>
  <c r="L3005" i="8"/>
  <c r="L3006" i="8"/>
  <c r="L3007" i="8"/>
  <c r="L3008" i="8"/>
  <c r="L3009" i="8"/>
  <c r="L3010" i="8"/>
  <c r="L3011" i="8"/>
  <c r="L3012" i="8"/>
  <c r="L3013" i="8"/>
  <c r="L3014" i="8"/>
  <c r="L3015" i="8"/>
  <c r="L3016" i="8"/>
  <c r="L3017" i="8"/>
  <c r="L3018" i="8"/>
  <c r="L3019" i="8"/>
  <c r="L3020" i="8"/>
  <c r="L3021" i="8"/>
  <c r="L3022" i="8"/>
  <c r="L3023" i="8"/>
  <c r="L3024" i="8"/>
  <c r="L3025" i="8"/>
  <c r="L3026" i="8"/>
  <c r="L3027" i="8"/>
  <c r="L3028" i="8"/>
  <c r="L3029" i="8"/>
  <c r="L3030" i="8"/>
  <c r="L3031" i="8"/>
  <c r="L3032" i="8"/>
  <c r="L3033" i="8"/>
  <c r="L3034" i="8"/>
  <c r="L3035" i="8"/>
  <c r="L3036" i="8"/>
  <c r="L3037" i="8"/>
  <c r="L3038" i="8"/>
  <c r="L3039" i="8"/>
  <c r="L3040" i="8"/>
  <c r="L3041" i="8"/>
  <c r="L3042" i="8"/>
  <c r="L3043" i="8"/>
  <c r="L3044" i="8"/>
  <c r="L3045" i="8"/>
  <c r="L3046" i="8"/>
  <c r="L3047" i="8"/>
  <c r="L3048" i="8"/>
  <c r="L3049" i="8"/>
  <c r="L3050" i="8"/>
  <c r="L3051" i="8"/>
  <c r="L3052" i="8"/>
  <c r="L3053" i="8"/>
  <c r="L3054" i="8"/>
  <c r="L3055" i="8"/>
  <c r="L3056" i="8"/>
  <c r="L3057" i="8"/>
  <c r="L3058" i="8"/>
  <c r="L3059" i="8"/>
  <c r="L3060" i="8"/>
  <c r="L3061" i="8"/>
  <c r="L3062" i="8"/>
  <c r="L3063" i="8"/>
  <c r="L3064" i="8"/>
  <c r="L3065" i="8"/>
  <c r="L3066" i="8"/>
  <c r="L3067" i="8"/>
  <c r="L3068" i="8"/>
  <c r="L3069" i="8"/>
  <c r="L3070" i="8"/>
  <c r="L3071" i="8"/>
  <c r="L3072" i="8"/>
  <c r="L3073" i="8"/>
  <c r="L3074" i="8"/>
  <c r="L3075" i="8"/>
  <c r="L3076" i="8"/>
  <c r="L3077" i="8"/>
  <c r="L3078" i="8"/>
  <c r="L3079" i="8"/>
  <c r="L3080" i="8"/>
  <c r="L3081" i="8"/>
  <c r="L3082" i="8"/>
  <c r="L3083" i="8"/>
  <c r="L3084" i="8"/>
  <c r="L3085" i="8"/>
  <c r="L3086" i="8"/>
  <c r="L3087" i="8"/>
  <c r="L3088" i="8"/>
  <c r="L3089" i="8"/>
  <c r="L3090" i="8"/>
  <c r="L3091" i="8"/>
  <c r="L3092" i="8"/>
  <c r="L3093" i="8"/>
  <c r="L3094" i="8"/>
  <c r="L3095" i="8"/>
  <c r="L3096" i="8"/>
  <c r="L3097" i="8"/>
  <c r="L3098" i="8"/>
  <c r="L3099" i="8"/>
  <c r="L3100" i="8"/>
  <c r="L3101" i="8"/>
  <c r="L3102" i="8"/>
  <c r="L3103" i="8"/>
  <c r="L3104" i="8"/>
  <c r="L3105" i="8"/>
  <c r="L3106" i="8"/>
  <c r="L3107" i="8"/>
  <c r="L3108" i="8"/>
  <c r="L3109" i="8"/>
  <c r="L3110" i="8"/>
  <c r="L3111" i="8"/>
  <c r="L3112" i="8"/>
  <c r="L3113" i="8"/>
  <c r="L3114" i="8"/>
  <c r="L3115" i="8"/>
  <c r="L3116" i="8"/>
  <c r="L3117" i="8"/>
  <c r="L3118" i="8"/>
  <c r="L3119" i="8"/>
  <c r="L3120" i="8"/>
  <c r="L3121" i="8"/>
  <c r="L3122" i="8"/>
  <c r="L3123" i="8"/>
  <c r="L3124" i="8"/>
  <c r="L3125" i="8"/>
  <c r="L3126" i="8"/>
  <c r="L3127" i="8"/>
  <c r="L3128" i="8"/>
  <c r="L3129" i="8"/>
  <c r="L3130" i="8"/>
  <c r="L3131" i="8"/>
  <c r="L3132" i="8"/>
  <c r="L3133" i="8"/>
  <c r="L3134" i="8"/>
  <c r="L3135" i="8"/>
  <c r="L3136" i="8"/>
  <c r="L3137" i="8"/>
  <c r="L3138" i="8"/>
  <c r="L3139" i="8"/>
  <c r="L3140" i="8"/>
  <c r="L3141" i="8"/>
  <c r="L3142" i="8"/>
  <c r="L3143" i="8"/>
  <c r="L3144" i="8"/>
  <c r="L3145" i="8"/>
  <c r="L3146" i="8"/>
  <c r="L3147" i="8"/>
  <c r="L3148" i="8"/>
  <c r="L3149" i="8"/>
  <c r="L3150" i="8"/>
  <c r="L3151" i="8"/>
  <c r="L3152" i="8"/>
  <c r="L3153" i="8"/>
  <c r="L3154" i="8"/>
  <c r="L3155" i="8"/>
  <c r="L3156" i="8"/>
  <c r="L3157" i="8"/>
  <c r="L3158" i="8"/>
  <c r="L3159" i="8"/>
  <c r="L3160" i="8"/>
  <c r="L3161" i="8"/>
  <c r="L3162" i="8"/>
  <c r="L3163" i="8"/>
  <c r="L3164" i="8"/>
  <c r="L3165" i="8"/>
  <c r="L3166" i="8"/>
  <c r="L3167" i="8"/>
  <c r="L3168" i="8"/>
  <c r="L3169" i="8"/>
  <c r="L3170" i="8"/>
  <c r="L3171" i="8"/>
  <c r="L3172" i="8"/>
  <c r="L3173" i="8"/>
  <c r="L3174" i="8"/>
  <c r="L3175" i="8"/>
  <c r="L3176" i="8"/>
  <c r="L3177" i="8"/>
  <c r="L3178" i="8"/>
  <c r="L3179" i="8"/>
  <c r="L3180" i="8"/>
  <c r="L3181" i="8"/>
  <c r="L3182" i="8"/>
  <c r="L3183" i="8"/>
  <c r="L3184" i="8"/>
  <c r="L3185" i="8"/>
  <c r="L3186" i="8"/>
  <c r="L3187" i="8"/>
  <c r="L3188" i="8"/>
  <c r="L3189" i="8"/>
  <c r="L3190" i="8"/>
  <c r="L3191" i="8"/>
  <c r="L3192" i="8"/>
  <c r="L3193" i="8"/>
  <c r="L3194" i="8"/>
  <c r="L3195" i="8"/>
  <c r="L3196" i="8"/>
  <c r="L3197" i="8"/>
  <c r="L3198" i="8"/>
  <c r="L3199" i="8"/>
  <c r="L3200" i="8"/>
  <c r="L3201" i="8"/>
  <c r="L3202" i="8"/>
  <c r="L3203" i="8"/>
  <c r="L3204" i="8"/>
  <c r="L3205" i="8"/>
  <c r="L3206" i="8"/>
  <c r="L3207" i="8"/>
  <c r="L3208" i="8"/>
  <c r="L3209" i="8"/>
  <c r="L3210" i="8"/>
  <c r="L3211" i="8"/>
  <c r="L3212" i="8"/>
  <c r="L3213" i="8"/>
  <c r="L3214" i="8"/>
  <c r="L3215" i="8"/>
  <c r="L3216" i="8"/>
  <c r="L3217" i="8"/>
  <c r="L3218" i="8"/>
  <c r="L3219" i="8"/>
  <c r="L3220" i="8"/>
  <c r="L3221" i="8"/>
  <c r="L3222" i="8"/>
  <c r="L3223" i="8"/>
  <c r="L3224" i="8"/>
  <c r="L3225" i="8"/>
  <c r="L3226" i="8"/>
  <c r="L3227" i="8"/>
  <c r="L3228" i="8"/>
  <c r="L3229" i="8"/>
  <c r="L3230" i="8"/>
  <c r="L3231" i="8"/>
  <c r="L3232" i="8"/>
  <c r="L3233" i="8"/>
  <c r="L3234" i="8"/>
  <c r="L3235" i="8"/>
  <c r="L3236" i="8"/>
  <c r="L3237" i="8"/>
  <c r="L3238" i="8"/>
  <c r="L3239" i="8"/>
  <c r="L3240" i="8"/>
  <c r="L3241" i="8"/>
  <c r="L3242" i="8"/>
  <c r="L3243" i="8"/>
  <c r="L3244" i="8"/>
  <c r="L3245" i="8"/>
  <c r="L3246" i="8"/>
  <c r="L3247" i="8"/>
  <c r="L3248" i="8"/>
  <c r="L3249" i="8"/>
  <c r="L3250" i="8"/>
  <c r="L3251" i="8"/>
  <c r="L3252" i="8"/>
  <c r="L3253" i="8"/>
  <c r="L3254" i="8"/>
  <c r="L3255" i="8"/>
  <c r="L3256" i="8"/>
  <c r="L3257" i="8"/>
  <c r="L3258" i="8"/>
  <c r="L3259" i="8"/>
  <c r="L3260" i="8"/>
  <c r="L3261" i="8"/>
  <c r="L3262" i="8"/>
  <c r="L3263" i="8"/>
  <c r="L3264" i="8"/>
  <c r="L3265" i="8"/>
  <c r="L3266" i="8"/>
  <c r="L3267" i="8"/>
  <c r="L3268" i="8"/>
  <c r="L3269" i="8"/>
  <c r="L3270" i="8"/>
  <c r="L3271" i="8"/>
  <c r="L3272" i="8"/>
  <c r="L3273" i="8"/>
  <c r="L3274" i="8"/>
  <c r="L3275" i="8"/>
  <c r="L3276" i="8"/>
  <c r="L3277" i="8"/>
  <c r="L3278" i="8"/>
  <c r="L3279" i="8"/>
  <c r="L3280" i="8"/>
  <c r="L3281" i="8"/>
  <c r="L3282" i="8"/>
  <c r="L3283" i="8"/>
  <c r="L3284" i="8"/>
  <c r="L3285" i="8"/>
  <c r="L3286" i="8"/>
  <c r="L3287" i="8"/>
  <c r="L3288" i="8"/>
  <c r="L3289" i="8"/>
  <c r="L3290" i="8"/>
  <c r="L3291" i="8"/>
  <c r="L3292" i="8"/>
  <c r="L3293" i="8"/>
  <c r="L3294" i="8"/>
  <c r="L3295" i="8"/>
  <c r="L3296" i="8"/>
  <c r="L3297" i="8"/>
  <c r="L3298" i="8"/>
  <c r="L3299" i="8"/>
  <c r="L3300" i="8"/>
  <c r="L3301" i="8"/>
  <c r="L3302" i="8"/>
  <c r="L3303" i="8"/>
  <c r="L3304" i="8"/>
  <c r="L3305" i="8"/>
  <c r="L3306" i="8"/>
  <c r="L3307" i="8"/>
  <c r="L3308" i="8"/>
  <c r="L3309" i="8"/>
  <c r="L3310" i="8"/>
  <c r="L3311" i="8"/>
  <c r="L3312" i="8"/>
  <c r="L3313" i="8"/>
  <c r="L3314" i="8"/>
  <c r="L3315" i="8"/>
  <c r="L3316" i="8"/>
  <c r="L3317" i="8"/>
  <c r="L3318" i="8"/>
  <c r="L3319" i="8"/>
  <c r="L3320" i="8"/>
  <c r="L3321" i="8"/>
  <c r="L3322" i="8"/>
  <c r="L3323" i="8"/>
  <c r="L3324" i="8"/>
  <c r="L3325" i="8"/>
  <c r="L3326" i="8"/>
  <c r="L3327" i="8"/>
  <c r="L3328" i="8"/>
  <c r="L3329" i="8"/>
  <c r="L3330" i="8"/>
  <c r="L3331" i="8"/>
  <c r="L3332" i="8"/>
  <c r="L3333" i="8"/>
  <c r="L3334" i="8"/>
  <c r="L3335" i="8"/>
  <c r="L3336" i="8"/>
  <c r="L3337" i="8"/>
  <c r="L3338" i="8"/>
  <c r="L3339" i="8"/>
  <c r="L3340" i="8"/>
  <c r="L3341" i="8"/>
  <c r="L3342" i="8"/>
  <c r="L3343" i="8"/>
  <c r="L3344" i="8"/>
  <c r="L3345" i="8"/>
  <c r="L3346" i="8"/>
  <c r="L3347" i="8"/>
  <c r="L3348" i="8"/>
  <c r="L3349" i="8"/>
  <c r="L3350" i="8"/>
  <c r="L3351" i="8"/>
  <c r="L3352" i="8"/>
  <c r="L3353" i="8"/>
  <c r="L3354" i="8"/>
  <c r="L3355" i="8"/>
  <c r="L3356" i="8"/>
  <c r="L3357" i="8"/>
  <c r="L3358" i="8"/>
  <c r="L3359" i="8"/>
  <c r="L3360" i="8"/>
  <c r="L3361" i="8"/>
  <c r="L3362" i="8"/>
  <c r="L3363" i="8"/>
  <c r="L3364" i="8"/>
  <c r="L3365" i="8"/>
  <c r="L3366" i="8"/>
  <c r="L3367" i="8"/>
  <c r="L3368" i="8"/>
  <c r="L3369" i="8"/>
  <c r="L3370" i="8"/>
  <c r="L3371" i="8"/>
  <c r="L3372" i="8"/>
  <c r="L3373" i="8"/>
  <c r="L3374" i="8"/>
  <c r="L3375" i="8"/>
  <c r="L3376" i="8"/>
  <c r="L3377" i="8"/>
  <c r="L3378" i="8"/>
  <c r="L3379" i="8"/>
  <c r="L3380" i="8"/>
  <c r="L3381" i="8"/>
  <c r="L3382" i="8"/>
  <c r="L3383" i="8"/>
  <c r="L3384" i="8"/>
  <c r="L3385" i="8"/>
  <c r="L3386" i="8"/>
  <c r="L3387" i="8"/>
  <c r="L3388" i="8"/>
  <c r="L3389" i="8"/>
  <c r="L3390" i="8"/>
  <c r="L3391" i="8"/>
  <c r="L3392" i="8"/>
  <c r="L3393" i="8"/>
  <c r="L3394" i="8"/>
  <c r="L3395" i="8"/>
  <c r="L3396" i="8"/>
  <c r="L3397" i="8"/>
  <c r="L3398" i="8"/>
  <c r="L3399" i="8"/>
  <c r="L3400" i="8"/>
  <c r="L3401" i="8"/>
  <c r="L3402" i="8"/>
  <c r="L3403" i="8"/>
  <c r="L3404" i="8"/>
  <c r="L3405" i="8"/>
  <c r="L3406" i="8"/>
  <c r="L3407" i="8"/>
  <c r="L3408" i="8"/>
  <c r="L3409" i="8"/>
  <c r="L3410" i="8"/>
  <c r="L3411" i="8"/>
  <c r="L3412" i="8"/>
  <c r="L3413" i="8"/>
  <c r="L3414" i="8"/>
  <c r="L3415" i="8"/>
  <c r="L3416" i="8"/>
  <c r="L3417" i="8"/>
  <c r="L3418" i="8"/>
  <c r="L3419" i="8"/>
  <c r="L3420" i="8"/>
  <c r="L3421" i="8"/>
  <c r="L3422" i="8"/>
  <c r="L3423" i="8"/>
  <c r="L3424" i="8"/>
  <c r="L3425" i="8"/>
  <c r="L3426" i="8"/>
  <c r="L3427" i="8"/>
  <c r="L3428" i="8"/>
  <c r="L3429" i="8"/>
  <c r="L3430" i="8"/>
  <c r="L3431" i="8"/>
  <c r="L3432" i="8"/>
  <c r="L3433" i="8"/>
  <c r="L3434" i="8"/>
  <c r="L3435" i="8"/>
  <c r="L3436" i="8"/>
  <c r="L3437" i="8"/>
  <c r="L3438" i="8"/>
  <c r="L3439" i="8"/>
  <c r="L3440" i="8"/>
  <c r="L3441" i="8"/>
  <c r="L3442" i="8"/>
  <c r="L3443" i="8"/>
  <c r="L3444" i="8"/>
  <c r="L3445" i="8"/>
  <c r="L3446" i="8"/>
  <c r="L3447" i="8"/>
  <c r="L3448" i="8"/>
  <c r="L3449" i="8"/>
  <c r="L3450" i="8"/>
  <c r="L3451" i="8"/>
  <c r="L3452" i="8"/>
  <c r="L3453" i="8"/>
  <c r="L3454" i="8"/>
  <c r="L3455" i="8"/>
  <c r="L3456" i="8"/>
  <c r="L3457" i="8"/>
  <c r="L3458" i="8"/>
  <c r="L3459" i="8"/>
  <c r="L3460" i="8"/>
  <c r="L3461" i="8"/>
  <c r="L3462" i="8"/>
  <c r="L3463" i="8"/>
  <c r="L3464" i="8"/>
  <c r="L3465" i="8"/>
  <c r="L3466" i="8"/>
  <c r="L3467" i="8"/>
  <c r="L3468" i="8"/>
  <c r="L3469" i="8"/>
  <c r="L3470" i="8"/>
  <c r="L3471" i="8"/>
  <c r="L3472" i="8"/>
  <c r="L3473" i="8"/>
  <c r="L3474" i="8"/>
  <c r="L3475" i="8"/>
  <c r="L3476" i="8"/>
  <c r="L3477" i="8"/>
  <c r="L3478" i="8"/>
  <c r="L3479" i="8"/>
  <c r="L3480" i="8"/>
  <c r="L3481" i="8"/>
  <c r="L3482" i="8"/>
  <c r="L3483" i="8"/>
  <c r="L3484" i="8"/>
  <c r="L3485" i="8"/>
  <c r="L3486" i="8"/>
  <c r="L3487" i="8"/>
  <c r="L3488" i="8"/>
  <c r="L3489" i="8"/>
  <c r="L3490" i="8"/>
  <c r="L3491" i="8"/>
  <c r="L3492" i="8"/>
  <c r="L3493" i="8"/>
  <c r="L3494" i="8"/>
  <c r="L3495" i="8"/>
  <c r="L3496" i="8"/>
  <c r="L3497" i="8"/>
  <c r="L3498" i="8"/>
  <c r="L3499" i="8"/>
  <c r="L3500" i="8"/>
  <c r="L3501" i="8"/>
  <c r="L3502" i="8"/>
  <c r="L3503" i="8"/>
  <c r="L3504" i="8"/>
  <c r="L3505" i="8"/>
  <c r="L3506" i="8"/>
  <c r="L3507" i="8"/>
  <c r="L3508" i="8"/>
  <c r="L3509" i="8"/>
  <c r="L3510" i="8"/>
  <c r="L3511" i="8"/>
  <c r="L3512" i="8"/>
  <c r="L3513" i="8"/>
  <c r="L3514" i="8"/>
  <c r="L3515" i="8"/>
  <c r="L3516" i="8"/>
  <c r="L3517" i="8"/>
  <c r="L3518" i="8"/>
  <c r="L3519" i="8"/>
  <c r="L3520" i="8"/>
  <c r="L3521" i="8"/>
  <c r="L3522" i="8"/>
  <c r="L3523" i="8"/>
  <c r="L3524" i="8"/>
  <c r="L3525" i="8"/>
  <c r="L3526" i="8"/>
  <c r="L3527" i="8"/>
  <c r="L3528" i="8"/>
  <c r="L3529" i="8"/>
  <c r="L3530" i="8"/>
  <c r="L3531" i="8"/>
  <c r="L3532" i="8"/>
  <c r="L3533" i="8"/>
  <c r="L3534" i="8"/>
  <c r="L3535" i="8"/>
  <c r="L3536" i="8"/>
  <c r="L3537" i="8"/>
  <c r="L3538" i="8"/>
  <c r="L3539" i="8"/>
  <c r="L3540" i="8"/>
  <c r="L3541" i="8"/>
  <c r="L3542" i="8"/>
  <c r="L3543" i="8"/>
  <c r="L3544" i="8"/>
  <c r="L3545" i="8"/>
  <c r="L3546" i="8"/>
  <c r="L3547" i="8"/>
  <c r="L3548" i="8"/>
  <c r="L3549" i="8"/>
  <c r="L3550" i="8"/>
  <c r="L3551" i="8"/>
  <c r="L3552" i="8"/>
  <c r="L3553" i="8"/>
  <c r="L3554" i="8"/>
  <c r="L3555" i="8"/>
  <c r="L3556" i="8"/>
  <c r="L3557" i="8"/>
  <c r="L3558" i="8"/>
  <c r="L3559" i="8"/>
  <c r="L3560" i="8"/>
  <c r="L3561" i="8"/>
  <c r="L3562" i="8"/>
  <c r="L3563" i="8"/>
  <c r="L3564" i="8"/>
  <c r="L3565" i="8"/>
  <c r="L3566" i="8"/>
  <c r="L3567" i="8"/>
  <c r="L3568" i="8"/>
  <c r="L3569" i="8"/>
  <c r="L3570" i="8"/>
  <c r="L3571" i="8"/>
  <c r="L3572" i="8"/>
  <c r="L3573" i="8"/>
  <c r="L3574" i="8"/>
  <c r="L3575" i="8"/>
  <c r="L3576" i="8"/>
  <c r="L3577" i="8"/>
  <c r="L3578" i="8"/>
  <c r="L3579" i="8"/>
  <c r="L3580" i="8"/>
  <c r="L3581" i="8"/>
  <c r="L3582" i="8"/>
  <c r="L3583" i="8"/>
  <c r="L3584" i="8"/>
  <c r="L3585" i="8"/>
  <c r="L3586" i="8"/>
  <c r="L3587" i="8"/>
  <c r="L3588" i="8"/>
  <c r="L3589" i="8"/>
  <c r="L3590" i="8"/>
  <c r="L3591" i="8"/>
  <c r="L3592" i="8"/>
  <c r="L3593" i="8"/>
  <c r="L3594" i="8"/>
  <c r="L3595" i="8"/>
  <c r="L3596" i="8"/>
  <c r="L3597" i="8"/>
  <c r="L3598" i="8"/>
  <c r="L3599" i="8"/>
  <c r="L3600" i="8"/>
  <c r="L3601" i="8"/>
  <c r="L3602" i="8"/>
  <c r="L3603" i="8"/>
  <c r="L3604" i="8"/>
  <c r="L3605" i="8"/>
  <c r="L3606" i="8"/>
  <c r="L3607" i="8"/>
  <c r="M8" i="8"/>
  <c r="M9" i="8"/>
  <c r="M10" i="8"/>
  <c r="M11" i="8"/>
  <c r="M12" i="8"/>
  <c r="M13" i="8"/>
  <c r="M14" i="8"/>
  <c r="M15" i="8"/>
  <c r="M16" i="8"/>
  <c r="M17" i="8"/>
  <c r="M18" i="8"/>
  <c r="M19" i="8"/>
  <c r="M20" i="8"/>
  <c r="M21" i="8"/>
  <c r="M22" i="8"/>
  <c r="M23" i="8"/>
  <c r="M24" i="8"/>
  <c r="M25" i="8"/>
  <c r="M26" i="8"/>
  <c r="M27" i="8"/>
  <c r="M28" i="8"/>
  <c r="M29" i="8"/>
  <c r="M30" i="8"/>
  <c r="M31" i="8"/>
  <c r="M32" i="8"/>
  <c r="M33" i="8"/>
  <c r="M34" i="8"/>
  <c r="M35" i="8"/>
  <c r="M36" i="8"/>
  <c r="M37" i="8"/>
  <c r="M38" i="8"/>
  <c r="M39" i="8"/>
  <c r="M40" i="8"/>
  <c r="M41" i="8"/>
  <c r="M42" i="8"/>
  <c r="M43" i="8"/>
  <c r="M44" i="8"/>
  <c r="M45" i="8"/>
  <c r="M46" i="8"/>
  <c r="M47" i="8"/>
  <c r="M48" i="8"/>
  <c r="M49" i="8"/>
  <c r="M50" i="8"/>
  <c r="M51" i="8"/>
  <c r="M52" i="8"/>
  <c r="M53" i="8"/>
  <c r="M54" i="8"/>
  <c r="M55" i="8"/>
  <c r="M56" i="8"/>
  <c r="M57" i="8"/>
  <c r="M58" i="8"/>
  <c r="M59" i="8"/>
  <c r="M60" i="8"/>
  <c r="M61" i="8"/>
  <c r="M62" i="8"/>
  <c r="M63" i="8"/>
  <c r="M64" i="8"/>
  <c r="M65" i="8"/>
  <c r="M66" i="8"/>
  <c r="M67" i="8"/>
  <c r="M68" i="8"/>
  <c r="M69" i="8"/>
  <c r="M70" i="8"/>
  <c r="M71" i="8"/>
  <c r="M72" i="8"/>
  <c r="M73" i="8"/>
  <c r="M74" i="8"/>
  <c r="M75" i="8"/>
  <c r="M76" i="8"/>
  <c r="M77" i="8"/>
  <c r="M78" i="8"/>
  <c r="M79" i="8"/>
  <c r="M80" i="8"/>
  <c r="M81" i="8"/>
  <c r="M82" i="8"/>
  <c r="M83" i="8"/>
  <c r="M84" i="8"/>
  <c r="M85" i="8"/>
  <c r="M86" i="8"/>
  <c r="M87" i="8"/>
  <c r="M88" i="8"/>
  <c r="M89" i="8"/>
  <c r="M90" i="8"/>
  <c r="M91" i="8"/>
  <c r="M92" i="8"/>
  <c r="M93" i="8"/>
  <c r="M94" i="8"/>
  <c r="M95" i="8"/>
  <c r="M96" i="8"/>
  <c r="M97" i="8"/>
  <c r="M98" i="8"/>
  <c r="M99" i="8"/>
  <c r="M100" i="8"/>
  <c r="M101" i="8"/>
  <c r="M102" i="8"/>
  <c r="M103" i="8"/>
  <c r="M104" i="8"/>
  <c r="M105" i="8"/>
  <c r="M106" i="8"/>
  <c r="M107" i="8"/>
  <c r="M108" i="8"/>
  <c r="M109" i="8"/>
  <c r="M110" i="8"/>
  <c r="M111" i="8"/>
  <c r="M112" i="8"/>
  <c r="M113" i="8"/>
  <c r="M114" i="8"/>
  <c r="M115" i="8"/>
  <c r="M116" i="8"/>
  <c r="M117" i="8"/>
  <c r="M118" i="8"/>
  <c r="M119" i="8"/>
  <c r="M120" i="8"/>
  <c r="M121" i="8"/>
  <c r="M122" i="8"/>
  <c r="M123" i="8"/>
  <c r="M124" i="8"/>
  <c r="M125" i="8"/>
  <c r="M126" i="8"/>
  <c r="M127" i="8"/>
  <c r="M128" i="8"/>
  <c r="M129" i="8"/>
  <c r="M130" i="8"/>
  <c r="M131" i="8"/>
  <c r="M132" i="8"/>
  <c r="M133" i="8"/>
  <c r="M134" i="8"/>
  <c r="M135" i="8"/>
  <c r="M136" i="8"/>
  <c r="M137" i="8"/>
  <c r="M138" i="8"/>
  <c r="M139" i="8"/>
  <c r="M140" i="8"/>
  <c r="M141" i="8"/>
  <c r="M142" i="8"/>
  <c r="M143" i="8"/>
  <c r="M144" i="8"/>
  <c r="M145" i="8"/>
  <c r="M146" i="8"/>
  <c r="M147" i="8"/>
  <c r="M148" i="8"/>
  <c r="M149" i="8"/>
  <c r="M150" i="8"/>
  <c r="M151" i="8"/>
  <c r="M152" i="8"/>
  <c r="M153" i="8"/>
  <c r="M154" i="8"/>
  <c r="M155" i="8"/>
  <c r="M156" i="8"/>
  <c r="M157" i="8"/>
  <c r="M158" i="8"/>
  <c r="M159" i="8"/>
  <c r="M160" i="8"/>
  <c r="M161" i="8"/>
  <c r="M162" i="8"/>
  <c r="M163" i="8"/>
  <c r="M164" i="8"/>
  <c r="M165" i="8"/>
  <c r="M166" i="8"/>
  <c r="M167" i="8"/>
  <c r="M168" i="8"/>
  <c r="M169" i="8"/>
  <c r="M170" i="8"/>
  <c r="M171" i="8"/>
  <c r="M172" i="8"/>
  <c r="M173" i="8"/>
  <c r="M174" i="8"/>
  <c r="M175" i="8"/>
  <c r="M176" i="8"/>
  <c r="M177" i="8"/>
  <c r="M178" i="8"/>
  <c r="M179" i="8"/>
  <c r="M180" i="8"/>
  <c r="M181" i="8"/>
  <c r="M182" i="8"/>
  <c r="M183" i="8"/>
  <c r="M184" i="8"/>
  <c r="M185" i="8"/>
  <c r="M186" i="8"/>
  <c r="M187" i="8"/>
  <c r="M188" i="8"/>
  <c r="M189" i="8"/>
  <c r="M190" i="8"/>
  <c r="M191" i="8"/>
  <c r="M192" i="8"/>
  <c r="M193" i="8"/>
  <c r="M194" i="8"/>
  <c r="M195" i="8"/>
  <c r="M196" i="8"/>
  <c r="M197" i="8"/>
  <c r="M198" i="8"/>
  <c r="M199" i="8"/>
  <c r="M200" i="8"/>
  <c r="M201" i="8"/>
  <c r="M202" i="8"/>
  <c r="M203" i="8"/>
  <c r="M204" i="8"/>
  <c r="M205" i="8"/>
  <c r="M206" i="8"/>
  <c r="M207" i="8"/>
  <c r="M208" i="8"/>
  <c r="M209" i="8"/>
  <c r="M210" i="8"/>
  <c r="M211" i="8"/>
  <c r="M212" i="8"/>
  <c r="M213" i="8"/>
  <c r="M214" i="8"/>
  <c r="M215" i="8"/>
  <c r="M216" i="8"/>
  <c r="M217" i="8"/>
  <c r="M218" i="8"/>
  <c r="M219" i="8"/>
  <c r="M220" i="8"/>
  <c r="M221" i="8"/>
  <c r="M222" i="8"/>
  <c r="M223" i="8"/>
  <c r="M224" i="8"/>
  <c r="M225" i="8"/>
  <c r="M226" i="8"/>
  <c r="M227" i="8"/>
  <c r="M228" i="8"/>
  <c r="M229" i="8"/>
  <c r="M230" i="8"/>
  <c r="M231" i="8"/>
  <c r="M232" i="8"/>
  <c r="M233" i="8"/>
  <c r="M234" i="8"/>
  <c r="M235" i="8"/>
  <c r="M236" i="8"/>
  <c r="M237" i="8"/>
  <c r="M238" i="8"/>
  <c r="M239" i="8"/>
  <c r="M240" i="8"/>
  <c r="M241" i="8"/>
  <c r="M242" i="8"/>
  <c r="M243" i="8"/>
  <c r="M244" i="8"/>
  <c r="M245" i="8"/>
  <c r="M246" i="8"/>
  <c r="M247" i="8"/>
  <c r="M248" i="8"/>
  <c r="M249" i="8"/>
  <c r="M250" i="8"/>
  <c r="M251" i="8"/>
  <c r="M252" i="8"/>
  <c r="M253" i="8"/>
  <c r="M254" i="8"/>
  <c r="M255" i="8"/>
  <c r="M256" i="8"/>
  <c r="M257" i="8"/>
  <c r="M258" i="8"/>
  <c r="M259" i="8"/>
  <c r="M260" i="8"/>
  <c r="M261" i="8"/>
  <c r="M262" i="8"/>
  <c r="M263" i="8"/>
  <c r="M264" i="8"/>
  <c r="M265" i="8"/>
  <c r="M266" i="8"/>
  <c r="M267" i="8"/>
  <c r="M268" i="8"/>
  <c r="M269" i="8"/>
  <c r="M270" i="8"/>
  <c r="M271" i="8"/>
  <c r="M272" i="8"/>
  <c r="M273" i="8"/>
  <c r="M274" i="8"/>
  <c r="M275" i="8"/>
  <c r="M276" i="8"/>
  <c r="M277" i="8"/>
  <c r="M278" i="8"/>
  <c r="M279" i="8"/>
  <c r="M280" i="8"/>
  <c r="M281" i="8"/>
  <c r="M282" i="8"/>
  <c r="M283" i="8"/>
  <c r="M284" i="8"/>
  <c r="M285" i="8"/>
  <c r="M286" i="8"/>
  <c r="M287" i="8"/>
  <c r="M288" i="8"/>
  <c r="M289" i="8"/>
  <c r="M290" i="8"/>
  <c r="M291" i="8"/>
  <c r="M292" i="8"/>
  <c r="M293" i="8"/>
  <c r="M294" i="8"/>
  <c r="M295" i="8"/>
  <c r="M296" i="8"/>
  <c r="M297" i="8"/>
  <c r="M298" i="8"/>
  <c r="M299" i="8"/>
  <c r="M300" i="8"/>
  <c r="M301" i="8"/>
  <c r="M302" i="8"/>
  <c r="M303" i="8"/>
  <c r="M304" i="8"/>
  <c r="M305" i="8"/>
  <c r="M306" i="8"/>
  <c r="M307" i="8"/>
  <c r="M308" i="8"/>
  <c r="M309" i="8"/>
  <c r="M310" i="8"/>
  <c r="M311" i="8"/>
  <c r="M312" i="8"/>
  <c r="M313" i="8"/>
  <c r="M314" i="8"/>
  <c r="M315" i="8"/>
  <c r="M316" i="8"/>
  <c r="M317" i="8"/>
  <c r="M318" i="8"/>
  <c r="M319" i="8"/>
  <c r="M320" i="8"/>
  <c r="M321" i="8"/>
  <c r="M322" i="8"/>
  <c r="M323" i="8"/>
  <c r="M324" i="8"/>
  <c r="M325" i="8"/>
  <c r="M326" i="8"/>
  <c r="M327" i="8"/>
  <c r="M328" i="8"/>
  <c r="M329" i="8"/>
  <c r="M330" i="8"/>
  <c r="M331" i="8"/>
  <c r="M332" i="8"/>
  <c r="M333" i="8"/>
  <c r="M334" i="8"/>
  <c r="M335" i="8"/>
  <c r="M336" i="8"/>
  <c r="M337" i="8"/>
  <c r="M338" i="8"/>
  <c r="M339" i="8"/>
  <c r="M340" i="8"/>
  <c r="M341" i="8"/>
  <c r="M342" i="8"/>
  <c r="M343" i="8"/>
  <c r="M344" i="8"/>
  <c r="M345" i="8"/>
  <c r="M346" i="8"/>
  <c r="M347" i="8"/>
  <c r="M348" i="8"/>
  <c r="M349" i="8"/>
  <c r="M350" i="8"/>
  <c r="M351" i="8"/>
  <c r="M352" i="8"/>
  <c r="M353" i="8"/>
  <c r="M354" i="8"/>
  <c r="M355" i="8"/>
  <c r="M356" i="8"/>
  <c r="M357" i="8"/>
  <c r="M358" i="8"/>
  <c r="M359" i="8"/>
  <c r="M360" i="8"/>
  <c r="M361" i="8"/>
  <c r="M362" i="8"/>
  <c r="M363" i="8"/>
  <c r="M364" i="8"/>
  <c r="M365" i="8"/>
  <c r="M366" i="8"/>
  <c r="M367" i="8"/>
  <c r="M368" i="8"/>
  <c r="M369" i="8"/>
  <c r="M370" i="8"/>
  <c r="M371" i="8"/>
  <c r="M372" i="8"/>
  <c r="M373" i="8"/>
  <c r="M374" i="8"/>
  <c r="M375" i="8"/>
  <c r="M376" i="8"/>
  <c r="M377" i="8"/>
  <c r="M378" i="8"/>
  <c r="M379" i="8"/>
  <c r="M380" i="8"/>
  <c r="M381" i="8"/>
  <c r="M382" i="8"/>
  <c r="M383" i="8"/>
  <c r="M384" i="8"/>
  <c r="M385" i="8"/>
  <c r="M386" i="8"/>
  <c r="M387" i="8"/>
  <c r="M388" i="8"/>
  <c r="M389" i="8"/>
  <c r="M390" i="8"/>
  <c r="M391" i="8"/>
  <c r="M392" i="8"/>
  <c r="M393" i="8"/>
  <c r="M394" i="8"/>
  <c r="M395" i="8"/>
  <c r="M396" i="8"/>
  <c r="M397" i="8"/>
  <c r="M398" i="8"/>
  <c r="M399" i="8"/>
  <c r="M400" i="8"/>
  <c r="M401" i="8"/>
  <c r="M402" i="8"/>
  <c r="M403" i="8"/>
  <c r="M404" i="8"/>
  <c r="M405" i="8"/>
  <c r="M406" i="8"/>
  <c r="M407" i="8"/>
  <c r="M408" i="8"/>
  <c r="M409" i="8"/>
  <c r="M410" i="8"/>
  <c r="M411" i="8"/>
  <c r="M412" i="8"/>
  <c r="M413" i="8"/>
  <c r="M414" i="8"/>
  <c r="M415" i="8"/>
  <c r="M416" i="8"/>
  <c r="M417" i="8"/>
  <c r="M418" i="8"/>
  <c r="M419" i="8"/>
  <c r="M420" i="8"/>
  <c r="M421" i="8"/>
  <c r="M422" i="8"/>
  <c r="M423" i="8"/>
  <c r="M424" i="8"/>
  <c r="M425" i="8"/>
  <c r="M426" i="8"/>
  <c r="M427" i="8"/>
  <c r="M428" i="8"/>
  <c r="M429" i="8"/>
  <c r="M430" i="8"/>
  <c r="M431" i="8"/>
  <c r="M432" i="8"/>
  <c r="M433" i="8"/>
  <c r="M434" i="8"/>
  <c r="M435" i="8"/>
  <c r="M436" i="8"/>
  <c r="M437" i="8"/>
  <c r="M438" i="8"/>
  <c r="M439" i="8"/>
  <c r="M440" i="8"/>
  <c r="M441" i="8"/>
  <c r="M442" i="8"/>
  <c r="M443" i="8"/>
  <c r="M444" i="8"/>
  <c r="M445" i="8"/>
  <c r="M446" i="8"/>
  <c r="M447" i="8"/>
  <c r="M448" i="8"/>
  <c r="M449" i="8"/>
  <c r="M450" i="8"/>
  <c r="M451" i="8"/>
  <c r="M452" i="8"/>
  <c r="M453" i="8"/>
  <c r="M454" i="8"/>
  <c r="M455" i="8"/>
  <c r="M456" i="8"/>
  <c r="M457" i="8"/>
  <c r="M458" i="8"/>
  <c r="M459" i="8"/>
  <c r="M460" i="8"/>
  <c r="M461" i="8"/>
  <c r="M462" i="8"/>
  <c r="M463" i="8"/>
  <c r="M464" i="8"/>
  <c r="M465" i="8"/>
  <c r="M466" i="8"/>
  <c r="M467" i="8"/>
  <c r="M468" i="8"/>
  <c r="M469" i="8"/>
  <c r="M470" i="8"/>
  <c r="M471" i="8"/>
  <c r="M472" i="8"/>
  <c r="M473" i="8"/>
  <c r="M474" i="8"/>
  <c r="M475" i="8"/>
  <c r="M476" i="8"/>
  <c r="M477" i="8"/>
  <c r="M478" i="8"/>
  <c r="M479" i="8"/>
  <c r="M480" i="8"/>
  <c r="M481" i="8"/>
  <c r="M482" i="8"/>
  <c r="M483" i="8"/>
  <c r="M484" i="8"/>
  <c r="M485" i="8"/>
  <c r="M486" i="8"/>
  <c r="M487" i="8"/>
  <c r="M488" i="8"/>
  <c r="M489" i="8"/>
  <c r="M490" i="8"/>
  <c r="M491" i="8"/>
  <c r="M492" i="8"/>
  <c r="M493" i="8"/>
  <c r="M494" i="8"/>
  <c r="M495" i="8"/>
  <c r="M496" i="8"/>
  <c r="M497" i="8"/>
  <c r="M498" i="8"/>
  <c r="M499" i="8"/>
  <c r="M500" i="8"/>
  <c r="M501" i="8"/>
  <c r="M502" i="8"/>
  <c r="M503" i="8"/>
  <c r="M504" i="8"/>
  <c r="M505" i="8"/>
  <c r="M506" i="8"/>
  <c r="M507" i="8"/>
  <c r="M508" i="8"/>
  <c r="M509" i="8"/>
  <c r="M510" i="8"/>
  <c r="M511" i="8"/>
  <c r="M512" i="8"/>
  <c r="M513" i="8"/>
  <c r="M514" i="8"/>
  <c r="M515" i="8"/>
  <c r="M516" i="8"/>
  <c r="M517" i="8"/>
  <c r="M518" i="8"/>
  <c r="M519" i="8"/>
  <c r="M520" i="8"/>
  <c r="M521" i="8"/>
  <c r="M522" i="8"/>
  <c r="M523" i="8"/>
  <c r="M524" i="8"/>
  <c r="M525" i="8"/>
  <c r="M526" i="8"/>
  <c r="M527" i="8"/>
  <c r="M528" i="8"/>
  <c r="M529" i="8"/>
  <c r="M530" i="8"/>
  <c r="M531" i="8"/>
  <c r="M532" i="8"/>
  <c r="M533" i="8"/>
  <c r="M534" i="8"/>
  <c r="M535" i="8"/>
  <c r="M536" i="8"/>
  <c r="M537" i="8"/>
  <c r="M538" i="8"/>
  <c r="M539" i="8"/>
  <c r="M540" i="8"/>
  <c r="M541" i="8"/>
  <c r="M542" i="8"/>
  <c r="M543" i="8"/>
  <c r="M544" i="8"/>
  <c r="M545" i="8"/>
  <c r="M546" i="8"/>
  <c r="M547" i="8"/>
  <c r="M548" i="8"/>
  <c r="M549" i="8"/>
  <c r="M550" i="8"/>
  <c r="M551" i="8"/>
  <c r="M552" i="8"/>
  <c r="M553" i="8"/>
  <c r="M554" i="8"/>
  <c r="M555" i="8"/>
  <c r="M556" i="8"/>
  <c r="M557" i="8"/>
  <c r="M558" i="8"/>
  <c r="M559" i="8"/>
  <c r="M560" i="8"/>
  <c r="M561" i="8"/>
  <c r="M562" i="8"/>
  <c r="M563" i="8"/>
  <c r="M564" i="8"/>
  <c r="M565" i="8"/>
  <c r="M566" i="8"/>
  <c r="M567" i="8"/>
  <c r="M568" i="8"/>
  <c r="M569" i="8"/>
  <c r="M570" i="8"/>
  <c r="M571" i="8"/>
  <c r="M572" i="8"/>
  <c r="M573" i="8"/>
  <c r="M574" i="8"/>
  <c r="M575" i="8"/>
  <c r="M576" i="8"/>
  <c r="M577" i="8"/>
  <c r="M578" i="8"/>
  <c r="M579" i="8"/>
  <c r="M580" i="8"/>
  <c r="M581" i="8"/>
  <c r="M582" i="8"/>
  <c r="M583" i="8"/>
  <c r="M584" i="8"/>
  <c r="M585" i="8"/>
  <c r="M586" i="8"/>
  <c r="M587" i="8"/>
  <c r="M588" i="8"/>
  <c r="M589" i="8"/>
  <c r="M590" i="8"/>
  <c r="M591" i="8"/>
  <c r="M592" i="8"/>
  <c r="M593" i="8"/>
  <c r="M594" i="8"/>
  <c r="M595" i="8"/>
  <c r="M596" i="8"/>
  <c r="M597" i="8"/>
  <c r="M598" i="8"/>
  <c r="M599" i="8"/>
  <c r="M600" i="8"/>
  <c r="M601" i="8"/>
  <c r="M602" i="8"/>
  <c r="M603" i="8"/>
  <c r="M604" i="8"/>
  <c r="M605" i="8"/>
  <c r="M606" i="8"/>
  <c r="M607" i="8"/>
  <c r="M608" i="8"/>
  <c r="M609" i="8"/>
  <c r="M610" i="8"/>
  <c r="M611" i="8"/>
  <c r="M612" i="8"/>
  <c r="M613" i="8"/>
  <c r="M614" i="8"/>
  <c r="M615" i="8"/>
  <c r="M616" i="8"/>
  <c r="M617" i="8"/>
  <c r="M618" i="8"/>
  <c r="M619" i="8"/>
  <c r="M620" i="8"/>
  <c r="M621" i="8"/>
  <c r="M622" i="8"/>
  <c r="M623" i="8"/>
  <c r="M624" i="8"/>
  <c r="M625" i="8"/>
  <c r="M626" i="8"/>
  <c r="M627" i="8"/>
  <c r="M628" i="8"/>
  <c r="M629" i="8"/>
  <c r="M630" i="8"/>
  <c r="M631" i="8"/>
  <c r="M632" i="8"/>
  <c r="M633" i="8"/>
  <c r="M634" i="8"/>
  <c r="M635" i="8"/>
  <c r="M636" i="8"/>
  <c r="M637" i="8"/>
  <c r="M638" i="8"/>
  <c r="M639" i="8"/>
  <c r="M640" i="8"/>
  <c r="M641" i="8"/>
  <c r="M642" i="8"/>
  <c r="M643" i="8"/>
  <c r="M644" i="8"/>
  <c r="M645" i="8"/>
  <c r="M646" i="8"/>
  <c r="M647" i="8"/>
  <c r="M648" i="8"/>
  <c r="M649" i="8"/>
  <c r="M650" i="8"/>
  <c r="M651" i="8"/>
  <c r="M652" i="8"/>
  <c r="M653" i="8"/>
  <c r="M654" i="8"/>
  <c r="M655" i="8"/>
  <c r="M656" i="8"/>
  <c r="M657" i="8"/>
  <c r="M658" i="8"/>
  <c r="M659" i="8"/>
  <c r="M660" i="8"/>
  <c r="M661" i="8"/>
  <c r="M662" i="8"/>
  <c r="M663" i="8"/>
  <c r="M664" i="8"/>
  <c r="M665" i="8"/>
  <c r="M666" i="8"/>
  <c r="M667" i="8"/>
  <c r="M668" i="8"/>
  <c r="M669" i="8"/>
  <c r="M670" i="8"/>
  <c r="M671" i="8"/>
  <c r="M672" i="8"/>
  <c r="M673" i="8"/>
  <c r="M674" i="8"/>
  <c r="M675" i="8"/>
  <c r="M676" i="8"/>
  <c r="M677" i="8"/>
  <c r="M678" i="8"/>
  <c r="M679" i="8"/>
  <c r="M680" i="8"/>
  <c r="M681" i="8"/>
  <c r="M682" i="8"/>
  <c r="M683" i="8"/>
  <c r="M684" i="8"/>
  <c r="M685" i="8"/>
  <c r="M686" i="8"/>
  <c r="M687" i="8"/>
  <c r="M688" i="8"/>
  <c r="M689" i="8"/>
  <c r="M690" i="8"/>
  <c r="M691" i="8"/>
  <c r="M692" i="8"/>
  <c r="M693" i="8"/>
  <c r="M694" i="8"/>
  <c r="M695" i="8"/>
  <c r="M696" i="8"/>
  <c r="M697" i="8"/>
  <c r="M698" i="8"/>
  <c r="M699" i="8"/>
  <c r="M700" i="8"/>
  <c r="M701" i="8"/>
  <c r="M702" i="8"/>
  <c r="M703" i="8"/>
  <c r="M704" i="8"/>
  <c r="M705" i="8"/>
  <c r="M706" i="8"/>
  <c r="M707" i="8"/>
  <c r="M708" i="8"/>
  <c r="M709" i="8"/>
  <c r="M710" i="8"/>
  <c r="M711" i="8"/>
  <c r="M712" i="8"/>
  <c r="M713" i="8"/>
  <c r="M714" i="8"/>
  <c r="M715" i="8"/>
  <c r="M716" i="8"/>
  <c r="M717" i="8"/>
  <c r="M718" i="8"/>
  <c r="M719" i="8"/>
  <c r="M720" i="8"/>
  <c r="M721" i="8"/>
  <c r="M722" i="8"/>
  <c r="M723" i="8"/>
  <c r="M724" i="8"/>
  <c r="M725" i="8"/>
  <c r="M726" i="8"/>
  <c r="M727" i="8"/>
  <c r="M728" i="8"/>
  <c r="M729" i="8"/>
  <c r="M730" i="8"/>
  <c r="M731" i="8"/>
  <c r="M732" i="8"/>
  <c r="M733" i="8"/>
  <c r="M734" i="8"/>
  <c r="M735" i="8"/>
  <c r="M736" i="8"/>
  <c r="M737" i="8"/>
  <c r="M738" i="8"/>
  <c r="M739" i="8"/>
  <c r="M740" i="8"/>
  <c r="M741" i="8"/>
  <c r="M742" i="8"/>
  <c r="M743" i="8"/>
  <c r="M744" i="8"/>
  <c r="M745" i="8"/>
  <c r="M746" i="8"/>
  <c r="M747" i="8"/>
  <c r="M748" i="8"/>
  <c r="M749" i="8"/>
  <c r="M750" i="8"/>
  <c r="M751" i="8"/>
  <c r="M752" i="8"/>
  <c r="M753" i="8"/>
  <c r="M754" i="8"/>
  <c r="M755" i="8"/>
  <c r="M756" i="8"/>
  <c r="M757" i="8"/>
  <c r="M758" i="8"/>
  <c r="M759" i="8"/>
  <c r="M760" i="8"/>
  <c r="M761" i="8"/>
  <c r="M762" i="8"/>
  <c r="M763" i="8"/>
  <c r="M764" i="8"/>
  <c r="M765" i="8"/>
  <c r="M766" i="8"/>
  <c r="M767" i="8"/>
  <c r="M768" i="8"/>
  <c r="M769" i="8"/>
  <c r="M770" i="8"/>
  <c r="M771" i="8"/>
  <c r="M772" i="8"/>
  <c r="M773" i="8"/>
  <c r="M774" i="8"/>
  <c r="M775" i="8"/>
  <c r="M776" i="8"/>
  <c r="M777" i="8"/>
  <c r="M778" i="8"/>
  <c r="M779" i="8"/>
  <c r="M780" i="8"/>
  <c r="M781" i="8"/>
  <c r="M782" i="8"/>
  <c r="M783" i="8"/>
  <c r="M784" i="8"/>
  <c r="M785" i="8"/>
  <c r="M786" i="8"/>
  <c r="M787" i="8"/>
  <c r="M788" i="8"/>
  <c r="M789" i="8"/>
  <c r="M790" i="8"/>
  <c r="M791" i="8"/>
  <c r="M792" i="8"/>
  <c r="M793" i="8"/>
  <c r="M794" i="8"/>
  <c r="M795" i="8"/>
  <c r="M796" i="8"/>
  <c r="M797" i="8"/>
  <c r="M798" i="8"/>
  <c r="M799" i="8"/>
  <c r="M800" i="8"/>
  <c r="M801" i="8"/>
  <c r="M802" i="8"/>
  <c r="M803" i="8"/>
  <c r="M804" i="8"/>
  <c r="M805" i="8"/>
  <c r="M806" i="8"/>
  <c r="M807" i="8"/>
  <c r="M808" i="8"/>
  <c r="M809" i="8"/>
  <c r="M810" i="8"/>
  <c r="M811" i="8"/>
  <c r="M812" i="8"/>
  <c r="M813" i="8"/>
  <c r="M814" i="8"/>
  <c r="M815" i="8"/>
  <c r="M816" i="8"/>
  <c r="M817" i="8"/>
  <c r="M818" i="8"/>
  <c r="M819" i="8"/>
  <c r="M820" i="8"/>
  <c r="M821" i="8"/>
  <c r="M822" i="8"/>
  <c r="M823" i="8"/>
  <c r="M824" i="8"/>
  <c r="M825" i="8"/>
  <c r="M826" i="8"/>
  <c r="M827" i="8"/>
  <c r="M828" i="8"/>
  <c r="M829" i="8"/>
  <c r="M830" i="8"/>
  <c r="M831" i="8"/>
  <c r="M832" i="8"/>
  <c r="M833" i="8"/>
  <c r="M834" i="8"/>
  <c r="M835" i="8"/>
  <c r="M836" i="8"/>
  <c r="M837" i="8"/>
  <c r="M838" i="8"/>
  <c r="M839" i="8"/>
  <c r="M840" i="8"/>
  <c r="M841" i="8"/>
  <c r="M842" i="8"/>
  <c r="M843" i="8"/>
  <c r="M844" i="8"/>
  <c r="M845" i="8"/>
  <c r="M846" i="8"/>
  <c r="M847" i="8"/>
  <c r="M848" i="8"/>
  <c r="M849" i="8"/>
  <c r="M850" i="8"/>
  <c r="M851" i="8"/>
  <c r="M852" i="8"/>
  <c r="M853" i="8"/>
  <c r="M854" i="8"/>
  <c r="M855" i="8"/>
  <c r="M856" i="8"/>
  <c r="M857" i="8"/>
  <c r="M858" i="8"/>
  <c r="M859" i="8"/>
  <c r="M860" i="8"/>
  <c r="M861" i="8"/>
  <c r="M862" i="8"/>
  <c r="M863" i="8"/>
  <c r="M864" i="8"/>
  <c r="M865" i="8"/>
  <c r="M866" i="8"/>
  <c r="M867" i="8"/>
  <c r="M868" i="8"/>
  <c r="M869" i="8"/>
  <c r="M870" i="8"/>
  <c r="M871" i="8"/>
  <c r="M872" i="8"/>
  <c r="M873" i="8"/>
  <c r="M874" i="8"/>
  <c r="M875" i="8"/>
  <c r="M876" i="8"/>
  <c r="M877" i="8"/>
  <c r="M878" i="8"/>
  <c r="M879" i="8"/>
  <c r="M880" i="8"/>
  <c r="M881" i="8"/>
  <c r="M882" i="8"/>
  <c r="M883" i="8"/>
  <c r="M884" i="8"/>
  <c r="M885" i="8"/>
  <c r="M886" i="8"/>
  <c r="M887" i="8"/>
  <c r="M888" i="8"/>
  <c r="M889" i="8"/>
  <c r="M890" i="8"/>
  <c r="M891" i="8"/>
  <c r="M892" i="8"/>
  <c r="M893" i="8"/>
  <c r="M894" i="8"/>
  <c r="M895" i="8"/>
  <c r="M896" i="8"/>
  <c r="M897" i="8"/>
  <c r="M898" i="8"/>
  <c r="M899" i="8"/>
  <c r="M900" i="8"/>
  <c r="M901" i="8"/>
  <c r="M902" i="8"/>
  <c r="M903" i="8"/>
  <c r="M904" i="8"/>
  <c r="M905" i="8"/>
  <c r="M906" i="8"/>
  <c r="M907" i="8"/>
  <c r="M908" i="8"/>
  <c r="M909" i="8"/>
  <c r="M910" i="8"/>
  <c r="M911" i="8"/>
  <c r="M912" i="8"/>
  <c r="M913" i="8"/>
  <c r="M914" i="8"/>
  <c r="M915" i="8"/>
  <c r="M916" i="8"/>
  <c r="M917" i="8"/>
  <c r="M918" i="8"/>
  <c r="M919" i="8"/>
  <c r="M920" i="8"/>
  <c r="M921" i="8"/>
  <c r="M922" i="8"/>
  <c r="M923" i="8"/>
  <c r="M924" i="8"/>
  <c r="M925" i="8"/>
  <c r="M926" i="8"/>
  <c r="M927" i="8"/>
  <c r="M928" i="8"/>
  <c r="M929" i="8"/>
  <c r="M930" i="8"/>
  <c r="M931" i="8"/>
  <c r="M932" i="8"/>
  <c r="M933" i="8"/>
  <c r="M934" i="8"/>
  <c r="M935" i="8"/>
  <c r="M936" i="8"/>
  <c r="M937" i="8"/>
  <c r="M938" i="8"/>
  <c r="M939" i="8"/>
  <c r="M940" i="8"/>
  <c r="M941" i="8"/>
  <c r="M942" i="8"/>
  <c r="M943" i="8"/>
  <c r="M944" i="8"/>
  <c r="M945" i="8"/>
  <c r="M946" i="8"/>
  <c r="M947" i="8"/>
  <c r="M948" i="8"/>
  <c r="M949" i="8"/>
  <c r="M950" i="8"/>
  <c r="M951" i="8"/>
  <c r="M952" i="8"/>
  <c r="M953" i="8"/>
  <c r="M954" i="8"/>
  <c r="M955" i="8"/>
  <c r="M956" i="8"/>
  <c r="M957" i="8"/>
  <c r="M958" i="8"/>
  <c r="M959" i="8"/>
  <c r="M960" i="8"/>
  <c r="M961" i="8"/>
  <c r="M962" i="8"/>
  <c r="M963" i="8"/>
  <c r="M964" i="8"/>
  <c r="M965" i="8"/>
  <c r="M966" i="8"/>
  <c r="M967" i="8"/>
  <c r="M968" i="8"/>
  <c r="M969" i="8"/>
  <c r="M970" i="8"/>
  <c r="M971" i="8"/>
  <c r="M972" i="8"/>
  <c r="M973" i="8"/>
  <c r="M974" i="8"/>
  <c r="M975" i="8"/>
  <c r="M976" i="8"/>
  <c r="M977" i="8"/>
  <c r="M978" i="8"/>
  <c r="M979" i="8"/>
  <c r="M980" i="8"/>
  <c r="M981" i="8"/>
  <c r="M982" i="8"/>
  <c r="M983" i="8"/>
  <c r="M984" i="8"/>
  <c r="M985" i="8"/>
  <c r="M986" i="8"/>
  <c r="M987" i="8"/>
  <c r="M988" i="8"/>
  <c r="M989" i="8"/>
  <c r="M990" i="8"/>
  <c r="M991" i="8"/>
  <c r="M992" i="8"/>
  <c r="M993" i="8"/>
  <c r="M994" i="8"/>
  <c r="M995" i="8"/>
  <c r="M996" i="8"/>
  <c r="M997" i="8"/>
  <c r="M998" i="8"/>
  <c r="M999" i="8"/>
  <c r="M1000" i="8"/>
  <c r="M1001" i="8"/>
  <c r="M1002" i="8"/>
  <c r="M1003" i="8"/>
  <c r="M1004" i="8"/>
  <c r="M1005" i="8"/>
  <c r="M1006" i="8"/>
  <c r="M1007" i="8"/>
  <c r="M1008" i="8"/>
  <c r="M1009" i="8"/>
  <c r="M1010" i="8"/>
  <c r="M1011" i="8"/>
  <c r="M1012" i="8"/>
  <c r="M1013" i="8"/>
  <c r="M1014" i="8"/>
  <c r="M1015" i="8"/>
  <c r="M1016" i="8"/>
  <c r="M1017" i="8"/>
  <c r="M1018" i="8"/>
  <c r="M1019" i="8"/>
  <c r="M1020" i="8"/>
  <c r="M1021" i="8"/>
  <c r="M1022" i="8"/>
  <c r="M1023" i="8"/>
  <c r="M1024" i="8"/>
  <c r="M1025" i="8"/>
  <c r="M1026" i="8"/>
  <c r="M1027" i="8"/>
  <c r="M1028" i="8"/>
  <c r="M1029" i="8"/>
  <c r="M1030" i="8"/>
  <c r="M1031" i="8"/>
  <c r="M1032" i="8"/>
  <c r="M1033" i="8"/>
  <c r="M1034" i="8"/>
  <c r="M1035" i="8"/>
  <c r="M1036" i="8"/>
  <c r="M1037" i="8"/>
  <c r="M1038" i="8"/>
  <c r="M1039" i="8"/>
  <c r="M1040" i="8"/>
  <c r="M1041" i="8"/>
  <c r="M1042" i="8"/>
  <c r="M1043" i="8"/>
  <c r="M1044" i="8"/>
  <c r="M1045" i="8"/>
  <c r="M1046" i="8"/>
  <c r="M1047" i="8"/>
  <c r="M1048" i="8"/>
  <c r="M1049" i="8"/>
  <c r="M1050" i="8"/>
  <c r="M1051" i="8"/>
  <c r="M1052" i="8"/>
  <c r="M1053" i="8"/>
  <c r="M1054" i="8"/>
  <c r="M1055" i="8"/>
  <c r="M1056" i="8"/>
  <c r="M1057" i="8"/>
  <c r="M1058" i="8"/>
  <c r="M1059" i="8"/>
  <c r="M1060" i="8"/>
  <c r="M1061" i="8"/>
  <c r="M1062" i="8"/>
  <c r="M1063" i="8"/>
  <c r="M1064" i="8"/>
  <c r="M1065" i="8"/>
  <c r="M1066" i="8"/>
  <c r="M1067" i="8"/>
  <c r="M1068" i="8"/>
  <c r="M1069" i="8"/>
  <c r="M1070" i="8"/>
  <c r="M1071" i="8"/>
  <c r="M1072" i="8"/>
  <c r="M1073" i="8"/>
  <c r="M1074" i="8"/>
  <c r="M1075" i="8"/>
  <c r="M1076" i="8"/>
  <c r="M1077" i="8"/>
  <c r="M1078" i="8"/>
  <c r="M1079" i="8"/>
  <c r="M1080" i="8"/>
  <c r="M1081" i="8"/>
  <c r="M1082" i="8"/>
  <c r="M1083" i="8"/>
  <c r="M1084" i="8"/>
  <c r="M1085" i="8"/>
  <c r="M1086" i="8"/>
  <c r="M1087" i="8"/>
  <c r="M1088" i="8"/>
  <c r="M1089" i="8"/>
  <c r="M1090" i="8"/>
  <c r="M1091" i="8"/>
  <c r="M1092" i="8"/>
  <c r="M1093" i="8"/>
  <c r="M1094" i="8"/>
  <c r="M1095" i="8"/>
  <c r="M1096" i="8"/>
  <c r="M1097" i="8"/>
  <c r="M1098" i="8"/>
  <c r="M1099" i="8"/>
  <c r="M1100" i="8"/>
  <c r="M1101" i="8"/>
  <c r="M1102" i="8"/>
  <c r="M1103" i="8"/>
  <c r="M1104" i="8"/>
  <c r="M1105" i="8"/>
  <c r="M1106" i="8"/>
  <c r="M1107" i="8"/>
  <c r="M1108" i="8"/>
  <c r="M1109" i="8"/>
  <c r="M1110" i="8"/>
  <c r="M1111" i="8"/>
  <c r="M1112" i="8"/>
  <c r="M1113" i="8"/>
  <c r="M1114" i="8"/>
  <c r="M1115" i="8"/>
  <c r="M1116" i="8"/>
  <c r="M1117" i="8"/>
  <c r="M1118" i="8"/>
  <c r="M1119" i="8"/>
  <c r="M1120" i="8"/>
  <c r="M1121" i="8"/>
  <c r="M1122" i="8"/>
  <c r="M1123" i="8"/>
  <c r="M1124" i="8"/>
  <c r="M1125" i="8"/>
  <c r="M1126" i="8"/>
  <c r="M1127" i="8"/>
  <c r="M1128" i="8"/>
  <c r="M1129" i="8"/>
  <c r="M1130" i="8"/>
  <c r="M1131" i="8"/>
  <c r="M1132" i="8"/>
  <c r="M1133" i="8"/>
  <c r="M1134" i="8"/>
  <c r="M1135" i="8"/>
  <c r="M1136" i="8"/>
  <c r="M1137" i="8"/>
  <c r="M1138" i="8"/>
  <c r="M1139" i="8"/>
  <c r="M1140" i="8"/>
  <c r="M1141" i="8"/>
  <c r="M1142" i="8"/>
  <c r="M1143" i="8"/>
  <c r="M1144" i="8"/>
  <c r="M1145" i="8"/>
  <c r="M1146" i="8"/>
  <c r="M1147" i="8"/>
  <c r="M1148" i="8"/>
  <c r="M1149" i="8"/>
  <c r="M1150" i="8"/>
  <c r="M1151" i="8"/>
  <c r="M1152" i="8"/>
  <c r="M1153" i="8"/>
  <c r="M1154" i="8"/>
  <c r="M1155" i="8"/>
  <c r="M1156" i="8"/>
  <c r="M1157" i="8"/>
  <c r="M1158" i="8"/>
  <c r="M1159" i="8"/>
  <c r="M1160" i="8"/>
  <c r="M1161" i="8"/>
  <c r="M1162" i="8"/>
  <c r="M1163" i="8"/>
  <c r="M1164" i="8"/>
  <c r="M1165" i="8"/>
  <c r="M1166" i="8"/>
  <c r="M1167" i="8"/>
  <c r="M1168" i="8"/>
  <c r="M1169" i="8"/>
  <c r="M1170" i="8"/>
  <c r="M1171" i="8"/>
  <c r="M1172" i="8"/>
  <c r="M1173" i="8"/>
  <c r="M1174" i="8"/>
  <c r="M1175" i="8"/>
  <c r="M1176" i="8"/>
  <c r="M1177" i="8"/>
  <c r="M1178" i="8"/>
  <c r="M1179" i="8"/>
  <c r="M1180" i="8"/>
  <c r="M1181" i="8"/>
  <c r="M1182" i="8"/>
  <c r="M1183" i="8"/>
  <c r="M1184" i="8"/>
  <c r="M1185" i="8"/>
  <c r="M1186" i="8"/>
  <c r="M1187" i="8"/>
  <c r="M1188" i="8"/>
  <c r="M1189" i="8"/>
  <c r="M1190" i="8"/>
  <c r="M1191" i="8"/>
  <c r="M1192" i="8"/>
  <c r="M1193" i="8"/>
  <c r="M1194" i="8"/>
  <c r="M1195" i="8"/>
  <c r="M1196" i="8"/>
  <c r="M1197" i="8"/>
  <c r="M1198" i="8"/>
  <c r="M1199" i="8"/>
  <c r="M1200" i="8"/>
  <c r="M1201" i="8"/>
  <c r="M1202" i="8"/>
  <c r="M1203" i="8"/>
  <c r="M1204" i="8"/>
  <c r="M1205" i="8"/>
  <c r="M1206" i="8"/>
  <c r="M1207" i="8"/>
  <c r="M1208" i="8"/>
  <c r="M1209" i="8"/>
  <c r="M1210" i="8"/>
  <c r="M1211" i="8"/>
  <c r="M1212" i="8"/>
  <c r="M1213" i="8"/>
  <c r="M1214" i="8"/>
  <c r="M1215" i="8"/>
  <c r="M1216" i="8"/>
  <c r="M1217" i="8"/>
  <c r="M1218" i="8"/>
  <c r="M1219" i="8"/>
  <c r="M1220" i="8"/>
  <c r="M1221" i="8"/>
  <c r="M1222" i="8"/>
  <c r="M1223" i="8"/>
  <c r="M1224" i="8"/>
  <c r="M1225" i="8"/>
  <c r="M1226" i="8"/>
  <c r="M1227" i="8"/>
  <c r="M1228" i="8"/>
  <c r="M1229" i="8"/>
  <c r="M1230" i="8"/>
  <c r="M1231" i="8"/>
  <c r="M1232" i="8"/>
  <c r="M1233" i="8"/>
  <c r="M1234" i="8"/>
  <c r="M1235" i="8"/>
  <c r="M1236" i="8"/>
  <c r="M1237" i="8"/>
  <c r="M1238" i="8"/>
  <c r="M1239" i="8"/>
  <c r="M1240" i="8"/>
  <c r="M1241" i="8"/>
  <c r="M1242" i="8"/>
  <c r="M1243" i="8"/>
  <c r="M1244" i="8"/>
  <c r="M1245" i="8"/>
  <c r="M1246" i="8"/>
  <c r="M1247" i="8"/>
  <c r="M1248" i="8"/>
  <c r="M1249" i="8"/>
  <c r="M1250" i="8"/>
  <c r="M1251" i="8"/>
  <c r="M1252" i="8"/>
  <c r="M1253" i="8"/>
  <c r="M1254" i="8"/>
  <c r="M1255" i="8"/>
  <c r="M1256" i="8"/>
  <c r="M1257" i="8"/>
  <c r="M1258" i="8"/>
  <c r="M1259" i="8"/>
  <c r="M1260" i="8"/>
  <c r="M1261" i="8"/>
  <c r="M1262" i="8"/>
  <c r="M1263" i="8"/>
  <c r="M1264" i="8"/>
  <c r="M1265" i="8"/>
  <c r="M1266" i="8"/>
  <c r="M1267" i="8"/>
  <c r="M1268" i="8"/>
  <c r="M1269" i="8"/>
  <c r="M1270" i="8"/>
  <c r="M1271" i="8"/>
  <c r="M1272" i="8"/>
  <c r="M1273" i="8"/>
  <c r="M1274" i="8"/>
  <c r="M1275" i="8"/>
  <c r="M1276" i="8"/>
  <c r="M1277" i="8"/>
  <c r="M1278" i="8"/>
  <c r="M1279" i="8"/>
  <c r="M1280" i="8"/>
  <c r="M1281" i="8"/>
  <c r="M1282" i="8"/>
  <c r="M1283" i="8"/>
  <c r="M1284" i="8"/>
  <c r="M1285" i="8"/>
  <c r="M1286" i="8"/>
  <c r="M1287" i="8"/>
  <c r="M1288" i="8"/>
  <c r="M1289" i="8"/>
  <c r="M1290" i="8"/>
  <c r="M1291" i="8"/>
  <c r="M1292" i="8"/>
  <c r="M1293" i="8"/>
  <c r="M1294" i="8"/>
  <c r="M1295" i="8"/>
  <c r="M1296" i="8"/>
  <c r="M1297" i="8"/>
  <c r="M1298" i="8"/>
  <c r="M1299" i="8"/>
  <c r="M1300" i="8"/>
  <c r="M1301" i="8"/>
  <c r="M1302" i="8"/>
  <c r="M1303" i="8"/>
  <c r="M1304" i="8"/>
  <c r="M1305" i="8"/>
  <c r="M1306" i="8"/>
  <c r="M1307" i="8"/>
  <c r="M1308" i="8"/>
  <c r="M1309" i="8"/>
  <c r="M1310" i="8"/>
  <c r="M1311" i="8"/>
  <c r="M1312" i="8"/>
  <c r="M1313" i="8"/>
  <c r="M1314" i="8"/>
  <c r="M1315" i="8"/>
  <c r="M1316" i="8"/>
  <c r="M1317" i="8"/>
  <c r="M1318" i="8"/>
  <c r="M1319" i="8"/>
  <c r="M1320" i="8"/>
  <c r="M1321" i="8"/>
  <c r="M1322" i="8"/>
  <c r="M1323" i="8"/>
  <c r="M1324" i="8"/>
  <c r="M1325" i="8"/>
  <c r="M1326" i="8"/>
  <c r="M1327" i="8"/>
  <c r="M1328" i="8"/>
  <c r="M1329" i="8"/>
  <c r="M1330" i="8"/>
  <c r="M1331" i="8"/>
  <c r="M1332" i="8"/>
  <c r="M1333" i="8"/>
  <c r="M1334" i="8"/>
  <c r="M1335" i="8"/>
  <c r="M1336" i="8"/>
  <c r="M1337" i="8"/>
  <c r="M1338" i="8"/>
  <c r="M1339" i="8"/>
  <c r="M1340" i="8"/>
  <c r="M1341" i="8"/>
  <c r="M1342" i="8"/>
  <c r="M1343" i="8"/>
  <c r="M1344" i="8"/>
  <c r="M1345" i="8"/>
  <c r="M1346" i="8"/>
  <c r="M1347" i="8"/>
  <c r="M1348" i="8"/>
  <c r="M1349" i="8"/>
  <c r="M1350" i="8"/>
  <c r="M1351" i="8"/>
  <c r="M1352" i="8"/>
  <c r="M1353" i="8"/>
  <c r="M1354" i="8"/>
  <c r="M1355" i="8"/>
  <c r="M1356" i="8"/>
  <c r="M1357" i="8"/>
  <c r="M1358" i="8"/>
  <c r="M1359" i="8"/>
  <c r="M1360" i="8"/>
  <c r="M1361" i="8"/>
  <c r="M1362" i="8"/>
  <c r="M1363" i="8"/>
  <c r="M1364" i="8"/>
  <c r="M1365" i="8"/>
  <c r="M1366" i="8"/>
  <c r="M1367" i="8"/>
  <c r="M1368" i="8"/>
  <c r="M1369" i="8"/>
  <c r="M1370" i="8"/>
  <c r="M1371" i="8"/>
  <c r="M1372" i="8"/>
  <c r="M1373" i="8"/>
  <c r="M1374" i="8"/>
  <c r="M1375" i="8"/>
  <c r="M1376" i="8"/>
  <c r="M1377" i="8"/>
  <c r="M1378" i="8"/>
  <c r="M1379" i="8"/>
  <c r="M1380" i="8"/>
  <c r="M1381" i="8"/>
  <c r="M1382" i="8"/>
  <c r="M1383" i="8"/>
  <c r="M1384" i="8"/>
  <c r="M1385" i="8"/>
  <c r="M1386" i="8"/>
  <c r="M1387" i="8"/>
  <c r="M1388" i="8"/>
  <c r="M1389" i="8"/>
  <c r="M1390" i="8"/>
  <c r="M1391" i="8"/>
  <c r="M1392" i="8"/>
  <c r="M1393" i="8"/>
  <c r="M1394" i="8"/>
  <c r="M1395" i="8"/>
  <c r="M1396" i="8"/>
  <c r="M1397" i="8"/>
  <c r="M1398" i="8"/>
  <c r="M1399" i="8"/>
  <c r="M1400" i="8"/>
  <c r="M1401" i="8"/>
  <c r="M1402" i="8"/>
  <c r="M1403" i="8"/>
  <c r="M1404" i="8"/>
  <c r="M1405" i="8"/>
  <c r="M1406" i="8"/>
  <c r="M1407" i="8"/>
  <c r="M1408" i="8"/>
  <c r="M1409" i="8"/>
  <c r="M1410" i="8"/>
  <c r="M1411" i="8"/>
  <c r="M1412" i="8"/>
  <c r="M1413" i="8"/>
  <c r="M1414" i="8"/>
  <c r="M1415" i="8"/>
  <c r="M1416" i="8"/>
  <c r="M1417" i="8"/>
  <c r="M1418" i="8"/>
  <c r="M1419" i="8"/>
  <c r="M1420" i="8"/>
  <c r="M1421" i="8"/>
  <c r="M1422" i="8"/>
  <c r="M1423" i="8"/>
  <c r="M1424" i="8"/>
  <c r="M1425" i="8"/>
  <c r="M1426" i="8"/>
  <c r="M1427" i="8"/>
  <c r="M1428" i="8"/>
  <c r="M1429" i="8"/>
  <c r="M1430" i="8"/>
  <c r="M1431" i="8"/>
  <c r="M1432" i="8"/>
  <c r="M1433" i="8"/>
  <c r="M1434" i="8"/>
  <c r="M1435" i="8"/>
  <c r="M1436" i="8"/>
  <c r="M1437" i="8"/>
  <c r="M1438" i="8"/>
  <c r="M1439" i="8"/>
  <c r="M1440" i="8"/>
  <c r="M1441" i="8"/>
  <c r="M1442" i="8"/>
  <c r="M1443" i="8"/>
  <c r="M1444" i="8"/>
  <c r="M1445" i="8"/>
  <c r="M1446" i="8"/>
  <c r="M1447" i="8"/>
  <c r="M1448" i="8"/>
  <c r="M1449" i="8"/>
  <c r="M1450" i="8"/>
  <c r="M1451" i="8"/>
  <c r="M1452" i="8"/>
  <c r="M1453" i="8"/>
  <c r="M1454" i="8"/>
  <c r="M1455" i="8"/>
  <c r="M1456" i="8"/>
  <c r="M1457" i="8"/>
  <c r="M1458" i="8"/>
  <c r="M1459" i="8"/>
  <c r="M1460" i="8"/>
  <c r="M1461" i="8"/>
  <c r="M1462" i="8"/>
  <c r="M1463" i="8"/>
  <c r="M1464" i="8"/>
  <c r="M1465" i="8"/>
  <c r="M1466" i="8"/>
  <c r="M1467" i="8"/>
  <c r="M1468" i="8"/>
  <c r="M1469" i="8"/>
  <c r="M1470" i="8"/>
  <c r="M1471" i="8"/>
  <c r="M1472" i="8"/>
  <c r="M1473" i="8"/>
  <c r="M1474" i="8"/>
  <c r="M1475" i="8"/>
  <c r="M1476" i="8"/>
  <c r="M1477" i="8"/>
  <c r="M1478" i="8"/>
  <c r="M1479" i="8"/>
  <c r="M1480" i="8"/>
  <c r="M1481" i="8"/>
  <c r="M1482" i="8"/>
  <c r="M1483" i="8"/>
  <c r="M1484" i="8"/>
  <c r="M1485" i="8"/>
  <c r="M1486" i="8"/>
  <c r="M1487" i="8"/>
  <c r="M1488" i="8"/>
  <c r="M1489" i="8"/>
  <c r="M1490" i="8"/>
  <c r="M1491" i="8"/>
  <c r="M1492" i="8"/>
  <c r="M1493" i="8"/>
  <c r="M1494" i="8"/>
  <c r="M1495" i="8"/>
  <c r="M1496" i="8"/>
  <c r="M1497" i="8"/>
  <c r="M1498" i="8"/>
  <c r="M1499" i="8"/>
  <c r="M1500" i="8"/>
  <c r="M1501" i="8"/>
  <c r="M1502" i="8"/>
  <c r="M1503" i="8"/>
  <c r="M1504" i="8"/>
  <c r="M1505" i="8"/>
  <c r="M1506" i="8"/>
  <c r="M1507" i="8"/>
  <c r="M1508" i="8"/>
  <c r="M1509" i="8"/>
  <c r="M1510" i="8"/>
  <c r="M1511" i="8"/>
  <c r="M1512" i="8"/>
  <c r="M1513" i="8"/>
  <c r="M1514" i="8"/>
  <c r="M1515" i="8"/>
  <c r="M1516" i="8"/>
  <c r="M1517" i="8"/>
  <c r="M1518" i="8"/>
  <c r="M1519" i="8"/>
  <c r="M1520" i="8"/>
  <c r="M1521" i="8"/>
  <c r="M1522" i="8"/>
  <c r="M1523" i="8"/>
  <c r="M1524" i="8"/>
  <c r="M1525" i="8"/>
  <c r="M1526" i="8"/>
  <c r="M1527" i="8"/>
  <c r="M1528" i="8"/>
  <c r="M1529" i="8"/>
  <c r="M1530" i="8"/>
  <c r="M1531" i="8"/>
  <c r="M1532" i="8"/>
  <c r="M1533" i="8"/>
  <c r="M1534" i="8"/>
  <c r="M1535" i="8"/>
  <c r="M1536" i="8"/>
  <c r="M1537" i="8"/>
  <c r="M1538" i="8"/>
  <c r="M1539" i="8"/>
  <c r="M1540" i="8"/>
  <c r="M1541" i="8"/>
  <c r="M1542" i="8"/>
  <c r="M1543" i="8"/>
  <c r="M1544" i="8"/>
  <c r="M1545" i="8"/>
  <c r="M1546" i="8"/>
  <c r="M1547" i="8"/>
  <c r="M1548" i="8"/>
  <c r="M1549" i="8"/>
  <c r="M1550" i="8"/>
  <c r="M1551" i="8"/>
  <c r="M1552" i="8"/>
  <c r="M1553" i="8"/>
  <c r="M1554" i="8"/>
  <c r="M1555" i="8"/>
  <c r="M1556" i="8"/>
  <c r="M1557" i="8"/>
  <c r="M1558" i="8"/>
  <c r="M1559" i="8"/>
  <c r="M1560" i="8"/>
  <c r="M1561" i="8"/>
  <c r="M1562" i="8"/>
  <c r="M1563" i="8"/>
  <c r="M1564" i="8"/>
  <c r="M1565" i="8"/>
  <c r="M1566" i="8"/>
  <c r="M1567" i="8"/>
  <c r="M1568" i="8"/>
  <c r="M1569" i="8"/>
  <c r="M1570" i="8"/>
  <c r="M1571" i="8"/>
  <c r="M1572" i="8"/>
  <c r="M1573" i="8"/>
  <c r="M1574" i="8"/>
  <c r="M1575" i="8"/>
  <c r="M1576" i="8"/>
  <c r="M1577" i="8"/>
  <c r="M1578" i="8"/>
  <c r="M1579" i="8"/>
  <c r="M1580" i="8"/>
  <c r="M1581" i="8"/>
  <c r="M1582" i="8"/>
  <c r="M1583" i="8"/>
  <c r="M1584" i="8"/>
  <c r="M1585" i="8"/>
  <c r="M1586" i="8"/>
  <c r="M1587" i="8"/>
  <c r="M1588" i="8"/>
  <c r="M1589" i="8"/>
  <c r="M1590" i="8"/>
  <c r="M1591" i="8"/>
  <c r="M1592" i="8"/>
  <c r="M1593" i="8"/>
  <c r="M1594" i="8"/>
  <c r="M1595" i="8"/>
  <c r="M1596" i="8"/>
  <c r="M1597" i="8"/>
  <c r="M1598" i="8"/>
  <c r="M1599" i="8"/>
  <c r="M1600" i="8"/>
  <c r="M1601" i="8"/>
  <c r="M1602" i="8"/>
  <c r="M1603" i="8"/>
  <c r="M1604" i="8"/>
  <c r="M1605" i="8"/>
  <c r="M1606" i="8"/>
  <c r="M1607" i="8"/>
  <c r="M1608" i="8"/>
  <c r="M1609" i="8"/>
  <c r="M1610" i="8"/>
  <c r="M1611" i="8"/>
  <c r="M1612" i="8"/>
  <c r="M1613" i="8"/>
  <c r="M1614" i="8"/>
  <c r="M1615" i="8"/>
  <c r="M1616" i="8"/>
  <c r="M1617" i="8"/>
  <c r="M1618" i="8"/>
  <c r="M1619" i="8"/>
  <c r="M1620" i="8"/>
  <c r="M1621" i="8"/>
  <c r="M1622" i="8"/>
  <c r="M1623" i="8"/>
  <c r="M1624" i="8"/>
  <c r="M1625" i="8"/>
  <c r="M1626" i="8"/>
  <c r="M1627" i="8"/>
  <c r="M1628" i="8"/>
  <c r="M1629" i="8"/>
  <c r="M1630" i="8"/>
  <c r="M1631" i="8"/>
  <c r="M1632" i="8"/>
  <c r="M1633" i="8"/>
  <c r="M1634" i="8"/>
  <c r="M1635" i="8"/>
  <c r="M1636" i="8"/>
  <c r="M1637" i="8"/>
  <c r="M1638" i="8"/>
  <c r="M1639" i="8"/>
  <c r="M1640" i="8"/>
  <c r="M1641" i="8"/>
  <c r="M1642" i="8"/>
  <c r="M1643" i="8"/>
  <c r="M1644" i="8"/>
  <c r="M1645" i="8"/>
  <c r="M1646" i="8"/>
  <c r="M1647" i="8"/>
  <c r="M1648" i="8"/>
  <c r="M1649" i="8"/>
  <c r="M1650" i="8"/>
  <c r="M1651" i="8"/>
  <c r="M1652" i="8"/>
  <c r="M1653" i="8"/>
  <c r="M1654" i="8"/>
  <c r="M1655" i="8"/>
  <c r="M1656" i="8"/>
  <c r="M1657" i="8"/>
  <c r="M1658" i="8"/>
  <c r="M1659" i="8"/>
  <c r="M1660" i="8"/>
  <c r="M1661" i="8"/>
  <c r="M1662" i="8"/>
  <c r="M1663" i="8"/>
  <c r="M1664" i="8"/>
  <c r="M1665" i="8"/>
  <c r="M1666" i="8"/>
  <c r="M1667" i="8"/>
  <c r="M1668" i="8"/>
  <c r="M1669" i="8"/>
  <c r="M1670" i="8"/>
  <c r="M1671" i="8"/>
  <c r="M1672" i="8"/>
  <c r="M1673" i="8"/>
  <c r="M1674" i="8"/>
  <c r="M1675" i="8"/>
  <c r="M1676" i="8"/>
  <c r="M1677" i="8"/>
  <c r="M1678" i="8"/>
  <c r="M1679" i="8"/>
  <c r="M1680" i="8"/>
  <c r="M1681" i="8"/>
  <c r="M1682" i="8"/>
  <c r="M1683" i="8"/>
  <c r="M1684" i="8"/>
  <c r="M1685" i="8"/>
  <c r="M1686" i="8"/>
  <c r="M1687" i="8"/>
  <c r="M1688" i="8"/>
  <c r="M1689" i="8"/>
  <c r="M1690" i="8"/>
  <c r="M1691" i="8"/>
  <c r="M1692" i="8"/>
  <c r="M1693" i="8"/>
  <c r="M1694" i="8"/>
  <c r="M1695" i="8"/>
  <c r="M1696" i="8"/>
  <c r="M1697" i="8"/>
  <c r="M1698" i="8"/>
  <c r="M1699" i="8"/>
  <c r="M1700" i="8"/>
  <c r="M1701" i="8"/>
  <c r="M1702" i="8"/>
  <c r="M1703" i="8"/>
  <c r="M1704" i="8"/>
  <c r="M1705" i="8"/>
  <c r="M1706" i="8"/>
  <c r="M1707" i="8"/>
  <c r="M1708" i="8"/>
  <c r="M1709" i="8"/>
  <c r="M1710" i="8"/>
  <c r="M1711" i="8"/>
  <c r="M1712" i="8"/>
  <c r="M1713" i="8"/>
  <c r="M1714" i="8"/>
  <c r="M1715" i="8"/>
  <c r="M1716" i="8"/>
  <c r="M1717" i="8"/>
  <c r="M1718" i="8"/>
  <c r="M1719" i="8"/>
  <c r="M1720" i="8"/>
  <c r="M1721" i="8"/>
  <c r="M1722" i="8"/>
  <c r="M1723" i="8"/>
  <c r="M1724" i="8"/>
  <c r="M1725" i="8"/>
  <c r="M1726" i="8"/>
  <c r="M1727" i="8"/>
  <c r="M1728" i="8"/>
  <c r="M1729" i="8"/>
  <c r="M1730" i="8"/>
  <c r="M1731" i="8"/>
  <c r="M1732" i="8"/>
  <c r="M1733" i="8"/>
  <c r="M1734" i="8"/>
  <c r="M1735" i="8"/>
  <c r="M1736" i="8"/>
  <c r="M1737" i="8"/>
  <c r="M1738" i="8"/>
  <c r="M1739" i="8"/>
  <c r="M1740" i="8"/>
  <c r="M1741" i="8"/>
  <c r="M1742" i="8"/>
  <c r="M1743" i="8"/>
  <c r="M1744" i="8"/>
  <c r="M1745" i="8"/>
  <c r="M1746" i="8"/>
  <c r="M1747" i="8"/>
  <c r="M1748" i="8"/>
  <c r="M1749" i="8"/>
  <c r="M1750" i="8"/>
  <c r="M1751" i="8"/>
  <c r="M1752" i="8"/>
  <c r="M1753" i="8"/>
  <c r="M1754" i="8"/>
  <c r="M1755" i="8"/>
  <c r="M1756" i="8"/>
  <c r="M1757" i="8"/>
  <c r="M1758" i="8"/>
  <c r="M1759" i="8"/>
  <c r="M1760" i="8"/>
  <c r="M1761" i="8"/>
  <c r="M1762" i="8"/>
  <c r="M1763" i="8"/>
  <c r="M1764" i="8"/>
  <c r="M1765" i="8"/>
  <c r="M1766" i="8"/>
  <c r="M1767" i="8"/>
  <c r="M1768" i="8"/>
  <c r="M1769" i="8"/>
  <c r="M1770" i="8"/>
  <c r="M1771" i="8"/>
  <c r="M1772" i="8"/>
  <c r="M1773" i="8"/>
  <c r="M1774" i="8"/>
  <c r="M1775" i="8"/>
  <c r="M1776" i="8"/>
  <c r="M1777" i="8"/>
  <c r="M1778" i="8"/>
  <c r="M1779" i="8"/>
  <c r="M1780" i="8"/>
  <c r="M1781" i="8"/>
  <c r="M1782" i="8"/>
  <c r="M1783" i="8"/>
  <c r="M1784" i="8"/>
  <c r="M1785" i="8"/>
  <c r="M1786" i="8"/>
  <c r="M1787" i="8"/>
  <c r="M1788" i="8"/>
  <c r="M1789" i="8"/>
  <c r="M1790" i="8"/>
  <c r="M1791" i="8"/>
  <c r="M1792" i="8"/>
  <c r="M1793" i="8"/>
  <c r="M1794" i="8"/>
  <c r="M1795" i="8"/>
  <c r="M1796" i="8"/>
  <c r="M1797" i="8"/>
  <c r="M1798" i="8"/>
  <c r="M1799" i="8"/>
  <c r="M1800" i="8"/>
  <c r="M1801" i="8"/>
  <c r="M1802" i="8"/>
  <c r="M1803" i="8"/>
  <c r="M1804" i="8"/>
  <c r="M1805" i="8"/>
  <c r="M1806" i="8"/>
  <c r="M1807" i="8"/>
  <c r="M1808" i="8"/>
  <c r="M1809" i="8"/>
  <c r="M1810" i="8"/>
  <c r="M1811" i="8"/>
  <c r="M1812" i="8"/>
  <c r="M1813" i="8"/>
  <c r="M1814" i="8"/>
  <c r="M1815" i="8"/>
  <c r="M1816" i="8"/>
  <c r="M1817" i="8"/>
  <c r="M1818" i="8"/>
  <c r="M1819" i="8"/>
  <c r="M1820" i="8"/>
  <c r="M1821" i="8"/>
  <c r="M1822" i="8"/>
  <c r="M1823" i="8"/>
  <c r="M1824" i="8"/>
  <c r="M1825" i="8"/>
  <c r="M1826" i="8"/>
  <c r="M1827" i="8"/>
  <c r="M1828" i="8"/>
  <c r="M1829" i="8"/>
  <c r="M1830" i="8"/>
  <c r="M1831" i="8"/>
  <c r="M1832" i="8"/>
  <c r="M1833" i="8"/>
  <c r="M1834" i="8"/>
  <c r="M1835" i="8"/>
  <c r="M1836" i="8"/>
  <c r="M1837" i="8"/>
  <c r="M1838" i="8"/>
  <c r="M1839" i="8"/>
  <c r="M1840" i="8"/>
  <c r="M1841" i="8"/>
  <c r="M1842" i="8"/>
  <c r="M1843" i="8"/>
  <c r="M1844" i="8"/>
  <c r="M1845" i="8"/>
  <c r="M1846" i="8"/>
  <c r="M1847" i="8"/>
  <c r="M1848" i="8"/>
  <c r="M1849" i="8"/>
  <c r="M1850" i="8"/>
  <c r="M1851" i="8"/>
  <c r="M1852" i="8"/>
  <c r="M1853" i="8"/>
  <c r="M1854" i="8"/>
  <c r="M1855" i="8"/>
  <c r="M1856" i="8"/>
  <c r="M1857" i="8"/>
  <c r="M1858" i="8"/>
  <c r="M1859" i="8"/>
  <c r="M1860" i="8"/>
  <c r="M1861" i="8"/>
  <c r="M1862" i="8"/>
  <c r="M1863" i="8"/>
  <c r="M1864" i="8"/>
  <c r="M1865" i="8"/>
  <c r="M1866" i="8"/>
  <c r="M1867" i="8"/>
  <c r="M1868" i="8"/>
  <c r="M1869" i="8"/>
  <c r="M1870" i="8"/>
  <c r="M1871" i="8"/>
  <c r="M1872" i="8"/>
  <c r="M1873" i="8"/>
  <c r="M1874" i="8"/>
  <c r="M1875" i="8"/>
  <c r="M1876" i="8"/>
  <c r="M1877" i="8"/>
  <c r="M1878" i="8"/>
  <c r="M1879" i="8"/>
  <c r="M1880" i="8"/>
  <c r="M1881" i="8"/>
  <c r="M1882" i="8"/>
  <c r="M1883" i="8"/>
  <c r="M1884" i="8"/>
  <c r="M1885" i="8"/>
  <c r="M1886" i="8"/>
  <c r="M1887" i="8"/>
  <c r="M1888" i="8"/>
  <c r="M1889" i="8"/>
  <c r="M1890" i="8"/>
  <c r="M1891" i="8"/>
  <c r="M1892" i="8"/>
  <c r="M1893" i="8"/>
  <c r="M1894" i="8"/>
  <c r="M1895" i="8"/>
  <c r="M1896" i="8"/>
  <c r="M1897" i="8"/>
  <c r="M1898" i="8"/>
  <c r="M1899" i="8"/>
  <c r="M1900" i="8"/>
  <c r="M1901" i="8"/>
  <c r="M1902" i="8"/>
  <c r="M1903" i="8"/>
  <c r="M1904" i="8"/>
  <c r="M1905" i="8"/>
  <c r="M1906" i="8"/>
  <c r="M1907" i="8"/>
  <c r="M1908" i="8"/>
  <c r="M1909" i="8"/>
  <c r="M1910" i="8"/>
  <c r="M1911" i="8"/>
  <c r="M1912" i="8"/>
  <c r="M1913" i="8"/>
  <c r="M1914" i="8"/>
  <c r="M1915" i="8"/>
  <c r="M1916" i="8"/>
  <c r="M1917" i="8"/>
  <c r="M1918" i="8"/>
  <c r="M1919" i="8"/>
  <c r="M1920" i="8"/>
  <c r="M1921" i="8"/>
  <c r="M1922" i="8"/>
  <c r="M1923" i="8"/>
  <c r="M1924" i="8"/>
  <c r="M1925" i="8"/>
  <c r="M1926" i="8"/>
  <c r="M1927" i="8"/>
  <c r="M1928" i="8"/>
  <c r="M1929" i="8"/>
  <c r="M1930" i="8"/>
  <c r="M1931" i="8"/>
  <c r="M1932" i="8"/>
  <c r="M1933" i="8"/>
  <c r="M1934" i="8"/>
  <c r="M1935" i="8"/>
  <c r="M1936" i="8"/>
  <c r="M1937" i="8"/>
  <c r="M1938" i="8"/>
  <c r="M1939" i="8"/>
  <c r="M1940" i="8"/>
  <c r="M1941" i="8"/>
  <c r="M1942" i="8"/>
  <c r="M1943" i="8"/>
  <c r="M1944" i="8"/>
  <c r="M1945" i="8"/>
  <c r="M1946" i="8"/>
  <c r="M1947" i="8"/>
  <c r="M1948" i="8"/>
  <c r="M1949" i="8"/>
  <c r="M1950" i="8"/>
  <c r="M1951" i="8"/>
  <c r="M1952" i="8"/>
  <c r="M1953" i="8"/>
  <c r="M1954" i="8"/>
  <c r="M1955" i="8"/>
  <c r="M1956" i="8"/>
  <c r="M1957" i="8"/>
  <c r="M1958" i="8"/>
  <c r="M1959" i="8"/>
  <c r="M1960" i="8"/>
  <c r="M1961" i="8"/>
  <c r="M1962" i="8"/>
  <c r="M1963" i="8"/>
  <c r="M1964" i="8"/>
  <c r="M1965" i="8"/>
  <c r="M1966" i="8"/>
  <c r="M1967" i="8"/>
  <c r="M1968" i="8"/>
  <c r="M1969" i="8"/>
  <c r="M1970" i="8"/>
  <c r="M1971" i="8"/>
  <c r="M1972" i="8"/>
  <c r="M1973" i="8"/>
  <c r="M1974" i="8"/>
  <c r="M1975" i="8"/>
  <c r="M1976" i="8"/>
  <c r="M1977" i="8"/>
  <c r="M1978" i="8"/>
  <c r="M1979" i="8"/>
  <c r="M1980" i="8"/>
  <c r="M1981" i="8"/>
  <c r="M1982" i="8"/>
  <c r="M1983" i="8"/>
  <c r="M1984" i="8"/>
  <c r="M1985" i="8"/>
  <c r="M1986" i="8"/>
  <c r="M1987" i="8"/>
  <c r="M1988" i="8"/>
  <c r="M1989" i="8"/>
  <c r="M1990" i="8"/>
  <c r="M1991" i="8"/>
  <c r="M1992" i="8"/>
  <c r="M1993" i="8"/>
  <c r="M1994" i="8"/>
  <c r="M1995" i="8"/>
  <c r="M1996" i="8"/>
  <c r="M1997" i="8"/>
  <c r="M1998" i="8"/>
  <c r="M1999" i="8"/>
  <c r="M2000" i="8"/>
  <c r="M2001" i="8"/>
  <c r="M2002" i="8"/>
  <c r="M2003" i="8"/>
  <c r="M2004" i="8"/>
  <c r="M2005" i="8"/>
  <c r="M2006" i="8"/>
  <c r="M2007" i="8"/>
  <c r="M2008" i="8"/>
  <c r="M2009" i="8"/>
  <c r="M2010" i="8"/>
  <c r="M2011" i="8"/>
  <c r="M2012" i="8"/>
  <c r="M2013" i="8"/>
  <c r="M2014" i="8"/>
  <c r="M2015" i="8"/>
  <c r="M2016" i="8"/>
  <c r="M2017" i="8"/>
  <c r="M2018" i="8"/>
  <c r="M2019" i="8"/>
  <c r="M2020" i="8"/>
  <c r="M2021" i="8"/>
  <c r="M2022" i="8"/>
  <c r="M2023" i="8"/>
  <c r="M2024" i="8"/>
  <c r="M2025" i="8"/>
  <c r="M2026" i="8"/>
  <c r="M2027" i="8"/>
  <c r="M2028" i="8"/>
  <c r="M2029" i="8"/>
  <c r="M2030" i="8"/>
  <c r="M2031" i="8"/>
  <c r="M2032" i="8"/>
  <c r="M2033" i="8"/>
  <c r="M2034" i="8"/>
  <c r="M2035" i="8"/>
  <c r="M2036" i="8"/>
  <c r="M2037" i="8"/>
  <c r="M2038" i="8"/>
  <c r="M2039" i="8"/>
  <c r="M2040" i="8"/>
  <c r="M2041" i="8"/>
  <c r="M2042" i="8"/>
  <c r="M2043" i="8"/>
  <c r="M2044" i="8"/>
  <c r="M2045" i="8"/>
  <c r="M2046" i="8"/>
  <c r="M2047" i="8"/>
  <c r="M2048" i="8"/>
  <c r="M2049" i="8"/>
  <c r="M2050" i="8"/>
  <c r="M2051" i="8"/>
  <c r="M2052" i="8"/>
  <c r="M2053" i="8"/>
  <c r="M2054" i="8"/>
  <c r="M2055" i="8"/>
  <c r="M2056" i="8"/>
  <c r="M2057" i="8"/>
  <c r="M2058" i="8"/>
  <c r="M2059" i="8"/>
  <c r="M2060" i="8"/>
  <c r="M2061" i="8"/>
  <c r="M2062" i="8"/>
  <c r="M2063" i="8"/>
  <c r="M2064" i="8"/>
  <c r="M2065" i="8"/>
  <c r="M2066" i="8"/>
  <c r="M2067" i="8"/>
  <c r="M2068" i="8"/>
  <c r="M2069" i="8"/>
  <c r="M2070" i="8"/>
  <c r="M2071" i="8"/>
  <c r="M2072" i="8"/>
  <c r="M2073" i="8"/>
  <c r="M2074" i="8"/>
  <c r="M2075" i="8"/>
  <c r="M2076" i="8"/>
  <c r="M2077" i="8"/>
  <c r="M2078" i="8"/>
  <c r="M2079" i="8"/>
  <c r="M2080" i="8"/>
  <c r="M2081" i="8"/>
  <c r="M2082" i="8"/>
  <c r="M2083" i="8"/>
  <c r="M2084" i="8"/>
  <c r="M2085" i="8"/>
  <c r="M2086" i="8"/>
  <c r="M2087" i="8"/>
  <c r="M2088" i="8"/>
  <c r="M2089" i="8"/>
  <c r="M2090" i="8"/>
  <c r="M2091" i="8"/>
  <c r="M2092" i="8"/>
  <c r="M2093" i="8"/>
  <c r="M2094" i="8"/>
  <c r="M2095" i="8"/>
  <c r="M2096" i="8"/>
  <c r="M2097" i="8"/>
  <c r="M2098" i="8"/>
  <c r="M2099" i="8"/>
  <c r="M2100" i="8"/>
  <c r="M2101" i="8"/>
  <c r="M2102" i="8"/>
  <c r="M2103" i="8"/>
  <c r="M2104" i="8"/>
  <c r="M2105" i="8"/>
  <c r="M2106" i="8"/>
  <c r="M2107" i="8"/>
  <c r="M2108" i="8"/>
  <c r="M2109" i="8"/>
  <c r="M2110" i="8"/>
  <c r="M2111" i="8"/>
  <c r="M2112" i="8"/>
  <c r="M2113" i="8"/>
  <c r="M2114" i="8"/>
  <c r="M2115" i="8"/>
  <c r="M2116" i="8"/>
  <c r="M2117" i="8"/>
  <c r="M2118" i="8"/>
  <c r="M2119" i="8"/>
  <c r="M2120" i="8"/>
  <c r="M2121" i="8"/>
  <c r="M2122" i="8"/>
  <c r="M2123" i="8"/>
  <c r="M2124" i="8"/>
  <c r="M2125" i="8"/>
  <c r="M2126" i="8"/>
  <c r="M2127" i="8"/>
  <c r="M2128" i="8"/>
  <c r="M2129" i="8"/>
  <c r="M2130" i="8"/>
  <c r="M2131" i="8"/>
  <c r="M2132" i="8"/>
  <c r="M2133" i="8"/>
  <c r="M2134" i="8"/>
  <c r="M2135" i="8"/>
  <c r="M2136" i="8"/>
  <c r="M2137" i="8"/>
  <c r="M2138" i="8"/>
  <c r="M2139" i="8"/>
  <c r="M2140" i="8"/>
  <c r="M2141" i="8"/>
  <c r="M2142" i="8"/>
  <c r="M2143" i="8"/>
  <c r="M2144" i="8"/>
  <c r="M2145" i="8"/>
  <c r="M2146" i="8"/>
  <c r="M2147" i="8"/>
  <c r="M2148" i="8"/>
  <c r="M2149" i="8"/>
  <c r="M2150" i="8"/>
  <c r="M2151" i="8"/>
  <c r="M2152" i="8"/>
  <c r="M2153" i="8"/>
  <c r="M2154" i="8"/>
  <c r="M2155" i="8"/>
  <c r="M2156" i="8"/>
  <c r="M2157" i="8"/>
  <c r="M2158" i="8"/>
  <c r="M2159" i="8"/>
  <c r="M2160" i="8"/>
  <c r="M2161" i="8"/>
  <c r="M2162" i="8"/>
  <c r="M2163" i="8"/>
  <c r="M2164" i="8"/>
  <c r="M2165" i="8"/>
  <c r="M2166" i="8"/>
  <c r="M2167" i="8"/>
  <c r="M2168" i="8"/>
  <c r="M2169" i="8"/>
  <c r="M2170" i="8"/>
  <c r="M2171" i="8"/>
  <c r="M2172" i="8"/>
  <c r="M2173" i="8"/>
  <c r="M2174" i="8"/>
  <c r="M2175" i="8"/>
  <c r="M2176" i="8"/>
  <c r="M2177" i="8"/>
  <c r="M2178" i="8"/>
  <c r="M2179" i="8"/>
  <c r="M2180" i="8"/>
  <c r="M2181" i="8"/>
  <c r="M2182" i="8"/>
  <c r="M2183" i="8"/>
  <c r="M2184" i="8"/>
  <c r="M2185" i="8"/>
  <c r="M2186" i="8"/>
  <c r="M2187" i="8"/>
  <c r="M2188" i="8"/>
  <c r="M2189" i="8"/>
  <c r="M2190" i="8"/>
  <c r="M2191" i="8"/>
  <c r="M2192" i="8"/>
  <c r="M2193" i="8"/>
  <c r="M2194" i="8"/>
  <c r="M2195" i="8"/>
  <c r="M2196" i="8"/>
  <c r="M2197" i="8"/>
  <c r="M2198" i="8"/>
  <c r="M2199" i="8"/>
  <c r="M2200" i="8"/>
  <c r="M2201" i="8"/>
  <c r="M2202" i="8"/>
  <c r="M2203" i="8"/>
  <c r="M2204" i="8"/>
  <c r="M2205" i="8"/>
  <c r="M2206" i="8"/>
  <c r="M2207" i="8"/>
  <c r="M2208" i="8"/>
  <c r="M2209" i="8"/>
  <c r="M2210" i="8"/>
  <c r="M2211" i="8"/>
  <c r="M2212" i="8"/>
  <c r="M2213" i="8"/>
  <c r="M2214" i="8"/>
  <c r="M2215" i="8"/>
  <c r="M2216" i="8"/>
  <c r="M2217" i="8"/>
  <c r="M2218" i="8"/>
  <c r="M2219" i="8"/>
  <c r="M2220" i="8"/>
  <c r="M2221" i="8"/>
  <c r="M2222" i="8"/>
  <c r="M2223" i="8"/>
  <c r="M2224" i="8"/>
  <c r="M2225" i="8"/>
  <c r="M2226" i="8"/>
  <c r="M2227" i="8"/>
  <c r="M2228" i="8"/>
  <c r="M2229" i="8"/>
  <c r="M2230" i="8"/>
  <c r="M2231" i="8"/>
  <c r="M2232" i="8"/>
  <c r="M2233" i="8"/>
  <c r="M2234" i="8"/>
  <c r="M2235" i="8"/>
  <c r="M2236" i="8"/>
  <c r="M2237" i="8"/>
  <c r="M2238" i="8"/>
  <c r="M2239" i="8"/>
  <c r="M2240" i="8"/>
  <c r="M2241" i="8"/>
  <c r="M2242" i="8"/>
  <c r="M2243" i="8"/>
  <c r="M2244" i="8"/>
  <c r="M2245" i="8"/>
  <c r="M2246" i="8"/>
  <c r="M2247" i="8"/>
  <c r="M2248" i="8"/>
  <c r="M2249" i="8"/>
  <c r="M2250" i="8"/>
  <c r="M2251" i="8"/>
  <c r="M2252" i="8"/>
  <c r="M2253" i="8"/>
  <c r="M2254" i="8"/>
  <c r="M2255" i="8"/>
  <c r="M2256" i="8"/>
  <c r="M2257" i="8"/>
  <c r="M2258" i="8"/>
  <c r="M2259" i="8"/>
  <c r="M2260" i="8"/>
  <c r="M2261" i="8"/>
  <c r="M2262" i="8"/>
  <c r="M2263" i="8"/>
  <c r="M2264" i="8"/>
  <c r="M2265" i="8"/>
  <c r="M2266" i="8"/>
  <c r="M2267" i="8"/>
  <c r="M2268" i="8"/>
  <c r="M2269" i="8"/>
  <c r="M2270" i="8"/>
  <c r="M2271" i="8"/>
  <c r="M2272" i="8"/>
  <c r="M2273" i="8"/>
  <c r="M2274" i="8"/>
  <c r="M2275" i="8"/>
  <c r="M2276" i="8"/>
  <c r="M2277" i="8"/>
  <c r="M2278" i="8"/>
  <c r="M2279" i="8"/>
  <c r="M2280" i="8"/>
  <c r="M2281" i="8"/>
  <c r="M2282" i="8"/>
  <c r="M2283" i="8"/>
  <c r="M2284" i="8"/>
  <c r="M2285" i="8"/>
  <c r="M2286" i="8"/>
  <c r="M2287" i="8"/>
  <c r="M2288" i="8"/>
  <c r="M2289" i="8"/>
  <c r="M2290" i="8"/>
  <c r="M2291" i="8"/>
  <c r="M2292" i="8"/>
  <c r="M2293" i="8"/>
  <c r="M2294" i="8"/>
  <c r="M2295" i="8"/>
  <c r="M2296" i="8"/>
  <c r="M2297" i="8"/>
  <c r="M2298" i="8"/>
  <c r="M2299" i="8"/>
  <c r="M2300" i="8"/>
  <c r="M2301" i="8"/>
  <c r="M2302" i="8"/>
  <c r="M2303" i="8"/>
  <c r="M2304" i="8"/>
  <c r="M2305" i="8"/>
  <c r="M2306" i="8"/>
  <c r="M2307" i="8"/>
  <c r="M2308" i="8"/>
  <c r="M2309" i="8"/>
  <c r="M2310" i="8"/>
  <c r="M2311" i="8"/>
  <c r="M2312" i="8"/>
  <c r="M2313" i="8"/>
  <c r="M2314" i="8"/>
  <c r="M2315" i="8"/>
  <c r="M2316" i="8"/>
  <c r="M2317" i="8"/>
  <c r="M2318" i="8"/>
  <c r="M2319" i="8"/>
  <c r="M2320" i="8"/>
  <c r="M2321" i="8"/>
  <c r="M2322" i="8"/>
  <c r="M2323" i="8"/>
  <c r="M2324" i="8"/>
  <c r="M2325" i="8"/>
  <c r="M2326" i="8"/>
  <c r="M2327" i="8"/>
  <c r="M2328" i="8"/>
  <c r="M2329" i="8"/>
  <c r="M2330" i="8"/>
  <c r="M2331" i="8"/>
  <c r="M2332" i="8"/>
  <c r="M2333" i="8"/>
  <c r="M2334" i="8"/>
  <c r="M2335" i="8"/>
  <c r="M2336" i="8"/>
  <c r="M2337" i="8"/>
  <c r="M2338" i="8"/>
  <c r="M2339" i="8"/>
  <c r="M2340" i="8"/>
  <c r="M2341" i="8"/>
  <c r="M2342" i="8"/>
  <c r="M2343" i="8"/>
  <c r="M2344" i="8"/>
  <c r="M2345" i="8"/>
  <c r="M2346" i="8"/>
  <c r="M2347" i="8"/>
  <c r="M2348" i="8"/>
  <c r="M2349" i="8"/>
  <c r="M2350" i="8"/>
  <c r="M2351" i="8"/>
  <c r="M2352" i="8"/>
  <c r="M2353" i="8"/>
  <c r="M2354" i="8"/>
  <c r="M2355" i="8"/>
  <c r="M2356" i="8"/>
  <c r="M2357" i="8"/>
  <c r="M2358" i="8"/>
  <c r="M2359" i="8"/>
  <c r="M2360" i="8"/>
  <c r="M2361" i="8"/>
  <c r="M2362" i="8"/>
  <c r="M2363" i="8"/>
  <c r="M2364" i="8"/>
  <c r="M2365" i="8"/>
  <c r="M2366" i="8"/>
  <c r="M2367" i="8"/>
  <c r="M2368" i="8"/>
  <c r="M2369" i="8"/>
  <c r="M2370" i="8"/>
  <c r="M2371" i="8"/>
  <c r="M2372" i="8"/>
  <c r="M2373" i="8"/>
  <c r="M2374" i="8"/>
  <c r="M2375" i="8"/>
  <c r="M2376" i="8"/>
  <c r="M2377" i="8"/>
  <c r="M2378" i="8"/>
  <c r="M2379" i="8"/>
  <c r="M2380" i="8"/>
  <c r="M2381" i="8"/>
  <c r="M2382" i="8"/>
  <c r="M2383" i="8"/>
  <c r="M2384" i="8"/>
  <c r="M2385" i="8"/>
  <c r="M2386" i="8"/>
  <c r="M2387" i="8"/>
  <c r="M2388" i="8"/>
  <c r="M2389" i="8"/>
  <c r="M2390" i="8"/>
  <c r="M2391" i="8"/>
  <c r="M2392" i="8"/>
  <c r="M2393" i="8"/>
  <c r="M2394" i="8"/>
  <c r="M2395" i="8"/>
  <c r="M2396" i="8"/>
  <c r="M2397" i="8"/>
  <c r="M2398" i="8"/>
  <c r="M2399" i="8"/>
  <c r="M2400" i="8"/>
  <c r="M2401" i="8"/>
  <c r="M2402" i="8"/>
  <c r="M2403" i="8"/>
  <c r="M2404" i="8"/>
  <c r="M2405" i="8"/>
  <c r="M2406" i="8"/>
  <c r="M2407" i="8"/>
  <c r="M2408" i="8"/>
  <c r="M2409" i="8"/>
  <c r="M2410" i="8"/>
  <c r="M2411" i="8"/>
  <c r="M2412" i="8"/>
  <c r="M2413" i="8"/>
  <c r="M2414" i="8"/>
  <c r="M2415" i="8"/>
  <c r="M2416" i="8"/>
  <c r="M2417" i="8"/>
  <c r="M2418" i="8"/>
  <c r="M2419" i="8"/>
  <c r="M2420" i="8"/>
  <c r="M2421" i="8"/>
  <c r="M2422" i="8"/>
  <c r="M2423" i="8"/>
  <c r="M2424" i="8"/>
  <c r="M2425" i="8"/>
  <c r="M2426" i="8"/>
  <c r="M2427" i="8"/>
  <c r="M2428" i="8"/>
  <c r="M2429" i="8"/>
  <c r="M2430" i="8"/>
  <c r="M2431" i="8"/>
  <c r="M2432" i="8"/>
  <c r="M2433" i="8"/>
  <c r="M2434" i="8"/>
  <c r="M2435" i="8"/>
  <c r="M2436" i="8"/>
  <c r="M2437" i="8"/>
  <c r="M2438" i="8"/>
  <c r="M2439" i="8"/>
  <c r="M2440" i="8"/>
  <c r="M2441" i="8"/>
  <c r="M2442" i="8"/>
  <c r="M2443" i="8"/>
  <c r="M2444" i="8"/>
  <c r="M2445" i="8"/>
  <c r="M2446" i="8"/>
  <c r="M2447" i="8"/>
  <c r="M2448" i="8"/>
  <c r="M2449" i="8"/>
  <c r="M2450" i="8"/>
  <c r="M2451" i="8"/>
  <c r="M2452" i="8"/>
  <c r="M2453" i="8"/>
  <c r="M2454" i="8"/>
  <c r="M2455" i="8"/>
  <c r="M2456" i="8"/>
  <c r="M2457" i="8"/>
  <c r="M2458" i="8"/>
  <c r="M2459" i="8"/>
  <c r="M2460" i="8"/>
  <c r="M2461" i="8"/>
  <c r="M2462" i="8"/>
  <c r="M2463" i="8"/>
  <c r="M2464" i="8"/>
  <c r="M2465" i="8"/>
  <c r="M2466" i="8"/>
  <c r="M2467" i="8"/>
  <c r="M2468" i="8"/>
  <c r="M2469" i="8"/>
  <c r="M2470" i="8"/>
  <c r="M2471" i="8"/>
  <c r="M2472" i="8"/>
  <c r="M2473" i="8"/>
  <c r="M2474" i="8"/>
  <c r="M2475" i="8"/>
  <c r="M2476" i="8"/>
  <c r="M2477" i="8"/>
  <c r="M2478" i="8"/>
  <c r="M2479" i="8"/>
  <c r="M2480" i="8"/>
  <c r="M2481" i="8"/>
  <c r="M2482" i="8"/>
  <c r="M2483" i="8"/>
  <c r="M2484" i="8"/>
  <c r="M2485" i="8"/>
  <c r="M2486" i="8"/>
  <c r="M2487" i="8"/>
  <c r="M2488" i="8"/>
  <c r="M2489" i="8"/>
  <c r="M2490" i="8"/>
  <c r="M2491" i="8"/>
  <c r="M2492" i="8"/>
  <c r="M2493" i="8"/>
  <c r="M2494" i="8"/>
  <c r="M2495" i="8"/>
  <c r="M2496" i="8"/>
  <c r="M2497" i="8"/>
  <c r="M2498" i="8"/>
  <c r="M2499" i="8"/>
  <c r="M2500" i="8"/>
  <c r="M2501" i="8"/>
  <c r="M2502" i="8"/>
  <c r="M2503" i="8"/>
  <c r="M2504" i="8"/>
  <c r="M2505" i="8"/>
  <c r="M2506" i="8"/>
  <c r="M2507" i="8"/>
  <c r="M2508" i="8"/>
  <c r="M2509" i="8"/>
  <c r="M2510" i="8"/>
  <c r="M2511" i="8"/>
  <c r="M2512" i="8"/>
  <c r="M2513" i="8"/>
  <c r="M2514" i="8"/>
  <c r="M2515" i="8"/>
  <c r="M2516" i="8"/>
  <c r="M2517" i="8"/>
  <c r="M2518" i="8"/>
  <c r="M2519" i="8"/>
  <c r="M2520" i="8"/>
  <c r="M2521" i="8"/>
  <c r="M2522" i="8"/>
  <c r="M2523" i="8"/>
  <c r="M2524" i="8"/>
  <c r="M2525" i="8"/>
  <c r="M2526" i="8"/>
  <c r="M2527" i="8"/>
  <c r="M2528" i="8"/>
  <c r="M2529" i="8"/>
  <c r="M2530" i="8"/>
  <c r="M2531" i="8"/>
  <c r="M2532" i="8"/>
  <c r="M2533" i="8"/>
  <c r="M2534" i="8"/>
  <c r="M2535" i="8"/>
  <c r="M2536" i="8"/>
  <c r="M2537" i="8"/>
  <c r="M2538" i="8"/>
  <c r="M2539" i="8"/>
  <c r="M2540" i="8"/>
  <c r="M2541" i="8"/>
  <c r="M2542" i="8"/>
  <c r="M2543" i="8"/>
  <c r="M2544" i="8"/>
  <c r="M2545" i="8"/>
  <c r="M2546" i="8"/>
  <c r="M2547" i="8"/>
  <c r="M2548" i="8"/>
  <c r="M2549" i="8"/>
  <c r="M2550" i="8"/>
  <c r="M2551" i="8"/>
  <c r="M2552" i="8"/>
  <c r="M2553" i="8"/>
  <c r="M2554" i="8"/>
  <c r="M2555" i="8"/>
  <c r="M2556" i="8"/>
  <c r="M2557" i="8"/>
  <c r="M2558" i="8"/>
  <c r="M2559" i="8"/>
  <c r="M2560" i="8"/>
  <c r="M2561" i="8"/>
  <c r="M2562" i="8"/>
  <c r="M2563" i="8"/>
  <c r="M2564" i="8"/>
  <c r="M2565" i="8"/>
  <c r="M2566" i="8"/>
  <c r="M2567" i="8"/>
  <c r="M2568" i="8"/>
  <c r="M2569" i="8"/>
  <c r="M2570" i="8"/>
  <c r="M2571" i="8"/>
  <c r="M2572" i="8"/>
  <c r="M2573" i="8"/>
  <c r="M2574" i="8"/>
  <c r="M2575" i="8"/>
  <c r="M2576" i="8"/>
  <c r="M2577" i="8"/>
  <c r="M2578" i="8"/>
  <c r="M2579" i="8"/>
  <c r="M2580" i="8"/>
  <c r="M2581" i="8"/>
  <c r="M2582" i="8"/>
  <c r="M2583" i="8"/>
  <c r="M2584" i="8"/>
  <c r="M2585" i="8"/>
  <c r="M2586" i="8"/>
  <c r="M2587" i="8"/>
  <c r="M2588" i="8"/>
  <c r="M2589" i="8"/>
  <c r="M2590" i="8"/>
  <c r="M2591" i="8"/>
  <c r="M2592" i="8"/>
  <c r="M2593" i="8"/>
  <c r="M2594" i="8"/>
  <c r="M2595" i="8"/>
  <c r="M2596" i="8"/>
  <c r="M2597" i="8"/>
  <c r="M2598" i="8"/>
  <c r="M2599" i="8"/>
  <c r="M2600" i="8"/>
  <c r="M2601" i="8"/>
  <c r="M2602" i="8"/>
  <c r="M2603" i="8"/>
  <c r="M2604" i="8"/>
  <c r="M2605" i="8"/>
  <c r="M2606" i="8"/>
  <c r="M2607" i="8"/>
  <c r="M2608" i="8"/>
  <c r="M2609" i="8"/>
  <c r="M2610" i="8"/>
  <c r="M2611" i="8"/>
  <c r="M2612" i="8"/>
  <c r="M2613" i="8"/>
  <c r="M2614" i="8"/>
  <c r="M2615" i="8"/>
  <c r="M2616" i="8"/>
  <c r="M2617" i="8"/>
  <c r="M2618" i="8"/>
  <c r="M2619" i="8"/>
  <c r="M2620" i="8"/>
  <c r="M2621" i="8"/>
  <c r="M2622" i="8"/>
  <c r="M2623" i="8"/>
  <c r="M2624" i="8"/>
  <c r="M2625" i="8"/>
  <c r="M2626" i="8"/>
  <c r="M2627" i="8"/>
  <c r="M2628" i="8"/>
  <c r="M2629" i="8"/>
  <c r="M2630" i="8"/>
  <c r="M2631" i="8"/>
  <c r="M2632" i="8"/>
  <c r="M2633" i="8"/>
  <c r="M2634" i="8"/>
  <c r="M2635" i="8"/>
  <c r="M2636" i="8"/>
  <c r="M2637" i="8"/>
  <c r="M2638" i="8"/>
  <c r="M2639" i="8"/>
  <c r="M2640" i="8"/>
  <c r="M2641" i="8"/>
  <c r="M2642" i="8"/>
  <c r="M2643" i="8"/>
  <c r="M2644" i="8"/>
  <c r="M2645" i="8"/>
  <c r="M2646" i="8"/>
  <c r="M2647" i="8"/>
  <c r="M2648" i="8"/>
  <c r="M2649" i="8"/>
  <c r="M2650" i="8"/>
  <c r="M2651" i="8"/>
  <c r="M2652" i="8"/>
  <c r="M2653" i="8"/>
  <c r="M2654" i="8"/>
  <c r="M2655" i="8"/>
  <c r="M2656" i="8"/>
  <c r="M2657" i="8"/>
  <c r="M2658" i="8"/>
  <c r="M2659" i="8"/>
  <c r="M2660" i="8"/>
  <c r="M2661" i="8"/>
  <c r="M2662" i="8"/>
  <c r="M2663" i="8"/>
  <c r="M2664" i="8"/>
  <c r="M2665" i="8"/>
  <c r="M2666" i="8"/>
  <c r="M2667" i="8"/>
  <c r="M2668" i="8"/>
  <c r="M2669" i="8"/>
  <c r="M2670" i="8"/>
  <c r="M2671" i="8"/>
  <c r="M2672" i="8"/>
  <c r="M2673" i="8"/>
  <c r="M2674" i="8"/>
  <c r="M2675" i="8"/>
  <c r="M2676" i="8"/>
  <c r="M2677" i="8"/>
  <c r="M2678" i="8"/>
  <c r="M2679" i="8"/>
  <c r="M2680" i="8"/>
  <c r="M2681" i="8"/>
  <c r="M2682" i="8"/>
  <c r="M2683" i="8"/>
  <c r="M2684" i="8"/>
  <c r="M2685" i="8"/>
  <c r="M2686" i="8"/>
  <c r="M2687" i="8"/>
  <c r="M2688" i="8"/>
  <c r="M2689" i="8"/>
  <c r="M2690" i="8"/>
  <c r="M2691" i="8"/>
  <c r="M2692" i="8"/>
  <c r="M2693" i="8"/>
  <c r="M2694" i="8"/>
  <c r="M2695" i="8"/>
  <c r="M2696" i="8"/>
  <c r="M2697" i="8"/>
  <c r="M2698" i="8"/>
  <c r="M2699" i="8"/>
  <c r="M2700" i="8"/>
  <c r="M2701" i="8"/>
  <c r="M2702" i="8"/>
  <c r="M2703" i="8"/>
  <c r="M2704" i="8"/>
  <c r="M2705" i="8"/>
  <c r="M2706" i="8"/>
  <c r="M2707" i="8"/>
  <c r="M2708" i="8"/>
  <c r="M2709" i="8"/>
  <c r="M2710" i="8"/>
  <c r="M2711" i="8"/>
  <c r="M2712" i="8"/>
  <c r="M2713" i="8"/>
  <c r="M2714" i="8"/>
  <c r="M2715" i="8"/>
  <c r="M2716" i="8"/>
  <c r="M2717" i="8"/>
  <c r="M2718" i="8"/>
  <c r="M2719" i="8"/>
  <c r="M2720" i="8"/>
  <c r="M2721" i="8"/>
  <c r="M2722" i="8"/>
  <c r="M2723" i="8"/>
  <c r="M2724" i="8"/>
  <c r="M2725" i="8"/>
  <c r="M2726" i="8"/>
  <c r="M2727" i="8"/>
  <c r="M2728" i="8"/>
  <c r="M2729" i="8"/>
  <c r="M2730" i="8"/>
  <c r="M2731" i="8"/>
  <c r="M2732" i="8"/>
  <c r="M2733" i="8"/>
  <c r="M2734" i="8"/>
  <c r="M2735" i="8"/>
  <c r="M2736" i="8"/>
  <c r="M2737" i="8"/>
  <c r="M2738" i="8"/>
  <c r="M2739" i="8"/>
  <c r="M2740" i="8"/>
  <c r="M2741" i="8"/>
  <c r="M2742" i="8"/>
  <c r="M2743" i="8"/>
  <c r="M2744" i="8"/>
  <c r="M2745" i="8"/>
  <c r="M2746" i="8"/>
  <c r="M2747" i="8"/>
  <c r="M2748" i="8"/>
  <c r="M2749" i="8"/>
  <c r="M2750" i="8"/>
  <c r="M2751" i="8"/>
  <c r="M2752" i="8"/>
  <c r="M2753" i="8"/>
  <c r="M2754" i="8"/>
  <c r="M2755" i="8"/>
  <c r="M2756" i="8"/>
  <c r="M2757" i="8"/>
  <c r="M2758" i="8"/>
  <c r="M2759" i="8"/>
  <c r="M2760" i="8"/>
  <c r="M2761" i="8"/>
  <c r="M2762" i="8"/>
  <c r="M2763" i="8"/>
  <c r="M2764" i="8"/>
  <c r="M2765" i="8"/>
  <c r="M2766" i="8"/>
  <c r="M2767" i="8"/>
  <c r="M2768" i="8"/>
  <c r="M2769" i="8"/>
  <c r="M2770" i="8"/>
  <c r="M2771" i="8"/>
  <c r="M2772" i="8"/>
  <c r="M2773" i="8"/>
  <c r="M2774" i="8"/>
  <c r="M2775" i="8"/>
  <c r="M2776" i="8"/>
  <c r="M2777" i="8"/>
  <c r="M2778" i="8"/>
  <c r="M2779" i="8"/>
  <c r="M2780" i="8"/>
  <c r="M2781" i="8"/>
  <c r="M2782" i="8"/>
  <c r="M2783" i="8"/>
  <c r="M2784" i="8"/>
  <c r="M2785" i="8"/>
  <c r="M2786" i="8"/>
  <c r="M2787" i="8"/>
  <c r="M2788" i="8"/>
  <c r="M2789" i="8"/>
  <c r="M2790" i="8"/>
  <c r="M2791" i="8"/>
  <c r="M2792" i="8"/>
  <c r="M2793" i="8"/>
  <c r="M2794" i="8"/>
  <c r="M2795" i="8"/>
  <c r="M2796" i="8"/>
  <c r="M2797" i="8"/>
  <c r="M2798" i="8"/>
  <c r="M2799" i="8"/>
  <c r="M2800" i="8"/>
  <c r="M2801" i="8"/>
  <c r="M2802" i="8"/>
  <c r="M2803" i="8"/>
  <c r="M2804" i="8"/>
  <c r="M2805" i="8"/>
  <c r="M2806" i="8"/>
  <c r="M2807" i="8"/>
  <c r="M2808" i="8"/>
  <c r="M2809" i="8"/>
  <c r="M2810" i="8"/>
  <c r="M2811" i="8"/>
  <c r="M2812" i="8"/>
  <c r="M2813" i="8"/>
  <c r="M2814" i="8"/>
  <c r="M2815" i="8"/>
  <c r="M2816" i="8"/>
  <c r="M2817" i="8"/>
  <c r="M2818" i="8"/>
  <c r="M2819" i="8"/>
  <c r="M2820" i="8"/>
  <c r="M2821" i="8"/>
  <c r="M2822" i="8"/>
  <c r="M2823" i="8"/>
  <c r="M2824" i="8"/>
  <c r="M2825" i="8"/>
  <c r="M2826" i="8"/>
  <c r="M2827" i="8"/>
  <c r="M2828" i="8"/>
  <c r="M2829" i="8"/>
  <c r="M2830" i="8"/>
  <c r="M2831" i="8"/>
  <c r="M2832" i="8"/>
  <c r="M2833" i="8"/>
  <c r="M2834" i="8"/>
  <c r="M2835" i="8"/>
  <c r="M2836" i="8"/>
  <c r="M2837" i="8"/>
  <c r="M2838" i="8"/>
  <c r="M2839" i="8"/>
  <c r="M2840" i="8"/>
  <c r="M2841" i="8"/>
  <c r="M2842" i="8"/>
  <c r="M2843" i="8"/>
  <c r="M2844" i="8"/>
  <c r="M2845" i="8"/>
  <c r="M2846" i="8"/>
  <c r="M2847" i="8"/>
  <c r="M2848" i="8"/>
  <c r="M2849" i="8"/>
  <c r="M2850" i="8"/>
  <c r="M2851" i="8"/>
  <c r="M2852" i="8"/>
  <c r="M2853" i="8"/>
  <c r="M2854" i="8"/>
  <c r="M2855" i="8"/>
  <c r="M2856" i="8"/>
  <c r="M2857" i="8"/>
  <c r="M2858" i="8"/>
  <c r="M2859" i="8"/>
  <c r="M2860" i="8"/>
  <c r="M2861" i="8"/>
  <c r="M2862" i="8"/>
  <c r="M2863" i="8"/>
  <c r="M2864" i="8"/>
  <c r="M2865" i="8"/>
  <c r="M2866" i="8"/>
  <c r="M2867" i="8"/>
  <c r="M2868" i="8"/>
  <c r="M2869" i="8"/>
  <c r="M2870" i="8"/>
  <c r="M2871" i="8"/>
  <c r="M2872" i="8"/>
  <c r="M2873" i="8"/>
  <c r="M2874" i="8"/>
  <c r="M2875" i="8"/>
  <c r="M2876" i="8"/>
  <c r="M2877" i="8"/>
  <c r="M2878" i="8"/>
  <c r="M2879" i="8"/>
  <c r="M2880" i="8"/>
  <c r="M2881" i="8"/>
  <c r="M2882" i="8"/>
  <c r="M2883" i="8"/>
  <c r="M2884" i="8"/>
  <c r="M2885" i="8"/>
  <c r="M2886" i="8"/>
  <c r="M2887" i="8"/>
  <c r="M2888" i="8"/>
  <c r="M2889" i="8"/>
  <c r="M2890" i="8"/>
  <c r="M2891" i="8"/>
  <c r="M2892" i="8"/>
  <c r="M2893" i="8"/>
  <c r="M2894" i="8"/>
  <c r="M2895" i="8"/>
  <c r="M2896" i="8"/>
  <c r="M2897" i="8"/>
  <c r="M2898" i="8"/>
  <c r="M2899" i="8"/>
  <c r="M2900" i="8"/>
  <c r="M2901" i="8"/>
  <c r="M2902" i="8"/>
  <c r="M2903" i="8"/>
  <c r="M2904" i="8"/>
  <c r="M2905" i="8"/>
  <c r="M2906" i="8"/>
  <c r="M2907" i="8"/>
  <c r="M2908" i="8"/>
  <c r="M2909" i="8"/>
  <c r="M2910" i="8"/>
  <c r="M2911" i="8"/>
  <c r="M2912" i="8"/>
  <c r="M2913" i="8"/>
  <c r="M2914" i="8"/>
  <c r="M2915" i="8"/>
  <c r="M2916" i="8"/>
  <c r="M2917" i="8"/>
  <c r="M2918" i="8"/>
  <c r="M2919" i="8"/>
  <c r="M2920" i="8"/>
  <c r="M2921" i="8"/>
  <c r="M2922" i="8"/>
  <c r="M2923" i="8"/>
  <c r="M2924" i="8"/>
  <c r="M2925" i="8"/>
  <c r="M2926" i="8"/>
  <c r="M2927" i="8"/>
  <c r="M2928" i="8"/>
  <c r="M2929" i="8"/>
  <c r="M2930" i="8"/>
  <c r="M2931" i="8"/>
  <c r="M2932" i="8"/>
  <c r="M2933" i="8"/>
  <c r="M2934" i="8"/>
  <c r="M2935" i="8"/>
  <c r="M2936" i="8"/>
  <c r="M2937" i="8"/>
  <c r="M2938" i="8"/>
  <c r="M2939" i="8"/>
  <c r="M2940" i="8"/>
  <c r="M2941" i="8"/>
  <c r="M2942" i="8"/>
  <c r="M2943" i="8"/>
  <c r="M2944" i="8"/>
  <c r="M2945" i="8"/>
  <c r="M2946" i="8"/>
  <c r="M2947" i="8"/>
  <c r="M2948" i="8"/>
  <c r="M2949" i="8"/>
  <c r="M2950" i="8"/>
  <c r="M2951" i="8"/>
  <c r="M2952" i="8"/>
  <c r="M2953" i="8"/>
  <c r="M2954" i="8"/>
  <c r="M2955" i="8"/>
  <c r="M2956" i="8"/>
  <c r="M2957" i="8"/>
  <c r="M2958" i="8"/>
  <c r="M2959" i="8"/>
  <c r="M2960" i="8"/>
  <c r="M2961" i="8"/>
  <c r="M2962" i="8"/>
  <c r="M2963" i="8"/>
  <c r="M2964" i="8"/>
  <c r="M2965" i="8"/>
  <c r="M2966" i="8"/>
  <c r="M2967" i="8"/>
  <c r="M2968" i="8"/>
  <c r="M2969" i="8"/>
  <c r="M2970" i="8"/>
  <c r="M2971" i="8"/>
  <c r="M2972" i="8"/>
  <c r="M2973" i="8"/>
  <c r="M2974" i="8"/>
  <c r="M2975" i="8"/>
  <c r="M2976" i="8"/>
  <c r="M2977" i="8"/>
  <c r="M2978" i="8"/>
  <c r="M2979" i="8"/>
  <c r="M2980" i="8"/>
  <c r="M2981" i="8"/>
  <c r="M2982" i="8"/>
  <c r="M2983" i="8"/>
  <c r="M2984" i="8"/>
  <c r="M2985" i="8"/>
  <c r="M2986" i="8"/>
  <c r="M2987" i="8"/>
  <c r="M2988" i="8"/>
  <c r="M2989" i="8"/>
  <c r="M2990" i="8"/>
  <c r="M2991" i="8"/>
  <c r="M2992" i="8"/>
  <c r="M2993" i="8"/>
  <c r="M2994" i="8"/>
  <c r="M2995" i="8"/>
  <c r="M2996" i="8"/>
  <c r="M2997" i="8"/>
  <c r="M2998" i="8"/>
  <c r="M2999" i="8"/>
  <c r="M3000" i="8"/>
  <c r="M3001" i="8"/>
  <c r="M3002" i="8"/>
  <c r="M3003" i="8"/>
  <c r="M3004" i="8"/>
  <c r="M3005" i="8"/>
  <c r="M3006" i="8"/>
  <c r="M3007" i="8"/>
  <c r="M3008" i="8"/>
  <c r="M3009" i="8"/>
  <c r="M3010" i="8"/>
  <c r="M3011" i="8"/>
  <c r="M3012" i="8"/>
  <c r="M3013" i="8"/>
  <c r="M3014" i="8"/>
  <c r="M3015" i="8"/>
  <c r="M3016" i="8"/>
  <c r="M3017" i="8"/>
  <c r="M3018" i="8"/>
  <c r="M3019" i="8"/>
  <c r="M3020" i="8"/>
  <c r="M3021" i="8"/>
  <c r="M3022" i="8"/>
  <c r="M3023" i="8"/>
  <c r="M3024" i="8"/>
  <c r="M3025" i="8"/>
  <c r="M3026" i="8"/>
  <c r="M3027" i="8"/>
  <c r="M3028" i="8"/>
  <c r="M3029" i="8"/>
  <c r="M3030" i="8"/>
  <c r="M3031" i="8"/>
  <c r="M3032" i="8"/>
  <c r="M3033" i="8"/>
  <c r="M3034" i="8"/>
  <c r="M3035" i="8"/>
  <c r="M3036" i="8"/>
  <c r="M3037" i="8"/>
  <c r="M3038" i="8"/>
  <c r="M3039" i="8"/>
  <c r="M3040" i="8"/>
  <c r="M3041" i="8"/>
  <c r="M3042" i="8"/>
  <c r="M3043" i="8"/>
  <c r="M3044" i="8"/>
  <c r="M3045" i="8"/>
  <c r="M3046" i="8"/>
  <c r="M3047" i="8"/>
  <c r="M3048" i="8"/>
  <c r="M3049" i="8"/>
  <c r="M3050" i="8"/>
  <c r="M3051" i="8"/>
  <c r="M3052" i="8"/>
  <c r="M3053" i="8"/>
  <c r="M3054" i="8"/>
  <c r="M3055" i="8"/>
  <c r="M3056" i="8"/>
  <c r="M3057" i="8"/>
  <c r="M3058" i="8"/>
  <c r="M3059" i="8"/>
  <c r="M3060" i="8"/>
  <c r="M3061" i="8"/>
  <c r="M3062" i="8"/>
  <c r="M3063" i="8"/>
  <c r="M3064" i="8"/>
  <c r="M3065" i="8"/>
  <c r="M3066" i="8"/>
  <c r="M3067" i="8"/>
  <c r="M3068" i="8"/>
  <c r="M3069" i="8"/>
  <c r="M3070" i="8"/>
  <c r="M3071" i="8"/>
  <c r="M3072" i="8"/>
  <c r="M3073" i="8"/>
  <c r="M3074" i="8"/>
  <c r="M3075" i="8"/>
  <c r="M3076" i="8"/>
  <c r="M3077" i="8"/>
  <c r="M3078" i="8"/>
  <c r="M3079" i="8"/>
  <c r="M3080" i="8"/>
  <c r="M3081" i="8"/>
  <c r="M3082" i="8"/>
  <c r="M3083" i="8"/>
  <c r="M3084" i="8"/>
  <c r="M3085" i="8"/>
  <c r="M3086" i="8"/>
  <c r="M3087" i="8"/>
  <c r="M3088" i="8"/>
  <c r="M3089" i="8"/>
  <c r="M3090" i="8"/>
  <c r="M3091" i="8"/>
  <c r="M3092" i="8"/>
  <c r="M3093" i="8"/>
  <c r="M3094" i="8"/>
  <c r="M3095" i="8"/>
  <c r="M3096" i="8"/>
  <c r="M3097" i="8"/>
  <c r="M3098" i="8"/>
  <c r="M3099" i="8"/>
  <c r="M3100" i="8"/>
  <c r="M3101" i="8"/>
  <c r="M3102" i="8"/>
  <c r="M3103" i="8"/>
  <c r="M3104" i="8"/>
  <c r="M3105" i="8"/>
  <c r="M3106" i="8"/>
  <c r="M3107" i="8"/>
  <c r="M3108" i="8"/>
  <c r="M3109" i="8"/>
  <c r="M3110" i="8"/>
  <c r="M3111" i="8"/>
  <c r="M3112" i="8"/>
  <c r="M3113" i="8"/>
  <c r="M3114" i="8"/>
  <c r="M3115" i="8"/>
  <c r="M3116" i="8"/>
  <c r="M3117" i="8"/>
  <c r="M3118" i="8"/>
  <c r="M3119" i="8"/>
  <c r="M3120" i="8"/>
  <c r="M3121" i="8"/>
  <c r="M3122" i="8"/>
  <c r="M3123" i="8"/>
  <c r="M3124" i="8"/>
  <c r="M3125" i="8"/>
  <c r="M3126" i="8"/>
  <c r="M3127" i="8"/>
  <c r="M3128" i="8"/>
  <c r="M3129" i="8"/>
  <c r="M3130" i="8"/>
  <c r="M3131" i="8"/>
  <c r="M3132" i="8"/>
  <c r="M3133" i="8"/>
  <c r="M3134" i="8"/>
  <c r="M3135" i="8"/>
  <c r="M3136" i="8"/>
  <c r="M3137" i="8"/>
  <c r="M3138" i="8"/>
  <c r="M3139" i="8"/>
  <c r="M3140" i="8"/>
  <c r="M3141" i="8"/>
  <c r="M3142" i="8"/>
  <c r="M3143" i="8"/>
  <c r="M3144" i="8"/>
  <c r="M3145" i="8"/>
  <c r="M3146" i="8"/>
  <c r="M3147" i="8"/>
  <c r="M3148" i="8"/>
  <c r="M3149" i="8"/>
  <c r="M3150" i="8"/>
  <c r="M3151" i="8"/>
  <c r="M3152" i="8"/>
  <c r="M3153" i="8"/>
  <c r="M3154" i="8"/>
  <c r="M3155" i="8"/>
  <c r="M3156" i="8"/>
  <c r="M3157" i="8"/>
  <c r="M3158" i="8"/>
  <c r="M3159" i="8"/>
  <c r="M3160" i="8"/>
  <c r="M3161" i="8"/>
  <c r="M3162" i="8"/>
  <c r="M3163" i="8"/>
  <c r="M3164" i="8"/>
  <c r="M3165" i="8"/>
  <c r="M3166" i="8"/>
  <c r="M3167" i="8"/>
  <c r="M3168" i="8"/>
  <c r="M3169" i="8"/>
  <c r="M3170" i="8"/>
  <c r="M3171" i="8"/>
  <c r="M3172" i="8"/>
  <c r="M3173" i="8"/>
  <c r="M3174" i="8"/>
  <c r="M3175" i="8"/>
  <c r="M3176" i="8"/>
  <c r="M3177" i="8"/>
  <c r="M3178" i="8"/>
  <c r="M3179" i="8"/>
  <c r="M3180" i="8"/>
  <c r="M3181" i="8"/>
  <c r="M3182" i="8"/>
  <c r="M3183" i="8"/>
  <c r="M3184" i="8"/>
  <c r="M3185" i="8"/>
  <c r="M3186" i="8"/>
  <c r="M3187" i="8"/>
  <c r="M3188" i="8"/>
  <c r="M3189" i="8"/>
  <c r="M3190" i="8"/>
  <c r="M3191" i="8"/>
  <c r="M3192" i="8"/>
  <c r="M3193" i="8"/>
  <c r="M3194" i="8"/>
  <c r="M3195" i="8"/>
  <c r="M3196" i="8"/>
  <c r="M3197" i="8"/>
  <c r="M3198" i="8"/>
  <c r="M3199" i="8"/>
  <c r="M3200" i="8"/>
  <c r="M3201" i="8"/>
  <c r="M3202" i="8"/>
  <c r="M3203" i="8"/>
  <c r="M3204" i="8"/>
  <c r="M3205" i="8"/>
  <c r="M3206" i="8"/>
  <c r="M3207" i="8"/>
  <c r="M3208" i="8"/>
  <c r="M3209" i="8"/>
  <c r="M3210" i="8"/>
  <c r="M3211" i="8"/>
  <c r="M3212" i="8"/>
  <c r="M3213" i="8"/>
  <c r="M3214" i="8"/>
  <c r="M3215" i="8"/>
  <c r="M3216" i="8"/>
  <c r="M3217" i="8"/>
  <c r="M3218" i="8"/>
  <c r="M3219" i="8"/>
  <c r="M3220" i="8"/>
  <c r="M3221" i="8"/>
  <c r="M3222" i="8"/>
  <c r="M3223" i="8"/>
  <c r="M3224" i="8"/>
  <c r="M3225" i="8"/>
  <c r="M3226" i="8"/>
  <c r="M3227" i="8"/>
  <c r="M3228" i="8"/>
  <c r="M3229" i="8"/>
  <c r="M3230" i="8"/>
  <c r="M3231" i="8"/>
  <c r="M3232" i="8"/>
  <c r="M3233" i="8"/>
  <c r="M3234" i="8"/>
  <c r="M3235" i="8"/>
  <c r="M3236" i="8"/>
  <c r="M3237" i="8"/>
  <c r="M3238" i="8"/>
  <c r="M3239" i="8"/>
  <c r="M3240" i="8"/>
  <c r="M3241" i="8"/>
  <c r="M3242" i="8"/>
  <c r="M3243" i="8"/>
  <c r="M3244" i="8"/>
  <c r="M3245" i="8"/>
  <c r="M3246" i="8"/>
  <c r="M3247" i="8"/>
  <c r="M3248" i="8"/>
  <c r="M3249" i="8"/>
  <c r="M3250" i="8"/>
  <c r="M3251" i="8"/>
  <c r="M3252" i="8"/>
  <c r="M3253" i="8"/>
  <c r="M3254" i="8"/>
  <c r="M3255" i="8"/>
  <c r="M3256" i="8"/>
  <c r="M3257" i="8"/>
  <c r="M3258" i="8"/>
  <c r="M3259" i="8"/>
  <c r="M3260" i="8"/>
  <c r="M3261" i="8"/>
  <c r="M3262" i="8"/>
  <c r="M3263" i="8"/>
  <c r="M3264" i="8"/>
  <c r="M3265" i="8"/>
  <c r="M3266" i="8"/>
  <c r="M3267" i="8"/>
  <c r="M3268" i="8"/>
  <c r="M3269" i="8"/>
  <c r="M3270" i="8"/>
  <c r="M3271" i="8"/>
  <c r="M3272" i="8"/>
  <c r="M3273" i="8"/>
  <c r="M3274" i="8"/>
  <c r="M3275" i="8"/>
  <c r="M3276" i="8"/>
  <c r="M3277" i="8"/>
  <c r="M3278" i="8"/>
  <c r="M3279" i="8"/>
  <c r="M3280" i="8"/>
  <c r="M3281" i="8"/>
  <c r="M3282" i="8"/>
  <c r="M3283" i="8"/>
  <c r="M3284" i="8"/>
  <c r="M3285" i="8"/>
  <c r="M3286" i="8"/>
  <c r="M3287" i="8"/>
  <c r="M3288" i="8"/>
  <c r="M3289" i="8"/>
  <c r="M3290" i="8"/>
  <c r="M3291" i="8"/>
  <c r="M3292" i="8"/>
  <c r="M3293" i="8"/>
  <c r="M3294" i="8"/>
  <c r="M3295" i="8"/>
  <c r="M3296" i="8"/>
  <c r="M3297" i="8"/>
  <c r="M3298" i="8"/>
  <c r="M3299" i="8"/>
  <c r="M3300" i="8"/>
  <c r="M3301" i="8"/>
  <c r="M3302" i="8"/>
  <c r="M3303" i="8"/>
  <c r="M3304" i="8"/>
  <c r="M3305" i="8"/>
  <c r="M3306" i="8"/>
  <c r="M3307" i="8"/>
  <c r="M3308" i="8"/>
  <c r="M3309" i="8"/>
  <c r="M3310" i="8"/>
  <c r="M3311" i="8"/>
  <c r="M3312" i="8"/>
  <c r="M3313" i="8"/>
  <c r="M3314" i="8"/>
  <c r="M3315" i="8"/>
  <c r="M3316" i="8"/>
  <c r="M3317" i="8"/>
  <c r="M3318" i="8"/>
  <c r="M3319" i="8"/>
  <c r="M3320" i="8"/>
  <c r="M3321" i="8"/>
  <c r="M3322" i="8"/>
  <c r="M3323" i="8"/>
  <c r="M3324" i="8"/>
  <c r="M3325" i="8"/>
  <c r="M3326" i="8"/>
  <c r="M3327" i="8"/>
  <c r="M3328" i="8"/>
  <c r="M3329" i="8"/>
  <c r="M3330" i="8"/>
  <c r="M3331" i="8"/>
  <c r="M3332" i="8"/>
  <c r="M3333" i="8"/>
  <c r="M3334" i="8"/>
  <c r="M3335" i="8"/>
  <c r="M3336" i="8"/>
  <c r="M3337" i="8"/>
  <c r="M3338" i="8"/>
  <c r="M3339" i="8"/>
  <c r="M3340" i="8"/>
  <c r="M3341" i="8"/>
  <c r="M3342" i="8"/>
  <c r="M3343" i="8"/>
  <c r="M3344" i="8"/>
  <c r="M3345" i="8"/>
  <c r="M3346" i="8"/>
  <c r="M3347" i="8"/>
  <c r="M3348" i="8"/>
  <c r="M3349" i="8"/>
  <c r="M3350" i="8"/>
  <c r="M3351" i="8"/>
  <c r="M3352" i="8"/>
  <c r="M3353" i="8"/>
  <c r="M3354" i="8"/>
  <c r="M3355" i="8"/>
  <c r="M3356" i="8"/>
  <c r="M3357" i="8"/>
  <c r="M3358" i="8"/>
  <c r="M3359" i="8"/>
  <c r="M3360" i="8"/>
  <c r="M3361" i="8"/>
  <c r="M3362" i="8"/>
  <c r="M3363" i="8"/>
  <c r="M3364" i="8"/>
  <c r="M3365" i="8"/>
  <c r="M3366" i="8"/>
  <c r="M3367" i="8"/>
  <c r="M3368" i="8"/>
  <c r="M3369" i="8"/>
  <c r="M3370" i="8"/>
  <c r="M3371" i="8"/>
  <c r="M3372" i="8"/>
  <c r="M3373" i="8"/>
  <c r="M3374" i="8"/>
  <c r="M3375" i="8"/>
  <c r="M3376" i="8"/>
  <c r="M3377" i="8"/>
  <c r="M3378" i="8"/>
  <c r="M3379" i="8"/>
  <c r="M3380" i="8"/>
  <c r="M3381" i="8"/>
  <c r="M3382" i="8"/>
  <c r="M3383" i="8"/>
  <c r="M3384" i="8"/>
  <c r="M3385" i="8"/>
  <c r="M3386" i="8"/>
  <c r="M3387" i="8"/>
  <c r="M3388" i="8"/>
  <c r="M3389" i="8"/>
  <c r="M3390" i="8"/>
  <c r="M3391" i="8"/>
  <c r="M3392" i="8"/>
  <c r="M3393" i="8"/>
  <c r="M3394" i="8"/>
  <c r="M3395" i="8"/>
  <c r="M3396" i="8"/>
  <c r="M3397" i="8"/>
  <c r="M3398" i="8"/>
  <c r="M3399" i="8"/>
  <c r="M3400" i="8"/>
  <c r="M3401" i="8"/>
  <c r="M3402" i="8"/>
  <c r="M3403" i="8"/>
  <c r="M3404" i="8"/>
  <c r="M3405" i="8"/>
  <c r="M3406" i="8"/>
  <c r="M3407" i="8"/>
  <c r="M3408" i="8"/>
  <c r="M3409" i="8"/>
  <c r="M3410" i="8"/>
  <c r="M3411" i="8"/>
  <c r="M3412" i="8"/>
  <c r="M3413" i="8"/>
  <c r="M3414" i="8"/>
  <c r="M3415" i="8"/>
  <c r="M3416" i="8"/>
  <c r="M3417" i="8"/>
  <c r="M3418" i="8"/>
  <c r="M3419" i="8"/>
  <c r="M3420" i="8"/>
  <c r="M3421" i="8"/>
  <c r="M3422" i="8"/>
  <c r="M3423" i="8"/>
  <c r="M3424" i="8"/>
  <c r="M3425" i="8"/>
  <c r="M3426" i="8"/>
  <c r="M3427" i="8"/>
  <c r="M3428" i="8"/>
  <c r="M3429" i="8"/>
  <c r="M3430" i="8"/>
  <c r="M3431" i="8"/>
  <c r="M3432" i="8"/>
  <c r="M3433" i="8"/>
  <c r="M3434" i="8"/>
  <c r="M3435" i="8"/>
  <c r="M3436" i="8"/>
  <c r="M3437" i="8"/>
  <c r="M3438" i="8"/>
  <c r="M3439" i="8"/>
  <c r="M3440" i="8"/>
  <c r="M3441" i="8"/>
  <c r="M3442" i="8"/>
  <c r="M3443" i="8"/>
  <c r="M3444" i="8"/>
  <c r="M3445" i="8"/>
  <c r="M3446" i="8"/>
  <c r="M3447" i="8"/>
  <c r="M3448" i="8"/>
  <c r="M3449" i="8"/>
  <c r="M3450" i="8"/>
  <c r="M3451" i="8"/>
  <c r="M3452" i="8"/>
  <c r="M3453" i="8"/>
  <c r="M3454" i="8"/>
  <c r="M3455" i="8"/>
  <c r="M3456" i="8"/>
  <c r="M3457" i="8"/>
  <c r="M3458" i="8"/>
  <c r="M3459" i="8"/>
  <c r="M3460" i="8"/>
  <c r="M3461" i="8"/>
  <c r="M3462" i="8"/>
  <c r="M3463" i="8"/>
  <c r="M3464" i="8"/>
  <c r="M3465" i="8"/>
  <c r="M3466" i="8"/>
  <c r="M3467" i="8"/>
  <c r="M3468" i="8"/>
  <c r="M3469" i="8"/>
  <c r="M3470" i="8"/>
  <c r="M3471" i="8"/>
  <c r="M3472" i="8"/>
  <c r="M3473" i="8"/>
  <c r="M3474" i="8"/>
  <c r="M3475" i="8"/>
  <c r="M3476" i="8"/>
  <c r="M3477" i="8"/>
  <c r="M3478" i="8"/>
  <c r="M3479" i="8"/>
  <c r="M3480" i="8"/>
  <c r="M3481" i="8"/>
  <c r="M3482" i="8"/>
  <c r="M3483" i="8"/>
  <c r="M3484" i="8"/>
  <c r="M3485" i="8"/>
  <c r="M3486" i="8"/>
  <c r="M3487" i="8"/>
  <c r="M3488" i="8"/>
  <c r="M3489" i="8"/>
  <c r="M3490" i="8"/>
  <c r="M3491" i="8"/>
  <c r="M3492" i="8"/>
  <c r="M3493" i="8"/>
  <c r="M3494" i="8"/>
  <c r="M3495" i="8"/>
  <c r="M3496" i="8"/>
  <c r="M3497" i="8"/>
  <c r="M3498" i="8"/>
  <c r="M3499" i="8"/>
  <c r="M3500" i="8"/>
  <c r="M3501" i="8"/>
  <c r="M3502" i="8"/>
  <c r="M3503" i="8"/>
  <c r="M3504" i="8"/>
  <c r="M3505" i="8"/>
  <c r="M3506" i="8"/>
  <c r="M3507" i="8"/>
  <c r="M3508" i="8"/>
  <c r="M3509" i="8"/>
  <c r="M3510" i="8"/>
  <c r="M3511" i="8"/>
  <c r="M3512" i="8"/>
  <c r="M3513" i="8"/>
  <c r="M3514" i="8"/>
  <c r="M3515" i="8"/>
  <c r="M3516" i="8"/>
  <c r="M3517" i="8"/>
  <c r="M3518" i="8"/>
  <c r="M3519" i="8"/>
  <c r="M3520" i="8"/>
  <c r="M3521" i="8"/>
  <c r="M3522" i="8"/>
  <c r="M3523" i="8"/>
  <c r="M3524" i="8"/>
  <c r="M3525" i="8"/>
  <c r="M3526" i="8"/>
  <c r="M3527" i="8"/>
  <c r="M3528" i="8"/>
  <c r="M3529" i="8"/>
  <c r="M3530" i="8"/>
  <c r="M3531" i="8"/>
  <c r="M3532" i="8"/>
  <c r="M3533" i="8"/>
  <c r="M3534" i="8"/>
  <c r="M3535" i="8"/>
  <c r="M3536" i="8"/>
  <c r="M3537" i="8"/>
  <c r="M3538" i="8"/>
  <c r="M3539" i="8"/>
  <c r="M3540" i="8"/>
  <c r="M3541" i="8"/>
  <c r="M3542" i="8"/>
  <c r="M3543" i="8"/>
  <c r="M3544" i="8"/>
  <c r="M3545" i="8"/>
  <c r="M3546" i="8"/>
  <c r="M3547" i="8"/>
  <c r="M3548" i="8"/>
  <c r="M3549" i="8"/>
  <c r="M3550" i="8"/>
  <c r="M3551" i="8"/>
  <c r="M3552" i="8"/>
  <c r="M3553" i="8"/>
  <c r="M3554" i="8"/>
  <c r="M3555" i="8"/>
  <c r="M3556" i="8"/>
  <c r="M3557" i="8"/>
  <c r="M3558" i="8"/>
  <c r="M3559" i="8"/>
  <c r="M3560" i="8"/>
  <c r="M3561" i="8"/>
  <c r="M3562" i="8"/>
  <c r="M3563" i="8"/>
  <c r="M3564" i="8"/>
  <c r="M3565" i="8"/>
  <c r="M3566" i="8"/>
  <c r="M3567" i="8"/>
  <c r="M3568" i="8"/>
  <c r="M3569" i="8"/>
  <c r="M3570" i="8"/>
  <c r="M3571" i="8"/>
  <c r="M3572" i="8"/>
  <c r="M3573" i="8"/>
  <c r="M3574" i="8"/>
  <c r="M3575" i="8"/>
  <c r="M3576" i="8"/>
  <c r="M3577" i="8"/>
  <c r="M3578" i="8"/>
  <c r="M3579" i="8"/>
  <c r="M3580" i="8"/>
  <c r="M3581" i="8"/>
  <c r="M3582" i="8"/>
  <c r="M3583" i="8"/>
  <c r="M3584" i="8"/>
  <c r="M3585" i="8"/>
  <c r="M3586" i="8"/>
  <c r="M3587" i="8"/>
  <c r="M3588" i="8"/>
  <c r="M3589" i="8"/>
  <c r="M3590" i="8"/>
  <c r="M3591" i="8"/>
  <c r="M3592" i="8"/>
  <c r="M3593" i="8"/>
  <c r="M3594" i="8"/>
  <c r="M3595" i="8"/>
  <c r="M3596" i="8"/>
  <c r="M3597" i="8"/>
  <c r="M3598" i="8"/>
  <c r="M3599" i="8"/>
  <c r="M3600" i="8"/>
  <c r="M3601" i="8"/>
  <c r="M3602" i="8"/>
  <c r="M3603" i="8"/>
  <c r="M3604" i="8"/>
  <c r="M3605" i="8"/>
  <c r="M3606" i="8"/>
  <c r="M3607" i="8"/>
  <c r="M5" i="8"/>
  <c r="M6" i="8"/>
  <c r="M7" i="8"/>
  <c r="K5" i="8"/>
  <c r="K6" i="8"/>
  <c r="K7" i="8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K42" i="8"/>
  <c r="K43" i="8"/>
  <c r="K44" i="8"/>
  <c r="K45" i="8"/>
  <c r="K46" i="8"/>
  <c r="K47" i="8"/>
  <c r="K48" i="8"/>
  <c r="K49" i="8"/>
  <c r="K50" i="8"/>
  <c r="K51" i="8"/>
  <c r="K52" i="8"/>
  <c r="K53" i="8"/>
  <c r="K54" i="8"/>
  <c r="K55" i="8"/>
  <c r="K56" i="8"/>
  <c r="K57" i="8"/>
  <c r="K58" i="8"/>
  <c r="K59" i="8"/>
  <c r="K60" i="8"/>
  <c r="K61" i="8"/>
  <c r="K62" i="8"/>
  <c r="K63" i="8"/>
  <c r="K64" i="8"/>
  <c r="K65" i="8"/>
  <c r="K66" i="8"/>
  <c r="K67" i="8"/>
  <c r="K68" i="8"/>
  <c r="K69" i="8"/>
  <c r="K70" i="8"/>
  <c r="K71" i="8"/>
  <c r="K72" i="8"/>
  <c r="K73" i="8"/>
  <c r="K74" i="8"/>
  <c r="K75" i="8"/>
  <c r="K76" i="8"/>
  <c r="K77" i="8"/>
  <c r="K78" i="8"/>
  <c r="K79" i="8"/>
  <c r="K80" i="8"/>
  <c r="K81" i="8"/>
  <c r="K82" i="8"/>
  <c r="K83" i="8"/>
  <c r="K84" i="8"/>
  <c r="K85" i="8"/>
  <c r="K86" i="8"/>
  <c r="K87" i="8"/>
  <c r="K88" i="8"/>
  <c r="K89" i="8"/>
  <c r="K90" i="8"/>
  <c r="K91" i="8"/>
  <c r="K92" i="8"/>
  <c r="K93" i="8"/>
  <c r="K94" i="8"/>
  <c r="K95" i="8"/>
  <c r="K96" i="8"/>
  <c r="K97" i="8"/>
  <c r="K98" i="8"/>
  <c r="K99" i="8"/>
  <c r="K100" i="8"/>
  <c r="K101" i="8"/>
  <c r="K102" i="8"/>
  <c r="K103" i="8"/>
  <c r="K104" i="8"/>
  <c r="K105" i="8"/>
  <c r="K106" i="8"/>
  <c r="K107" i="8"/>
  <c r="K108" i="8"/>
  <c r="K109" i="8"/>
  <c r="K110" i="8"/>
  <c r="K111" i="8"/>
  <c r="K112" i="8"/>
  <c r="K113" i="8"/>
  <c r="K114" i="8"/>
  <c r="K115" i="8"/>
  <c r="K116" i="8"/>
  <c r="K117" i="8"/>
  <c r="K118" i="8"/>
  <c r="K119" i="8"/>
  <c r="K120" i="8"/>
  <c r="K121" i="8"/>
  <c r="K122" i="8"/>
  <c r="K123" i="8"/>
  <c r="K124" i="8"/>
  <c r="K125" i="8"/>
  <c r="K126" i="8"/>
  <c r="K127" i="8"/>
  <c r="K128" i="8"/>
  <c r="K129" i="8"/>
  <c r="K130" i="8"/>
  <c r="K131" i="8"/>
  <c r="K132" i="8"/>
  <c r="K133" i="8"/>
  <c r="K134" i="8"/>
  <c r="K135" i="8"/>
  <c r="K136" i="8"/>
  <c r="K137" i="8"/>
  <c r="K138" i="8"/>
  <c r="K139" i="8"/>
  <c r="K140" i="8"/>
  <c r="K141" i="8"/>
  <c r="K142" i="8"/>
  <c r="K143" i="8"/>
  <c r="K144" i="8"/>
  <c r="K145" i="8"/>
  <c r="K146" i="8"/>
  <c r="K147" i="8"/>
  <c r="K148" i="8"/>
  <c r="K149" i="8"/>
  <c r="K150" i="8"/>
  <c r="K151" i="8"/>
  <c r="K152" i="8"/>
  <c r="K153" i="8"/>
  <c r="K154" i="8"/>
  <c r="K155" i="8"/>
  <c r="K156" i="8"/>
  <c r="K157" i="8"/>
  <c r="K158" i="8"/>
  <c r="K159" i="8"/>
  <c r="K160" i="8"/>
  <c r="K161" i="8"/>
  <c r="K162" i="8"/>
  <c r="K163" i="8"/>
  <c r="K164" i="8"/>
  <c r="K165" i="8"/>
  <c r="K166" i="8"/>
  <c r="K167" i="8"/>
  <c r="K168" i="8"/>
  <c r="K169" i="8"/>
  <c r="K170" i="8"/>
  <c r="K171" i="8"/>
  <c r="K172" i="8"/>
  <c r="K173" i="8"/>
  <c r="K174" i="8"/>
  <c r="K175" i="8"/>
  <c r="K176" i="8"/>
  <c r="K177" i="8"/>
  <c r="K178" i="8"/>
  <c r="K179" i="8"/>
  <c r="K180" i="8"/>
  <c r="K181" i="8"/>
  <c r="K182" i="8"/>
  <c r="K183" i="8"/>
  <c r="K184" i="8"/>
  <c r="K185" i="8"/>
  <c r="K186" i="8"/>
  <c r="K187" i="8"/>
  <c r="K188" i="8"/>
  <c r="K189" i="8"/>
  <c r="K190" i="8"/>
  <c r="K191" i="8"/>
  <c r="K192" i="8"/>
  <c r="K193" i="8"/>
  <c r="K194" i="8"/>
  <c r="K195" i="8"/>
  <c r="K196" i="8"/>
  <c r="K197" i="8"/>
  <c r="K198" i="8"/>
  <c r="K199" i="8"/>
  <c r="K200" i="8"/>
  <c r="K201" i="8"/>
  <c r="K202" i="8"/>
  <c r="K203" i="8"/>
  <c r="K204" i="8"/>
  <c r="K205" i="8"/>
  <c r="K206" i="8"/>
  <c r="K207" i="8"/>
  <c r="K208" i="8"/>
  <c r="K209" i="8"/>
  <c r="K210" i="8"/>
  <c r="K211" i="8"/>
  <c r="K212" i="8"/>
  <c r="K213" i="8"/>
  <c r="K214" i="8"/>
  <c r="K215" i="8"/>
  <c r="K216" i="8"/>
  <c r="K217" i="8"/>
  <c r="K218" i="8"/>
  <c r="K219" i="8"/>
  <c r="K220" i="8"/>
  <c r="K221" i="8"/>
  <c r="K222" i="8"/>
  <c r="K223" i="8"/>
  <c r="K224" i="8"/>
  <c r="K225" i="8"/>
  <c r="K226" i="8"/>
  <c r="K227" i="8"/>
  <c r="K228" i="8"/>
  <c r="K229" i="8"/>
  <c r="K230" i="8"/>
  <c r="K231" i="8"/>
  <c r="K232" i="8"/>
  <c r="K233" i="8"/>
  <c r="K234" i="8"/>
  <c r="K235" i="8"/>
  <c r="K236" i="8"/>
  <c r="K237" i="8"/>
  <c r="K238" i="8"/>
  <c r="K239" i="8"/>
  <c r="K240" i="8"/>
  <c r="K241" i="8"/>
  <c r="K242" i="8"/>
  <c r="K243" i="8"/>
  <c r="K244" i="8"/>
  <c r="K245" i="8"/>
  <c r="K246" i="8"/>
  <c r="K247" i="8"/>
  <c r="K248" i="8"/>
  <c r="K249" i="8"/>
  <c r="K250" i="8"/>
  <c r="K251" i="8"/>
  <c r="K252" i="8"/>
  <c r="K253" i="8"/>
  <c r="K254" i="8"/>
  <c r="K255" i="8"/>
  <c r="K256" i="8"/>
  <c r="K257" i="8"/>
  <c r="K258" i="8"/>
  <c r="K259" i="8"/>
  <c r="K260" i="8"/>
  <c r="K261" i="8"/>
  <c r="K262" i="8"/>
  <c r="K263" i="8"/>
  <c r="K264" i="8"/>
  <c r="K265" i="8"/>
  <c r="K266" i="8"/>
  <c r="K267" i="8"/>
  <c r="K268" i="8"/>
  <c r="K269" i="8"/>
  <c r="K270" i="8"/>
  <c r="K271" i="8"/>
  <c r="K272" i="8"/>
  <c r="K273" i="8"/>
  <c r="K274" i="8"/>
  <c r="K275" i="8"/>
  <c r="K276" i="8"/>
  <c r="K277" i="8"/>
  <c r="K278" i="8"/>
  <c r="K279" i="8"/>
  <c r="K280" i="8"/>
  <c r="K281" i="8"/>
  <c r="K282" i="8"/>
  <c r="K283" i="8"/>
  <c r="K284" i="8"/>
  <c r="K285" i="8"/>
  <c r="K286" i="8"/>
  <c r="K287" i="8"/>
  <c r="K288" i="8"/>
  <c r="K289" i="8"/>
  <c r="K290" i="8"/>
  <c r="K291" i="8"/>
  <c r="K292" i="8"/>
  <c r="K293" i="8"/>
  <c r="K294" i="8"/>
  <c r="K295" i="8"/>
  <c r="K296" i="8"/>
  <c r="K297" i="8"/>
  <c r="K298" i="8"/>
  <c r="K299" i="8"/>
  <c r="K300" i="8"/>
  <c r="K301" i="8"/>
  <c r="K302" i="8"/>
  <c r="K303" i="8"/>
  <c r="K304" i="8"/>
  <c r="K305" i="8"/>
  <c r="K306" i="8"/>
  <c r="K307" i="8"/>
  <c r="K308" i="8"/>
  <c r="K309" i="8"/>
  <c r="K310" i="8"/>
  <c r="K311" i="8"/>
  <c r="K312" i="8"/>
  <c r="K313" i="8"/>
  <c r="K314" i="8"/>
  <c r="K315" i="8"/>
  <c r="K316" i="8"/>
  <c r="K317" i="8"/>
  <c r="K318" i="8"/>
  <c r="K319" i="8"/>
  <c r="K320" i="8"/>
  <c r="K321" i="8"/>
  <c r="K322" i="8"/>
  <c r="K323" i="8"/>
  <c r="K324" i="8"/>
  <c r="K325" i="8"/>
  <c r="K326" i="8"/>
  <c r="K327" i="8"/>
  <c r="K328" i="8"/>
  <c r="K329" i="8"/>
  <c r="K330" i="8"/>
  <c r="K331" i="8"/>
  <c r="K332" i="8"/>
  <c r="K333" i="8"/>
  <c r="K334" i="8"/>
  <c r="K335" i="8"/>
  <c r="K336" i="8"/>
  <c r="K337" i="8"/>
  <c r="K338" i="8"/>
  <c r="K339" i="8"/>
  <c r="K340" i="8"/>
  <c r="K341" i="8"/>
  <c r="K342" i="8"/>
  <c r="K343" i="8"/>
  <c r="K344" i="8"/>
  <c r="K345" i="8"/>
  <c r="K346" i="8"/>
  <c r="K347" i="8"/>
  <c r="K348" i="8"/>
  <c r="K349" i="8"/>
  <c r="K350" i="8"/>
  <c r="K351" i="8"/>
  <c r="K352" i="8"/>
  <c r="K353" i="8"/>
  <c r="K354" i="8"/>
  <c r="K355" i="8"/>
  <c r="K356" i="8"/>
  <c r="K357" i="8"/>
  <c r="K358" i="8"/>
  <c r="K359" i="8"/>
  <c r="K360" i="8"/>
  <c r="K361" i="8"/>
  <c r="K362" i="8"/>
  <c r="K363" i="8"/>
  <c r="K364" i="8"/>
  <c r="K365" i="8"/>
  <c r="K366" i="8"/>
  <c r="K367" i="8"/>
  <c r="K368" i="8"/>
  <c r="K369" i="8"/>
  <c r="K370" i="8"/>
  <c r="K371" i="8"/>
  <c r="K372" i="8"/>
  <c r="K373" i="8"/>
  <c r="K374" i="8"/>
  <c r="K375" i="8"/>
  <c r="K376" i="8"/>
  <c r="K377" i="8"/>
  <c r="K378" i="8"/>
  <c r="K379" i="8"/>
  <c r="K380" i="8"/>
  <c r="K381" i="8"/>
  <c r="K382" i="8"/>
  <c r="K383" i="8"/>
  <c r="K384" i="8"/>
  <c r="K385" i="8"/>
  <c r="K386" i="8"/>
  <c r="K387" i="8"/>
  <c r="K388" i="8"/>
  <c r="K389" i="8"/>
  <c r="K390" i="8"/>
  <c r="K391" i="8"/>
  <c r="K392" i="8"/>
  <c r="K393" i="8"/>
  <c r="K394" i="8"/>
  <c r="K395" i="8"/>
  <c r="K396" i="8"/>
  <c r="K397" i="8"/>
  <c r="K398" i="8"/>
  <c r="K399" i="8"/>
  <c r="K400" i="8"/>
  <c r="K401" i="8"/>
  <c r="K402" i="8"/>
  <c r="K403" i="8"/>
  <c r="K404" i="8"/>
  <c r="K405" i="8"/>
  <c r="K406" i="8"/>
  <c r="K407" i="8"/>
  <c r="K408" i="8"/>
  <c r="K409" i="8"/>
  <c r="K410" i="8"/>
  <c r="K411" i="8"/>
  <c r="K412" i="8"/>
  <c r="K413" i="8"/>
  <c r="K414" i="8"/>
  <c r="K415" i="8"/>
  <c r="K416" i="8"/>
  <c r="K417" i="8"/>
  <c r="K418" i="8"/>
  <c r="K419" i="8"/>
  <c r="K420" i="8"/>
  <c r="K421" i="8"/>
  <c r="K422" i="8"/>
  <c r="K423" i="8"/>
  <c r="K424" i="8"/>
  <c r="K425" i="8"/>
  <c r="K426" i="8"/>
  <c r="K427" i="8"/>
  <c r="K428" i="8"/>
  <c r="K429" i="8"/>
  <c r="K430" i="8"/>
  <c r="K431" i="8"/>
  <c r="K432" i="8"/>
  <c r="K433" i="8"/>
  <c r="K434" i="8"/>
  <c r="K435" i="8"/>
  <c r="K436" i="8"/>
  <c r="K437" i="8"/>
  <c r="K438" i="8"/>
  <c r="K439" i="8"/>
  <c r="K440" i="8"/>
  <c r="K441" i="8"/>
  <c r="K442" i="8"/>
  <c r="K443" i="8"/>
  <c r="K444" i="8"/>
  <c r="K445" i="8"/>
  <c r="K446" i="8"/>
  <c r="K447" i="8"/>
  <c r="K448" i="8"/>
  <c r="K449" i="8"/>
  <c r="K450" i="8"/>
  <c r="K451" i="8"/>
  <c r="K452" i="8"/>
  <c r="K453" i="8"/>
  <c r="K454" i="8"/>
  <c r="K455" i="8"/>
  <c r="K456" i="8"/>
  <c r="K457" i="8"/>
  <c r="K458" i="8"/>
  <c r="K459" i="8"/>
  <c r="K460" i="8"/>
  <c r="K461" i="8"/>
  <c r="K462" i="8"/>
  <c r="K463" i="8"/>
  <c r="K464" i="8"/>
  <c r="K465" i="8"/>
  <c r="K466" i="8"/>
  <c r="K467" i="8"/>
  <c r="K468" i="8"/>
  <c r="K469" i="8"/>
  <c r="K470" i="8"/>
  <c r="K471" i="8"/>
  <c r="K472" i="8"/>
  <c r="K473" i="8"/>
  <c r="K474" i="8"/>
  <c r="K475" i="8"/>
  <c r="K476" i="8"/>
  <c r="K477" i="8"/>
  <c r="K478" i="8"/>
  <c r="K479" i="8"/>
  <c r="K480" i="8"/>
  <c r="K481" i="8"/>
  <c r="K482" i="8"/>
  <c r="K483" i="8"/>
  <c r="K484" i="8"/>
  <c r="K485" i="8"/>
  <c r="K486" i="8"/>
  <c r="K487" i="8"/>
  <c r="K488" i="8"/>
  <c r="K489" i="8"/>
  <c r="K490" i="8"/>
  <c r="K491" i="8"/>
  <c r="K492" i="8"/>
  <c r="K493" i="8"/>
  <c r="K494" i="8"/>
  <c r="K495" i="8"/>
  <c r="K496" i="8"/>
  <c r="K497" i="8"/>
  <c r="K498" i="8"/>
  <c r="K499" i="8"/>
  <c r="K500" i="8"/>
  <c r="K501" i="8"/>
  <c r="K502" i="8"/>
  <c r="K503" i="8"/>
  <c r="K504" i="8"/>
  <c r="K505" i="8"/>
  <c r="K506" i="8"/>
  <c r="K507" i="8"/>
  <c r="K508" i="8"/>
  <c r="K509" i="8"/>
  <c r="K510" i="8"/>
  <c r="K511" i="8"/>
  <c r="K512" i="8"/>
  <c r="K513" i="8"/>
  <c r="K514" i="8"/>
  <c r="K515" i="8"/>
  <c r="K516" i="8"/>
  <c r="K517" i="8"/>
  <c r="K518" i="8"/>
  <c r="K519" i="8"/>
  <c r="K520" i="8"/>
  <c r="K521" i="8"/>
  <c r="K522" i="8"/>
  <c r="K523" i="8"/>
  <c r="K524" i="8"/>
  <c r="K525" i="8"/>
  <c r="K526" i="8"/>
  <c r="K527" i="8"/>
  <c r="K528" i="8"/>
  <c r="K529" i="8"/>
  <c r="K530" i="8"/>
  <c r="K531" i="8"/>
  <c r="K532" i="8"/>
  <c r="K533" i="8"/>
  <c r="K534" i="8"/>
  <c r="K535" i="8"/>
  <c r="K536" i="8"/>
  <c r="K537" i="8"/>
  <c r="K538" i="8"/>
  <c r="K539" i="8"/>
  <c r="K540" i="8"/>
  <c r="K541" i="8"/>
  <c r="K542" i="8"/>
  <c r="K543" i="8"/>
  <c r="K544" i="8"/>
  <c r="K545" i="8"/>
  <c r="K546" i="8"/>
  <c r="K547" i="8"/>
  <c r="K548" i="8"/>
  <c r="K549" i="8"/>
  <c r="K550" i="8"/>
  <c r="K551" i="8"/>
  <c r="K552" i="8"/>
  <c r="K553" i="8"/>
  <c r="K554" i="8"/>
  <c r="K555" i="8"/>
  <c r="K556" i="8"/>
  <c r="K557" i="8"/>
  <c r="K558" i="8"/>
  <c r="K559" i="8"/>
  <c r="K560" i="8"/>
  <c r="K561" i="8"/>
  <c r="K562" i="8"/>
  <c r="K563" i="8"/>
  <c r="K564" i="8"/>
  <c r="K565" i="8"/>
  <c r="K566" i="8"/>
  <c r="K567" i="8"/>
  <c r="K568" i="8"/>
  <c r="K569" i="8"/>
  <c r="K570" i="8"/>
  <c r="K571" i="8"/>
  <c r="K572" i="8"/>
  <c r="K573" i="8"/>
  <c r="K574" i="8"/>
  <c r="K575" i="8"/>
  <c r="K576" i="8"/>
  <c r="K577" i="8"/>
  <c r="K578" i="8"/>
  <c r="K579" i="8"/>
  <c r="K580" i="8"/>
  <c r="K581" i="8"/>
  <c r="K582" i="8"/>
  <c r="K583" i="8"/>
  <c r="K584" i="8"/>
  <c r="K585" i="8"/>
  <c r="K586" i="8"/>
  <c r="K587" i="8"/>
  <c r="K588" i="8"/>
  <c r="K589" i="8"/>
  <c r="K590" i="8"/>
  <c r="K591" i="8"/>
  <c r="K592" i="8"/>
  <c r="K593" i="8"/>
  <c r="K594" i="8"/>
  <c r="K595" i="8"/>
  <c r="K596" i="8"/>
  <c r="K597" i="8"/>
  <c r="K598" i="8"/>
  <c r="K599" i="8"/>
  <c r="K600" i="8"/>
  <c r="K601" i="8"/>
  <c r="K602" i="8"/>
  <c r="K603" i="8"/>
  <c r="K604" i="8"/>
  <c r="K605" i="8"/>
  <c r="K606" i="8"/>
  <c r="K607" i="8"/>
  <c r="K608" i="8"/>
  <c r="K609" i="8"/>
  <c r="K610" i="8"/>
  <c r="K611" i="8"/>
  <c r="K612" i="8"/>
  <c r="K613" i="8"/>
  <c r="K614" i="8"/>
  <c r="K615" i="8"/>
  <c r="K616" i="8"/>
  <c r="K617" i="8"/>
  <c r="K618" i="8"/>
  <c r="K619" i="8"/>
  <c r="K620" i="8"/>
  <c r="K621" i="8"/>
  <c r="K622" i="8"/>
  <c r="K623" i="8"/>
  <c r="K624" i="8"/>
  <c r="K625" i="8"/>
  <c r="K626" i="8"/>
  <c r="K627" i="8"/>
  <c r="K628" i="8"/>
  <c r="K629" i="8"/>
  <c r="K630" i="8"/>
  <c r="K631" i="8"/>
  <c r="K632" i="8"/>
  <c r="K633" i="8"/>
  <c r="K634" i="8"/>
  <c r="K635" i="8"/>
  <c r="K636" i="8"/>
  <c r="K637" i="8"/>
  <c r="K638" i="8"/>
  <c r="K639" i="8"/>
  <c r="K640" i="8"/>
  <c r="K641" i="8"/>
  <c r="K642" i="8"/>
  <c r="K643" i="8"/>
  <c r="K644" i="8"/>
  <c r="K645" i="8"/>
  <c r="K646" i="8"/>
  <c r="K647" i="8"/>
  <c r="K648" i="8"/>
  <c r="K649" i="8"/>
  <c r="K650" i="8"/>
  <c r="K651" i="8"/>
  <c r="K652" i="8"/>
  <c r="K653" i="8"/>
  <c r="K654" i="8"/>
  <c r="K655" i="8"/>
  <c r="K656" i="8"/>
  <c r="K657" i="8"/>
  <c r="K658" i="8"/>
  <c r="K659" i="8"/>
  <c r="K660" i="8"/>
  <c r="K661" i="8"/>
  <c r="K662" i="8"/>
  <c r="K663" i="8"/>
  <c r="K664" i="8"/>
  <c r="K665" i="8"/>
  <c r="K666" i="8"/>
  <c r="K667" i="8"/>
  <c r="K668" i="8"/>
  <c r="K669" i="8"/>
  <c r="K670" i="8"/>
  <c r="K671" i="8"/>
  <c r="K672" i="8"/>
  <c r="K673" i="8"/>
  <c r="K674" i="8"/>
  <c r="K675" i="8"/>
  <c r="K676" i="8"/>
  <c r="K677" i="8"/>
  <c r="K678" i="8"/>
  <c r="K679" i="8"/>
  <c r="K680" i="8"/>
  <c r="K681" i="8"/>
  <c r="K682" i="8"/>
  <c r="K683" i="8"/>
  <c r="K684" i="8"/>
  <c r="K685" i="8"/>
  <c r="K686" i="8"/>
  <c r="K687" i="8"/>
  <c r="K688" i="8"/>
  <c r="K689" i="8"/>
  <c r="K690" i="8"/>
  <c r="K691" i="8"/>
  <c r="K692" i="8"/>
  <c r="K693" i="8"/>
  <c r="K694" i="8"/>
  <c r="K695" i="8"/>
  <c r="K696" i="8"/>
  <c r="K697" i="8"/>
  <c r="K698" i="8"/>
  <c r="K699" i="8"/>
  <c r="K700" i="8"/>
  <c r="K701" i="8"/>
  <c r="K702" i="8"/>
  <c r="K703" i="8"/>
  <c r="K704" i="8"/>
  <c r="K705" i="8"/>
  <c r="K706" i="8"/>
  <c r="K707" i="8"/>
  <c r="K708" i="8"/>
  <c r="K709" i="8"/>
  <c r="K710" i="8"/>
  <c r="K711" i="8"/>
  <c r="K712" i="8"/>
  <c r="K713" i="8"/>
  <c r="K714" i="8"/>
  <c r="K715" i="8"/>
  <c r="K716" i="8"/>
  <c r="K717" i="8"/>
  <c r="K718" i="8"/>
  <c r="K719" i="8"/>
  <c r="K720" i="8"/>
  <c r="K721" i="8"/>
  <c r="K722" i="8"/>
  <c r="K723" i="8"/>
  <c r="K724" i="8"/>
  <c r="K725" i="8"/>
  <c r="K726" i="8"/>
  <c r="K727" i="8"/>
  <c r="K728" i="8"/>
  <c r="K729" i="8"/>
  <c r="K730" i="8"/>
  <c r="K731" i="8"/>
  <c r="K732" i="8"/>
  <c r="K733" i="8"/>
  <c r="K734" i="8"/>
  <c r="K735" i="8"/>
  <c r="K736" i="8"/>
  <c r="K737" i="8"/>
  <c r="K738" i="8"/>
  <c r="K739" i="8"/>
  <c r="K740" i="8"/>
  <c r="K741" i="8"/>
  <c r="K742" i="8"/>
  <c r="K743" i="8"/>
  <c r="K744" i="8"/>
  <c r="K745" i="8"/>
  <c r="K746" i="8"/>
  <c r="K747" i="8"/>
  <c r="K748" i="8"/>
  <c r="K749" i="8"/>
  <c r="K750" i="8"/>
  <c r="K751" i="8"/>
  <c r="K752" i="8"/>
  <c r="K753" i="8"/>
  <c r="K754" i="8"/>
  <c r="K755" i="8"/>
  <c r="K756" i="8"/>
  <c r="K757" i="8"/>
  <c r="K758" i="8"/>
  <c r="K759" i="8"/>
  <c r="K760" i="8"/>
  <c r="K761" i="8"/>
  <c r="K762" i="8"/>
  <c r="K763" i="8"/>
  <c r="K764" i="8"/>
  <c r="K765" i="8"/>
  <c r="K766" i="8"/>
  <c r="K767" i="8"/>
  <c r="K768" i="8"/>
  <c r="K769" i="8"/>
  <c r="K770" i="8"/>
  <c r="K771" i="8"/>
  <c r="K772" i="8"/>
  <c r="K773" i="8"/>
  <c r="K774" i="8"/>
  <c r="K775" i="8"/>
  <c r="K776" i="8"/>
  <c r="K777" i="8"/>
  <c r="K778" i="8"/>
  <c r="K779" i="8"/>
  <c r="K780" i="8"/>
  <c r="K781" i="8"/>
  <c r="K782" i="8"/>
  <c r="K783" i="8"/>
  <c r="K784" i="8"/>
  <c r="K785" i="8"/>
  <c r="K786" i="8"/>
  <c r="K787" i="8"/>
  <c r="K788" i="8"/>
  <c r="K789" i="8"/>
  <c r="K790" i="8"/>
  <c r="K791" i="8"/>
  <c r="K792" i="8"/>
  <c r="K793" i="8"/>
  <c r="K794" i="8"/>
  <c r="K795" i="8"/>
  <c r="K796" i="8"/>
  <c r="K797" i="8"/>
  <c r="K798" i="8"/>
  <c r="K799" i="8"/>
  <c r="K800" i="8"/>
  <c r="K801" i="8"/>
  <c r="K802" i="8"/>
  <c r="K803" i="8"/>
  <c r="K804" i="8"/>
  <c r="K805" i="8"/>
  <c r="K806" i="8"/>
  <c r="K807" i="8"/>
  <c r="K808" i="8"/>
  <c r="K809" i="8"/>
  <c r="K810" i="8"/>
  <c r="K811" i="8"/>
  <c r="K812" i="8"/>
  <c r="K813" i="8"/>
  <c r="K814" i="8"/>
  <c r="K815" i="8"/>
  <c r="K816" i="8"/>
  <c r="K817" i="8"/>
  <c r="K818" i="8"/>
  <c r="K819" i="8"/>
  <c r="K820" i="8"/>
  <c r="K821" i="8"/>
  <c r="K822" i="8"/>
  <c r="K823" i="8"/>
  <c r="K824" i="8"/>
  <c r="K825" i="8"/>
  <c r="K826" i="8"/>
  <c r="K827" i="8"/>
  <c r="K828" i="8"/>
  <c r="K829" i="8"/>
  <c r="K830" i="8"/>
  <c r="K831" i="8"/>
  <c r="K832" i="8"/>
  <c r="K833" i="8"/>
  <c r="K834" i="8"/>
  <c r="K835" i="8"/>
  <c r="K836" i="8"/>
  <c r="K837" i="8"/>
  <c r="K838" i="8"/>
  <c r="K839" i="8"/>
  <c r="K840" i="8"/>
  <c r="K841" i="8"/>
  <c r="K842" i="8"/>
  <c r="K843" i="8"/>
  <c r="K844" i="8"/>
  <c r="K845" i="8"/>
  <c r="K846" i="8"/>
  <c r="K847" i="8"/>
  <c r="K848" i="8"/>
  <c r="K849" i="8"/>
  <c r="K850" i="8"/>
  <c r="K851" i="8"/>
  <c r="K852" i="8"/>
  <c r="K853" i="8"/>
  <c r="K854" i="8"/>
  <c r="K855" i="8"/>
  <c r="K856" i="8"/>
  <c r="K857" i="8"/>
  <c r="K858" i="8"/>
  <c r="K859" i="8"/>
  <c r="K860" i="8"/>
  <c r="K861" i="8"/>
  <c r="K862" i="8"/>
  <c r="K863" i="8"/>
  <c r="K864" i="8"/>
  <c r="K865" i="8"/>
  <c r="K866" i="8"/>
  <c r="K867" i="8"/>
  <c r="K868" i="8"/>
  <c r="K869" i="8"/>
  <c r="K870" i="8"/>
  <c r="K871" i="8"/>
  <c r="K872" i="8"/>
  <c r="K873" i="8"/>
  <c r="K874" i="8"/>
  <c r="K875" i="8"/>
  <c r="K876" i="8"/>
  <c r="K877" i="8"/>
  <c r="K878" i="8"/>
  <c r="K879" i="8"/>
  <c r="K880" i="8"/>
  <c r="K881" i="8"/>
  <c r="K882" i="8"/>
  <c r="K883" i="8"/>
  <c r="K884" i="8"/>
  <c r="K885" i="8"/>
  <c r="K886" i="8"/>
  <c r="K887" i="8"/>
  <c r="K888" i="8"/>
  <c r="K889" i="8"/>
  <c r="K890" i="8"/>
  <c r="K891" i="8"/>
  <c r="K892" i="8"/>
  <c r="K893" i="8"/>
  <c r="K894" i="8"/>
  <c r="K895" i="8"/>
  <c r="K896" i="8"/>
  <c r="K897" i="8"/>
  <c r="K898" i="8"/>
  <c r="K899" i="8"/>
  <c r="K900" i="8"/>
  <c r="K901" i="8"/>
  <c r="K902" i="8"/>
  <c r="K903" i="8"/>
  <c r="K904" i="8"/>
  <c r="K905" i="8"/>
  <c r="K906" i="8"/>
  <c r="K907" i="8"/>
  <c r="K908" i="8"/>
  <c r="K909" i="8"/>
  <c r="K910" i="8"/>
  <c r="K911" i="8"/>
  <c r="K912" i="8"/>
  <c r="K913" i="8"/>
  <c r="K914" i="8"/>
  <c r="K915" i="8"/>
  <c r="K916" i="8"/>
  <c r="K917" i="8"/>
  <c r="K918" i="8"/>
  <c r="K919" i="8"/>
  <c r="K920" i="8"/>
  <c r="K921" i="8"/>
  <c r="K922" i="8"/>
  <c r="K923" i="8"/>
  <c r="K924" i="8"/>
  <c r="K925" i="8"/>
  <c r="K926" i="8"/>
  <c r="K927" i="8"/>
  <c r="K928" i="8"/>
  <c r="K929" i="8"/>
  <c r="K930" i="8"/>
  <c r="K931" i="8"/>
  <c r="K932" i="8"/>
  <c r="K933" i="8"/>
  <c r="K934" i="8"/>
  <c r="K935" i="8"/>
  <c r="K936" i="8"/>
  <c r="K937" i="8"/>
  <c r="K938" i="8"/>
  <c r="K939" i="8"/>
  <c r="K940" i="8"/>
  <c r="K941" i="8"/>
  <c r="K942" i="8"/>
  <c r="K943" i="8"/>
  <c r="K944" i="8"/>
  <c r="K945" i="8"/>
  <c r="K946" i="8"/>
  <c r="K947" i="8"/>
  <c r="K948" i="8"/>
  <c r="K949" i="8"/>
  <c r="K950" i="8"/>
  <c r="K951" i="8"/>
  <c r="K952" i="8"/>
  <c r="K953" i="8"/>
  <c r="K954" i="8"/>
  <c r="K955" i="8"/>
  <c r="K956" i="8"/>
  <c r="K957" i="8"/>
  <c r="K958" i="8"/>
  <c r="K959" i="8"/>
  <c r="K960" i="8"/>
  <c r="K961" i="8"/>
  <c r="K962" i="8"/>
  <c r="K963" i="8"/>
  <c r="K964" i="8"/>
  <c r="K965" i="8"/>
  <c r="K966" i="8"/>
  <c r="K967" i="8"/>
  <c r="K968" i="8"/>
  <c r="K969" i="8"/>
  <c r="K970" i="8"/>
  <c r="K971" i="8"/>
  <c r="K972" i="8"/>
  <c r="K973" i="8"/>
  <c r="K974" i="8"/>
  <c r="K975" i="8"/>
  <c r="K976" i="8"/>
  <c r="K977" i="8"/>
  <c r="K978" i="8"/>
  <c r="K979" i="8"/>
  <c r="K980" i="8"/>
  <c r="K981" i="8"/>
  <c r="K982" i="8"/>
  <c r="K983" i="8"/>
  <c r="K984" i="8"/>
  <c r="K985" i="8"/>
  <c r="K986" i="8"/>
  <c r="K987" i="8"/>
  <c r="K988" i="8"/>
  <c r="K989" i="8"/>
  <c r="K990" i="8"/>
  <c r="K991" i="8"/>
  <c r="K992" i="8"/>
  <c r="K993" i="8"/>
  <c r="K994" i="8"/>
  <c r="K995" i="8"/>
  <c r="K996" i="8"/>
  <c r="K997" i="8"/>
  <c r="K998" i="8"/>
  <c r="K999" i="8"/>
  <c r="K1000" i="8"/>
  <c r="K1001" i="8"/>
  <c r="K1002" i="8"/>
  <c r="K1003" i="8"/>
  <c r="K1004" i="8"/>
  <c r="K1005" i="8"/>
  <c r="K1006" i="8"/>
  <c r="K1007" i="8"/>
  <c r="K1008" i="8"/>
  <c r="K1009" i="8"/>
  <c r="K1010" i="8"/>
  <c r="K1011" i="8"/>
  <c r="K1012" i="8"/>
  <c r="K1013" i="8"/>
  <c r="K1014" i="8"/>
  <c r="K1015" i="8"/>
  <c r="K1016" i="8"/>
  <c r="K1017" i="8"/>
  <c r="K1018" i="8"/>
  <c r="K1019" i="8"/>
  <c r="K1020" i="8"/>
  <c r="K1021" i="8"/>
  <c r="K1022" i="8"/>
  <c r="K1023" i="8"/>
  <c r="K1024" i="8"/>
  <c r="K1025" i="8"/>
  <c r="K1026" i="8"/>
  <c r="K1027" i="8"/>
  <c r="K1028" i="8"/>
  <c r="K1029" i="8"/>
  <c r="K1030" i="8"/>
  <c r="K1031" i="8"/>
  <c r="K1032" i="8"/>
  <c r="K1033" i="8"/>
  <c r="K1034" i="8"/>
  <c r="K1035" i="8"/>
  <c r="K1036" i="8"/>
  <c r="K1037" i="8"/>
  <c r="K1038" i="8"/>
  <c r="K1039" i="8"/>
  <c r="K1040" i="8"/>
  <c r="K1041" i="8"/>
  <c r="K1042" i="8"/>
  <c r="K1043" i="8"/>
  <c r="K1044" i="8"/>
  <c r="K1045" i="8"/>
  <c r="K1046" i="8"/>
  <c r="K1047" i="8"/>
  <c r="K1048" i="8"/>
  <c r="K1049" i="8"/>
  <c r="K1050" i="8"/>
  <c r="K1051" i="8"/>
  <c r="K1052" i="8"/>
  <c r="K1053" i="8"/>
  <c r="K1054" i="8"/>
  <c r="K1055" i="8"/>
  <c r="K1056" i="8"/>
  <c r="K1057" i="8"/>
  <c r="K1058" i="8"/>
  <c r="K1059" i="8"/>
  <c r="K1060" i="8"/>
  <c r="K1061" i="8"/>
  <c r="K1062" i="8"/>
  <c r="K1063" i="8"/>
  <c r="K1064" i="8"/>
  <c r="K1065" i="8"/>
  <c r="K1066" i="8"/>
  <c r="K1067" i="8"/>
  <c r="K1068" i="8"/>
  <c r="K1069" i="8"/>
  <c r="K1070" i="8"/>
  <c r="K1071" i="8"/>
  <c r="K1072" i="8"/>
  <c r="K1073" i="8"/>
  <c r="K1074" i="8"/>
  <c r="K1075" i="8"/>
  <c r="K1076" i="8"/>
  <c r="K1077" i="8"/>
  <c r="K1078" i="8"/>
  <c r="K1079" i="8"/>
  <c r="K1080" i="8"/>
  <c r="K1081" i="8"/>
  <c r="K1082" i="8"/>
  <c r="K1083" i="8"/>
  <c r="K1084" i="8"/>
  <c r="K1085" i="8"/>
  <c r="K1086" i="8"/>
  <c r="K1087" i="8"/>
  <c r="K1088" i="8"/>
  <c r="K1089" i="8"/>
  <c r="K1090" i="8"/>
  <c r="K1091" i="8"/>
  <c r="K1092" i="8"/>
  <c r="K1093" i="8"/>
  <c r="K1094" i="8"/>
  <c r="K1095" i="8"/>
  <c r="K1096" i="8"/>
  <c r="K1097" i="8"/>
  <c r="K1098" i="8"/>
  <c r="K1099" i="8"/>
  <c r="K1100" i="8"/>
  <c r="K1101" i="8"/>
  <c r="K1102" i="8"/>
  <c r="K1103" i="8"/>
  <c r="K1104" i="8"/>
  <c r="K1105" i="8"/>
  <c r="K1106" i="8"/>
  <c r="K1107" i="8"/>
  <c r="K1108" i="8"/>
  <c r="K1109" i="8"/>
  <c r="K1110" i="8"/>
  <c r="K1111" i="8"/>
  <c r="K1112" i="8"/>
  <c r="K1113" i="8"/>
  <c r="K1114" i="8"/>
  <c r="K1115" i="8"/>
  <c r="K1116" i="8"/>
  <c r="K1117" i="8"/>
  <c r="K1118" i="8"/>
  <c r="K1119" i="8"/>
  <c r="K1120" i="8"/>
  <c r="K1121" i="8"/>
  <c r="K1122" i="8"/>
  <c r="K1123" i="8"/>
  <c r="K1124" i="8"/>
  <c r="K1125" i="8"/>
  <c r="K1126" i="8"/>
  <c r="K1127" i="8"/>
  <c r="K1128" i="8"/>
  <c r="K1129" i="8"/>
  <c r="K1130" i="8"/>
  <c r="K1131" i="8"/>
  <c r="K1132" i="8"/>
  <c r="K1133" i="8"/>
  <c r="K1134" i="8"/>
  <c r="K1135" i="8"/>
  <c r="K1136" i="8"/>
  <c r="K1137" i="8"/>
  <c r="K1138" i="8"/>
  <c r="K1139" i="8"/>
  <c r="K1140" i="8"/>
  <c r="K1141" i="8"/>
  <c r="K1142" i="8"/>
  <c r="K1143" i="8"/>
  <c r="K1144" i="8"/>
  <c r="K1145" i="8"/>
  <c r="K1146" i="8"/>
  <c r="K1147" i="8"/>
  <c r="K1148" i="8"/>
  <c r="K1149" i="8"/>
  <c r="K1150" i="8"/>
  <c r="K1151" i="8"/>
  <c r="K1152" i="8"/>
  <c r="K1153" i="8"/>
  <c r="K1154" i="8"/>
  <c r="K1155" i="8"/>
  <c r="K1156" i="8"/>
  <c r="K1157" i="8"/>
  <c r="K1158" i="8"/>
  <c r="K1159" i="8"/>
  <c r="K1160" i="8"/>
  <c r="K1161" i="8"/>
  <c r="K1162" i="8"/>
  <c r="K1163" i="8"/>
  <c r="K1164" i="8"/>
  <c r="K1165" i="8"/>
  <c r="K1166" i="8"/>
  <c r="K1167" i="8"/>
  <c r="K1168" i="8"/>
  <c r="K1169" i="8"/>
  <c r="K1170" i="8"/>
  <c r="K1171" i="8"/>
  <c r="K1172" i="8"/>
  <c r="K1173" i="8"/>
  <c r="K1174" i="8"/>
  <c r="K1175" i="8"/>
  <c r="K1176" i="8"/>
  <c r="K1177" i="8"/>
  <c r="K1178" i="8"/>
  <c r="K1179" i="8"/>
  <c r="K1180" i="8"/>
  <c r="K1181" i="8"/>
  <c r="K1182" i="8"/>
  <c r="K1183" i="8"/>
  <c r="K1184" i="8"/>
  <c r="K1185" i="8"/>
  <c r="K1186" i="8"/>
  <c r="K1187" i="8"/>
  <c r="K1188" i="8"/>
  <c r="K1189" i="8"/>
  <c r="K1190" i="8"/>
  <c r="K1191" i="8"/>
  <c r="K1192" i="8"/>
  <c r="K1193" i="8"/>
  <c r="K1194" i="8"/>
  <c r="K1195" i="8"/>
  <c r="K1196" i="8"/>
  <c r="K1197" i="8"/>
  <c r="K1198" i="8"/>
  <c r="K1199" i="8"/>
  <c r="K1200" i="8"/>
  <c r="K1201" i="8"/>
  <c r="K1202" i="8"/>
  <c r="K1203" i="8"/>
  <c r="K1204" i="8"/>
  <c r="K1205" i="8"/>
  <c r="K1206" i="8"/>
  <c r="K1207" i="8"/>
  <c r="K1208" i="8"/>
  <c r="K1209" i="8"/>
  <c r="K1210" i="8"/>
  <c r="K1211" i="8"/>
  <c r="K1212" i="8"/>
  <c r="K1213" i="8"/>
  <c r="K1214" i="8"/>
  <c r="K1215" i="8"/>
  <c r="K1216" i="8"/>
  <c r="K1217" i="8"/>
  <c r="K1218" i="8"/>
  <c r="K1219" i="8"/>
  <c r="K1220" i="8"/>
  <c r="K1221" i="8"/>
  <c r="K1222" i="8"/>
  <c r="K1223" i="8"/>
  <c r="K1224" i="8"/>
  <c r="K1225" i="8"/>
  <c r="K1226" i="8"/>
  <c r="K1227" i="8"/>
  <c r="K1228" i="8"/>
  <c r="K1229" i="8"/>
  <c r="K1230" i="8"/>
  <c r="K1231" i="8"/>
  <c r="K1232" i="8"/>
  <c r="K1233" i="8"/>
  <c r="K1234" i="8"/>
  <c r="K1235" i="8"/>
  <c r="K1236" i="8"/>
  <c r="K1237" i="8"/>
  <c r="K1238" i="8"/>
  <c r="K1239" i="8"/>
  <c r="K1240" i="8"/>
  <c r="K1241" i="8"/>
  <c r="K1242" i="8"/>
  <c r="K1243" i="8"/>
  <c r="K1244" i="8"/>
  <c r="K1245" i="8"/>
  <c r="K1246" i="8"/>
  <c r="K1247" i="8"/>
  <c r="K1248" i="8"/>
  <c r="K1249" i="8"/>
  <c r="K1250" i="8"/>
  <c r="K1251" i="8"/>
  <c r="K1252" i="8"/>
  <c r="K1253" i="8"/>
  <c r="K1254" i="8"/>
  <c r="K1255" i="8"/>
  <c r="K1256" i="8"/>
  <c r="K1257" i="8"/>
  <c r="K1258" i="8"/>
  <c r="K1259" i="8"/>
  <c r="K1260" i="8"/>
  <c r="K1261" i="8"/>
  <c r="K1262" i="8"/>
  <c r="K1263" i="8"/>
  <c r="K1264" i="8"/>
  <c r="K1265" i="8"/>
  <c r="K1266" i="8"/>
  <c r="K1267" i="8"/>
  <c r="K1268" i="8"/>
  <c r="K1269" i="8"/>
  <c r="K1270" i="8"/>
  <c r="K1271" i="8"/>
  <c r="K1272" i="8"/>
  <c r="K1273" i="8"/>
  <c r="K1274" i="8"/>
  <c r="K1275" i="8"/>
  <c r="K1276" i="8"/>
  <c r="K1277" i="8"/>
  <c r="K1278" i="8"/>
  <c r="K1279" i="8"/>
  <c r="K1280" i="8"/>
  <c r="K1281" i="8"/>
  <c r="K1282" i="8"/>
  <c r="K1283" i="8"/>
  <c r="K1284" i="8"/>
  <c r="K1285" i="8"/>
  <c r="K1286" i="8"/>
  <c r="K1287" i="8"/>
  <c r="K1288" i="8"/>
  <c r="K1289" i="8"/>
  <c r="K1290" i="8"/>
  <c r="K1291" i="8"/>
  <c r="K1292" i="8"/>
  <c r="K1293" i="8"/>
  <c r="K1294" i="8"/>
  <c r="K1295" i="8"/>
  <c r="K1296" i="8"/>
  <c r="K1297" i="8"/>
  <c r="K1298" i="8"/>
  <c r="K1299" i="8"/>
  <c r="K1300" i="8"/>
  <c r="K1301" i="8"/>
  <c r="K1302" i="8"/>
  <c r="K1303" i="8"/>
  <c r="K1304" i="8"/>
  <c r="K1305" i="8"/>
  <c r="K1306" i="8"/>
  <c r="K1307" i="8"/>
  <c r="K1308" i="8"/>
  <c r="K1309" i="8"/>
  <c r="K1310" i="8"/>
  <c r="K1311" i="8"/>
  <c r="K1312" i="8"/>
  <c r="K1313" i="8"/>
  <c r="K1314" i="8"/>
  <c r="K1315" i="8"/>
  <c r="K1316" i="8"/>
  <c r="K1317" i="8"/>
  <c r="K1318" i="8"/>
  <c r="K1319" i="8"/>
  <c r="K1320" i="8"/>
  <c r="K1321" i="8"/>
  <c r="K1322" i="8"/>
  <c r="K1323" i="8"/>
  <c r="K1324" i="8"/>
  <c r="K1325" i="8"/>
  <c r="K1326" i="8"/>
  <c r="K1327" i="8"/>
  <c r="K1328" i="8"/>
  <c r="K1329" i="8"/>
  <c r="K1330" i="8"/>
  <c r="K1331" i="8"/>
  <c r="K1332" i="8"/>
  <c r="K1333" i="8"/>
  <c r="K1334" i="8"/>
  <c r="K1335" i="8"/>
  <c r="K1336" i="8"/>
  <c r="K1337" i="8"/>
  <c r="K1338" i="8"/>
  <c r="K1339" i="8"/>
  <c r="K1340" i="8"/>
  <c r="K1341" i="8"/>
  <c r="K1342" i="8"/>
  <c r="K1343" i="8"/>
  <c r="K1344" i="8"/>
  <c r="K1345" i="8"/>
  <c r="K1346" i="8"/>
  <c r="K1347" i="8"/>
  <c r="K1348" i="8"/>
  <c r="K1349" i="8"/>
  <c r="K1350" i="8"/>
  <c r="K1351" i="8"/>
  <c r="K1352" i="8"/>
  <c r="K1353" i="8"/>
  <c r="K1354" i="8"/>
  <c r="K1355" i="8"/>
  <c r="K1356" i="8"/>
  <c r="K1357" i="8"/>
  <c r="K1358" i="8"/>
  <c r="K1359" i="8"/>
  <c r="K1360" i="8"/>
  <c r="K1361" i="8"/>
  <c r="K1362" i="8"/>
  <c r="K1363" i="8"/>
  <c r="K1364" i="8"/>
  <c r="K1365" i="8"/>
  <c r="K1366" i="8"/>
  <c r="K1367" i="8"/>
  <c r="K1368" i="8"/>
  <c r="K1369" i="8"/>
  <c r="K1370" i="8"/>
  <c r="K1371" i="8"/>
  <c r="K1372" i="8"/>
  <c r="K1373" i="8"/>
  <c r="K1374" i="8"/>
  <c r="K1375" i="8"/>
  <c r="K1376" i="8"/>
  <c r="K1377" i="8"/>
  <c r="K1378" i="8"/>
  <c r="K1379" i="8"/>
  <c r="K1380" i="8"/>
  <c r="K1381" i="8"/>
  <c r="K1382" i="8"/>
  <c r="K1383" i="8"/>
  <c r="K1384" i="8"/>
  <c r="K1385" i="8"/>
  <c r="K1386" i="8"/>
  <c r="K1387" i="8"/>
  <c r="K1388" i="8"/>
  <c r="K1389" i="8"/>
  <c r="K1390" i="8"/>
  <c r="K1391" i="8"/>
  <c r="K1392" i="8"/>
  <c r="K1393" i="8"/>
  <c r="K1394" i="8"/>
  <c r="K1395" i="8"/>
  <c r="K1396" i="8"/>
  <c r="K1397" i="8"/>
  <c r="K1398" i="8"/>
  <c r="K1399" i="8"/>
  <c r="K1400" i="8"/>
  <c r="K1401" i="8"/>
  <c r="K1402" i="8"/>
  <c r="K1403" i="8"/>
  <c r="K1404" i="8"/>
  <c r="K1405" i="8"/>
  <c r="K1406" i="8"/>
  <c r="K1407" i="8"/>
  <c r="K1408" i="8"/>
  <c r="K1409" i="8"/>
  <c r="K1410" i="8"/>
  <c r="K1411" i="8"/>
  <c r="K1412" i="8"/>
  <c r="K1413" i="8"/>
  <c r="K1414" i="8"/>
  <c r="K1415" i="8"/>
  <c r="K1416" i="8"/>
  <c r="K1417" i="8"/>
  <c r="K1418" i="8"/>
  <c r="K1419" i="8"/>
  <c r="K1420" i="8"/>
  <c r="K1421" i="8"/>
  <c r="K1422" i="8"/>
  <c r="K1423" i="8"/>
  <c r="K1424" i="8"/>
  <c r="K1425" i="8"/>
  <c r="K1426" i="8"/>
  <c r="K1427" i="8"/>
  <c r="K1428" i="8"/>
  <c r="K1429" i="8"/>
  <c r="K1430" i="8"/>
  <c r="K1431" i="8"/>
  <c r="K1432" i="8"/>
  <c r="K1433" i="8"/>
  <c r="K1434" i="8"/>
  <c r="K1435" i="8"/>
  <c r="K1436" i="8"/>
  <c r="K1437" i="8"/>
  <c r="K1438" i="8"/>
  <c r="K1439" i="8"/>
  <c r="K1440" i="8"/>
  <c r="K1441" i="8"/>
  <c r="K1442" i="8"/>
  <c r="K1443" i="8"/>
  <c r="K1444" i="8"/>
  <c r="K1445" i="8"/>
  <c r="K1446" i="8"/>
  <c r="K1447" i="8"/>
  <c r="K1448" i="8"/>
  <c r="K1449" i="8"/>
  <c r="K1450" i="8"/>
  <c r="K1451" i="8"/>
  <c r="K1452" i="8"/>
  <c r="K1453" i="8"/>
  <c r="K1454" i="8"/>
  <c r="K1455" i="8"/>
  <c r="K1456" i="8"/>
  <c r="K1457" i="8"/>
  <c r="K1458" i="8"/>
  <c r="K1459" i="8"/>
  <c r="K1460" i="8"/>
  <c r="K1461" i="8"/>
  <c r="K1462" i="8"/>
  <c r="K1463" i="8"/>
  <c r="K1464" i="8"/>
  <c r="K1465" i="8"/>
  <c r="K1466" i="8"/>
  <c r="K1467" i="8"/>
  <c r="K1468" i="8"/>
  <c r="K1469" i="8"/>
  <c r="K1470" i="8"/>
  <c r="K1471" i="8"/>
  <c r="K1472" i="8"/>
  <c r="K1473" i="8"/>
  <c r="K1474" i="8"/>
  <c r="K1475" i="8"/>
  <c r="K1476" i="8"/>
  <c r="K1477" i="8"/>
  <c r="K1478" i="8"/>
  <c r="K1479" i="8"/>
  <c r="K1480" i="8"/>
  <c r="K1481" i="8"/>
  <c r="K1482" i="8"/>
  <c r="K1483" i="8"/>
  <c r="K1484" i="8"/>
  <c r="K1485" i="8"/>
  <c r="K1486" i="8"/>
  <c r="K1487" i="8"/>
  <c r="K1488" i="8"/>
  <c r="K1489" i="8"/>
  <c r="K1490" i="8"/>
  <c r="K1491" i="8"/>
  <c r="K1492" i="8"/>
  <c r="K1493" i="8"/>
  <c r="K1494" i="8"/>
  <c r="K1495" i="8"/>
  <c r="K1496" i="8"/>
  <c r="K1497" i="8"/>
  <c r="K1498" i="8"/>
  <c r="K1499" i="8"/>
  <c r="K1500" i="8"/>
  <c r="K1501" i="8"/>
  <c r="K1502" i="8"/>
  <c r="K1503" i="8"/>
  <c r="K1504" i="8"/>
  <c r="K1505" i="8"/>
  <c r="K1506" i="8"/>
  <c r="K1507" i="8"/>
  <c r="K1508" i="8"/>
  <c r="K1509" i="8"/>
  <c r="K1510" i="8"/>
  <c r="K1511" i="8"/>
  <c r="K1512" i="8"/>
  <c r="K1513" i="8"/>
  <c r="K1514" i="8"/>
  <c r="K1515" i="8"/>
  <c r="K1516" i="8"/>
  <c r="K1517" i="8"/>
  <c r="K1518" i="8"/>
  <c r="K1519" i="8"/>
  <c r="K1520" i="8"/>
  <c r="K1521" i="8"/>
  <c r="K1522" i="8"/>
  <c r="K1523" i="8"/>
  <c r="K1524" i="8"/>
  <c r="K1525" i="8"/>
  <c r="K1526" i="8"/>
  <c r="K1527" i="8"/>
  <c r="K1528" i="8"/>
  <c r="K1529" i="8"/>
  <c r="K1530" i="8"/>
  <c r="K1531" i="8"/>
  <c r="K1532" i="8"/>
  <c r="K1533" i="8"/>
  <c r="K1534" i="8"/>
  <c r="K1535" i="8"/>
  <c r="K1536" i="8"/>
  <c r="K1537" i="8"/>
  <c r="K1538" i="8"/>
  <c r="K1539" i="8"/>
  <c r="K1540" i="8"/>
  <c r="K1541" i="8"/>
  <c r="K1542" i="8"/>
  <c r="K1543" i="8"/>
  <c r="K1544" i="8"/>
  <c r="K1545" i="8"/>
  <c r="K1546" i="8"/>
  <c r="K1547" i="8"/>
  <c r="K1548" i="8"/>
  <c r="K1549" i="8"/>
  <c r="K1550" i="8"/>
  <c r="K1551" i="8"/>
  <c r="K1552" i="8"/>
  <c r="K1553" i="8"/>
  <c r="K1554" i="8"/>
  <c r="K1555" i="8"/>
  <c r="K1556" i="8"/>
  <c r="K1557" i="8"/>
  <c r="K1558" i="8"/>
  <c r="K1559" i="8"/>
  <c r="K1560" i="8"/>
  <c r="K1561" i="8"/>
  <c r="K1562" i="8"/>
  <c r="K1563" i="8"/>
  <c r="K1564" i="8"/>
  <c r="K1565" i="8"/>
  <c r="K1566" i="8"/>
  <c r="K1567" i="8"/>
  <c r="K1568" i="8"/>
  <c r="K1569" i="8"/>
  <c r="K1570" i="8"/>
  <c r="K1571" i="8"/>
  <c r="K1572" i="8"/>
  <c r="K1573" i="8"/>
  <c r="K1574" i="8"/>
  <c r="K1575" i="8"/>
  <c r="K1576" i="8"/>
  <c r="K1577" i="8"/>
  <c r="K1578" i="8"/>
  <c r="K1579" i="8"/>
  <c r="K1580" i="8"/>
  <c r="K1581" i="8"/>
  <c r="K1582" i="8"/>
  <c r="K1583" i="8"/>
  <c r="K1584" i="8"/>
  <c r="K1585" i="8"/>
  <c r="K1586" i="8"/>
  <c r="K1587" i="8"/>
  <c r="K1588" i="8"/>
  <c r="K1589" i="8"/>
  <c r="K1590" i="8"/>
  <c r="K1591" i="8"/>
  <c r="K1592" i="8"/>
  <c r="K1593" i="8"/>
  <c r="K1594" i="8"/>
  <c r="K1595" i="8"/>
  <c r="K1596" i="8"/>
  <c r="K1597" i="8"/>
  <c r="K1598" i="8"/>
  <c r="K1599" i="8"/>
  <c r="K1600" i="8"/>
  <c r="K1601" i="8"/>
  <c r="K1602" i="8"/>
  <c r="K1603" i="8"/>
  <c r="K1604" i="8"/>
  <c r="K1605" i="8"/>
  <c r="K1606" i="8"/>
  <c r="K1607" i="8"/>
  <c r="K1608" i="8"/>
  <c r="K1609" i="8"/>
  <c r="K1610" i="8"/>
  <c r="K1611" i="8"/>
  <c r="K1612" i="8"/>
  <c r="K1613" i="8"/>
  <c r="K1614" i="8"/>
  <c r="K1615" i="8"/>
  <c r="K1616" i="8"/>
  <c r="K1617" i="8"/>
  <c r="K1618" i="8"/>
  <c r="K1619" i="8"/>
  <c r="K1620" i="8"/>
  <c r="K1621" i="8"/>
  <c r="K1622" i="8"/>
  <c r="K1623" i="8"/>
  <c r="K1624" i="8"/>
  <c r="K1625" i="8"/>
  <c r="K1626" i="8"/>
  <c r="K1627" i="8"/>
  <c r="K1628" i="8"/>
  <c r="K1629" i="8"/>
  <c r="K1630" i="8"/>
  <c r="K1631" i="8"/>
  <c r="K1632" i="8"/>
  <c r="K1633" i="8"/>
  <c r="K1634" i="8"/>
  <c r="K1635" i="8"/>
  <c r="K1636" i="8"/>
  <c r="K1637" i="8"/>
  <c r="K1638" i="8"/>
  <c r="K1639" i="8"/>
  <c r="K1640" i="8"/>
  <c r="K1641" i="8"/>
  <c r="K1642" i="8"/>
  <c r="K1643" i="8"/>
  <c r="K1644" i="8"/>
  <c r="K1645" i="8"/>
  <c r="K1646" i="8"/>
  <c r="K1647" i="8"/>
  <c r="K1648" i="8"/>
  <c r="K1649" i="8"/>
  <c r="K1650" i="8"/>
  <c r="K1651" i="8"/>
  <c r="K1652" i="8"/>
  <c r="K1653" i="8"/>
  <c r="K1654" i="8"/>
  <c r="K1655" i="8"/>
  <c r="K1656" i="8"/>
  <c r="K1657" i="8"/>
  <c r="K1658" i="8"/>
  <c r="K1659" i="8"/>
  <c r="K1660" i="8"/>
  <c r="K1661" i="8"/>
  <c r="K1662" i="8"/>
  <c r="K1663" i="8"/>
  <c r="K1664" i="8"/>
  <c r="K1665" i="8"/>
  <c r="K1666" i="8"/>
  <c r="K1667" i="8"/>
  <c r="K1668" i="8"/>
  <c r="K1669" i="8"/>
  <c r="K1670" i="8"/>
  <c r="K1671" i="8"/>
  <c r="K1672" i="8"/>
  <c r="K1673" i="8"/>
  <c r="K1674" i="8"/>
  <c r="K1675" i="8"/>
  <c r="K1676" i="8"/>
  <c r="K1677" i="8"/>
  <c r="K1678" i="8"/>
  <c r="K1679" i="8"/>
  <c r="K1680" i="8"/>
  <c r="K1681" i="8"/>
  <c r="K1682" i="8"/>
  <c r="K1683" i="8"/>
  <c r="K1684" i="8"/>
  <c r="K1685" i="8"/>
  <c r="K1686" i="8"/>
  <c r="K1687" i="8"/>
  <c r="K1688" i="8"/>
  <c r="K1689" i="8"/>
  <c r="K1690" i="8"/>
  <c r="K1691" i="8"/>
  <c r="K1692" i="8"/>
  <c r="K1693" i="8"/>
  <c r="K1694" i="8"/>
  <c r="K1695" i="8"/>
  <c r="K1696" i="8"/>
  <c r="K1697" i="8"/>
  <c r="K1698" i="8"/>
  <c r="K1699" i="8"/>
  <c r="K1700" i="8"/>
  <c r="K1701" i="8"/>
  <c r="K1702" i="8"/>
  <c r="K1703" i="8"/>
  <c r="K1704" i="8"/>
  <c r="K1705" i="8"/>
  <c r="K1706" i="8"/>
  <c r="K1707" i="8"/>
  <c r="K1708" i="8"/>
  <c r="K1709" i="8"/>
  <c r="K1710" i="8"/>
  <c r="K1711" i="8"/>
  <c r="K1712" i="8"/>
  <c r="K1713" i="8"/>
  <c r="K1714" i="8"/>
  <c r="K1715" i="8"/>
  <c r="K1716" i="8"/>
  <c r="K1717" i="8"/>
  <c r="K1718" i="8"/>
  <c r="K1719" i="8"/>
  <c r="K1720" i="8"/>
  <c r="K1721" i="8"/>
  <c r="K1722" i="8"/>
  <c r="K1723" i="8"/>
  <c r="K1724" i="8"/>
  <c r="K1725" i="8"/>
  <c r="K1726" i="8"/>
  <c r="K1727" i="8"/>
  <c r="K1728" i="8"/>
  <c r="K1729" i="8"/>
  <c r="K1730" i="8"/>
  <c r="K1731" i="8"/>
  <c r="K1732" i="8"/>
  <c r="K1733" i="8"/>
  <c r="K1734" i="8"/>
  <c r="K1735" i="8"/>
  <c r="K1736" i="8"/>
  <c r="K1737" i="8"/>
  <c r="K1738" i="8"/>
  <c r="K1739" i="8"/>
  <c r="K1740" i="8"/>
  <c r="K1741" i="8"/>
  <c r="K1742" i="8"/>
  <c r="K1743" i="8"/>
  <c r="K1744" i="8"/>
  <c r="K1745" i="8"/>
  <c r="K1746" i="8"/>
  <c r="K1747" i="8"/>
  <c r="K1748" i="8"/>
  <c r="K1749" i="8"/>
  <c r="K1750" i="8"/>
  <c r="K1751" i="8"/>
  <c r="K1752" i="8"/>
  <c r="K1753" i="8"/>
  <c r="K1754" i="8"/>
  <c r="K1755" i="8"/>
  <c r="K1756" i="8"/>
  <c r="K1757" i="8"/>
  <c r="K1758" i="8"/>
  <c r="K1759" i="8"/>
  <c r="K1760" i="8"/>
  <c r="K1761" i="8"/>
  <c r="K1762" i="8"/>
  <c r="K1763" i="8"/>
  <c r="K1764" i="8"/>
  <c r="K1765" i="8"/>
  <c r="K1766" i="8"/>
  <c r="K1767" i="8"/>
  <c r="K1768" i="8"/>
  <c r="K1769" i="8"/>
  <c r="K1770" i="8"/>
  <c r="K1771" i="8"/>
  <c r="K1772" i="8"/>
  <c r="K1773" i="8"/>
  <c r="K1774" i="8"/>
  <c r="K1775" i="8"/>
  <c r="K1776" i="8"/>
  <c r="K1777" i="8"/>
  <c r="K1778" i="8"/>
  <c r="K1779" i="8"/>
  <c r="K1780" i="8"/>
  <c r="K1781" i="8"/>
  <c r="K1782" i="8"/>
  <c r="K1783" i="8"/>
  <c r="K1784" i="8"/>
  <c r="K1785" i="8"/>
  <c r="K1786" i="8"/>
  <c r="K1787" i="8"/>
  <c r="K1788" i="8"/>
  <c r="K1789" i="8"/>
  <c r="K1790" i="8"/>
  <c r="K1791" i="8"/>
  <c r="K1792" i="8"/>
  <c r="K1793" i="8"/>
  <c r="K1794" i="8"/>
  <c r="K1795" i="8"/>
  <c r="K1796" i="8"/>
  <c r="K1797" i="8"/>
  <c r="K1798" i="8"/>
  <c r="K1799" i="8"/>
  <c r="K1800" i="8"/>
  <c r="K1801" i="8"/>
  <c r="K1802" i="8"/>
  <c r="K1803" i="8"/>
  <c r="K1804" i="8"/>
  <c r="K1805" i="8"/>
  <c r="K1806" i="8"/>
  <c r="K1807" i="8"/>
  <c r="K1808" i="8"/>
  <c r="K1809" i="8"/>
  <c r="K1810" i="8"/>
  <c r="K1811" i="8"/>
  <c r="K1812" i="8"/>
  <c r="K1813" i="8"/>
  <c r="K1814" i="8"/>
  <c r="K1815" i="8"/>
  <c r="K1816" i="8"/>
  <c r="K1817" i="8"/>
  <c r="K1818" i="8"/>
  <c r="K1819" i="8"/>
  <c r="K1820" i="8"/>
  <c r="K1821" i="8"/>
  <c r="K1822" i="8"/>
  <c r="K1823" i="8"/>
  <c r="K1824" i="8"/>
  <c r="K1825" i="8"/>
  <c r="K1826" i="8"/>
  <c r="K1827" i="8"/>
  <c r="K1828" i="8"/>
  <c r="K1829" i="8"/>
  <c r="K1830" i="8"/>
  <c r="K1831" i="8"/>
  <c r="K1832" i="8"/>
  <c r="K1833" i="8"/>
  <c r="K1834" i="8"/>
  <c r="K1835" i="8"/>
  <c r="K1836" i="8"/>
  <c r="K1837" i="8"/>
  <c r="K1838" i="8"/>
  <c r="K1839" i="8"/>
  <c r="K1840" i="8"/>
  <c r="K1841" i="8"/>
  <c r="K1842" i="8"/>
  <c r="K1843" i="8"/>
  <c r="K1844" i="8"/>
  <c r="K1845" i="8"/>
  <c r="K1846" i="8"/>
  <c r="K1847" i="8"/>
  <c r="K1848" i="8"/>
  <c r="K1849" i="8"/>
  <c r="K1850" i="8"/>
  <c r="K1851" i="8"/>
  <c r="K1852" i="8"/>
  <c r="K1853" i="8"/>
  <c r="K1854" i="8"/>
  <c r="K1855" i="8"/>
  <c r="K1856" i="8"/>
  <c r="K1857" i="8"/>
  <c r="K1858" i="8"/>
  <c r="K1859" i="8"/>
  <c r="K1860" i="8"/>
  <c r="K1861" i="8"/>
  <c r="K1862" i="8"/>
  <c r="K1863" i="8"/>
  <c r="K1864" i="8"/>
  <c r="K1865" i="8"/>
  <c r="K1866" i="8"/>
  <c r="K1867" i="8"/>
  <c r="K1868" i="8"/>
  <c r="K1869" i="8"/>
  <c r="K1870" i="8"/>
  <c r="K1871" i="8"/>
  <c r="K1872" i="8"/>
  <c r="K1873" i="8"/>
  <c r="K1874" i="8"/>
  <c r="K1875" i="8"/>
  <c r="K1876" i="8"/>
  <c r="K1877" i="8"/>
  <c r="K1878" i="8"/>
  <c r="K1879" i="8"/>
  <c r="K1880" i="8"/>
  <c r="K1881" i="8"/>
  <c r="K1882" i="8"/>
  <c r="K1883" i="8"/>
  <c r="K1884" i="8"/>
  <c r="K1885" i="8"/>
  <c r="K1886" i="8"/>
  <c r="K1887" i="8"/>
  <c r="K1888" i="8"/>
  <c r="K1889" i="8"/>
  <c r="K1890" i="8"/>
  <c r="K1891" i="8"/>
  <c r="K1892" i="8"/>
  <c r="K1893" i="8"/>
  <c r="K1894" i="8"/>
  <c r="K1895" i="8"/>
  <c r="K1896" i="8"/>
  <c r="K1897" i="8"/>
  <c r="K1898" i="8"/>
  <c r="K1899" i="8"/>
  <c r="K1900" i="8"/>
  <c r="K1901" i="8"/>
  <c r="K1902" i="8"/>
  <c r="K1903" i="8"/>
  <c r="K1904" i="8"/>
  <c r="K1905" i="8"/>
  <c r="K1906" i="8"/>
  <c r="K1907" i="8"/>
  <c r="K1908" i="8"/>
  <c r="K1909" i="8"/>
  <c r="K1910" i="8"/>
  <c r="K1911" i="8"/>
  <c r="K1912" i="8"/>
  <c r="K1913" i="8"/>
  <c r="K1914" i="8"/>
  <c r="K1915" i="8"/>
  <c r="K1916" i="8"/>
  <c r="K1917" i="8"/>
  <c r="K1918" i="8"/>
  <c r="K1919" i="8"/>
  <c r="K1920" i="8"/>
  <c r="K1921" i="8"/>
  <c r="K1922" i="8"/>
  <c r="K1923" i="8"/>
  <c r="K1924" i="8"/>
  <c r="K1925" i="8"/>
  <c r="K1926" i="8"/>
  <c r="K1927" i="8"/>
  <c r="K1928" i="8"/>
  <c r="K1929" i="8"/>
  <c r="K1930" i="8"/>
  <c r="K1931" i="8"/>
  <c r="K1932" i="8"/>
  <c r="K1933" i="8"/>
  <c r="K1934" i="8"/>
  <c r="K1935" i="8"/>
  <c r="K1936" i="8"/>
  <c r="K1937" i="8"/>
  <c r="K1938" i="8"/>
  <c r="K1939" i="8"/>
  <c r="K1940" i="8"/>
  <c r="K1941" i="8"/>
  <c r="K1942" i="8"/>
  <c r="K1943" i="8"/>
  <c r="K1944" i="8"/>
  <c r="K1945" i="8"/>
  <c r="K1946" i="8"/>
  <c r="K1947" i="8"/>
  <c r="K1948" i="8"/>
  <c r="K1949" i="8"/>
  <c r="K1950" i="8"/>
  <c r="K1951" i="8"/>
  <c r="K1952" i="8"/>
  <c r="K1953" i="8"/>
  <c r="K1954" i="8"/>
  <c r="K1955" i="8"/>
  <c r="K1956" i="8"/>
  <c r="K1957" i="8"/>
  <c r="K1958" i="8"/>
  <c r="K1959" i="8"/>
  <c r="K1960" i="8"/>
  <c r="K1961" i="8"/>
  <c r="K1962" i="8"/>
  <c r="K1963" i="8"/>
  <c r="K1964" i="8"/>
  <c r="K1965" i="8"/>
  <c r="K1966" i="8"/>
  <c r="K1967" i="8"/>
  <c r="K1968" i="8"/>
  <c r="K1969" i="8"/>
  <c r="K1970" i="8"/>
  <c r="K1971" i="8"/>
  <c r="K1972" i="8"/>
  <c r="K1973" i="8"/>
  <c r="K1974" i="8"/>
  <c r="K1975" i="8"/>
  <c r="K1976" i="8"/>
  <c r="K1977" i="8"/>
  <c r="K1978" i="8"/>
  <c r="K1979" i="8"/>
  <c r="K1980" i="8"/>
  <c r="K1981" i="8"/>
  <c r="K1982" i="8"/>
  <c r="K1983" i="8"/>
  <c r="K1984" i="8"/>
  <c r="K1985" i="8"/>
  <c r="K1986" i="8"/>
  <c r="K1987" i="8"/>
  <c r="K1988" i="8"/>
  <c r="K1989" i="8"/>
  <c r="K1990" i="8"/>
  <c r="K1991" i="8"/>
  <c r="K1992" i="8"/>
  <c r="K1993" i="8"/>
  <c r="K1994" i="8"/>
  <c r="K1995" i="8"/>
  <c r="K1996" i="8"/>
  <c r="K1997" i="8"/>
  <c r="K1998" i="8"/>
  <c r="K1999" i="8"/>
  <c r="K2000" i="8"/>
  <c r="K2001" i="8"/>
  <c r="K2002" i="8"/>
  <c r="K2003" i="8"/>
  <c r="K2004" i="8"/>
  <c r="K2005" i="8"/>
  <c r="K2006" i="8"/>
  <c r="K2007" i="8"/>
  <c r="K2008" i="8"/>
  <c r="K2009" i="8"/>
  <c r="K2010" i="8"/>
  <c r="K2011" i="8"/>
  <c r="K2012" i="8"/>
  <c r="K2013" i="8"/>
  <c r="K2014" i="8"/>
  <c r="K2015" i="8"/>
  <c r="K2016" i="8"/>
  <c r="K2017" i="8"/>
  <c r="K2018" i="8"/>
  <c r="K2019" i="8"/>
  <c r="K2020" i="8"/>
  <c r="K2021" i="8"/>
  <c r="K2022" i="8"/>
  <c r="K2023" i="8"/>
  <c r="K2024" i="8"/>
  <c r="K2025" i="8"/>
  <c r="K2026" i="8"/>
  <c r="K2027" i="8"/>
  <c r="K2028" i="8"/>
  <c r="K2029" i="8"/>
  <c r="K2030" i="8"/>
  <c r="K2031" i="8"/>
  <c r="K2032" i="8"/>
  <c r="K2033" i="8"/>
  <c r="K2034" i="8"/>
  <c r="K2035" i="8"/>
  <c r="K2036" i="8"/>
  <c r="K2037" i="8"/>
  <c r="K2038" i="8"/>
  <c r="K2039" i="8"/>
  <c r="K2040" i="8"/>
  <c r="K2041" i="8"/>
  <c r="K2042" i="8"/>
  <c r="K2043" i="8"/>
  <c r="K2044" i="8"/>
  <c r="K2045" i="8"/>
  <c r="K2046" i="8"/>
  <c r="K2047" i="8"/>
  <c r="K2048" i="8"/>
  <c r="K2049" i="8"/>
  <c r="K2050" i="8"/>
  <c r="K2051" i="8"/>
  <c r="K2052" i="8"/>
  <c r="K2053" i="8"/>
  <c r="K2054" i="8"/>
  <c r="K2055" i="8"/>
  <c r="K2056" i="8"/>
  <c r="K2057" i="8"/>
  <c r="K2058" i="8"/>
  <c r="K2059" i="8"/>
  <c r="K2060" i="8"/>
  <c r="K2061" i="8"/>
  <c r="K2062" i="8"/>
  <c r="K2063" i="8"/>
  <c r="K2064" i="8"/>
  <c r="K2065" i="8"/>
  <c r="K2066" i="8"/>
  <c r="K2067" i="8"/>
  <c r="K2068" i="8"/>
  <c r="K2069" i="8"/>
  <c r="K2070" i="8"/>
  <c r="K2071" i="8"/>
  <c r="K2072" i="8"/>
  <c r="K2073" i="8"/>
  <c r="K2074" i="8"/>
  <c r="K2075" i="8"/>
  <c r="K2076" i="8"/>
  <c r="K2077" i="8"/>
  <c r="K2078" i="8"/>
  <c r="K2079" i="8"/>
  <c r="K2080" i="8"/>
  <c r="K2081" i="8"/>
  <c r="K2082" i="8"/>
  <c r="K2083" i="8"/>
  <c r="K2084" i="8"/>
  <c r="K2085" i="8"/>
  <c r="K2086" i="8"/>
  <c r="K2087" i="8"/>
  <c r="K2088" i="8"/>
  <c r="K2089" i="8"/>
  <c r="K2090" i="8"/>
  <c r="K2091" i="8"/>
  <c r="K2092" i="8"/>
  <c r="K2093" i="8"/>
  <c r="K2094" i="8"/>
  <c r="K2095" i="8"/>
  <c r="K2096" i="8"/>
  <c r="K2097" i="8"/>
  <c r="K2098" i="8"/>
  <c r="K2099" i="8"/>
  <c r="K2100" i="8"/>
  <c r="K2101" i="8"/>
  <c r="K2102" i="8"/>
  <c r="K2103" i="8"/>
  <c r="K2104" i="8"/>
  <c r="K2105" i="8"/>
  <c r="K2106" i="8"/>
  <c r="K2107" i="8"/>
  <c r="K2108" i="8"/>
  <c r="K2109" i="8"/>
  <c r="K2110" i="8"/>
  <c r="K2111" i="8"/>
  <c r="K2112" i="8"/>
  <c r="K2113" i="8"/>
  <c r="K2114" i="8"/>
  <c r="K2115" i="8"/>
  <c r="K2116" i="8"/>
  <c r="K2117" i="8"/>
  <c r="K2118" i="8"/>
  <c r="K2119" i="8"/>
  <c r="K2120" i="8"/>
  <c r="K2121" i="8"/>
  <c r="K2122" i="8"/>
  <c r="K2123" i="8"/>
  <c r="K2124" i="8"/>
  <c r="K2125" i="8"/>
  <c r="K2126" i="8"/>
  <c r="K2127" i="8"/>
  <c r="K2128" i="8"/>
  <c r="K2129" i="8"/>
  <c r="K2130" i="8"/>
  <c r="K2131" i="8"/>
  <c r="K2132" i="8"/>
  <c r="K2133" i="8"/>
  <c r="K2134" i="8"/>
  <c r="K2135" i="8"/>
  <c r="K2136" i="8"/>
  <c r="K2137" i="8"/>
  <c r="K2138" i="8"/>
  <c r="K2139" i="8"/>
  <c r="K2140" i="8"/>
  <c r="K2141" i="8"/>
  <c r="K2142" i="8"/>
  <c r="K2143" i="8"/>
  <c r="K2144" i="8"/>
  <c r="K2145" i="8"/>
  <c r="K2146" i="8"/>
  <c r="K2147" i="8"/>
  <c r="K2148" i="8"/>
  <c r="K2149" i="8"/>
  <c r="K2150" i="8"/>
  <c r="K2151" i="8"/>
  <c r="K2152" i="8"/>
  <c r="K2153" i="8"/>
  <c r="K2154" i="8"/>
  <c r="K2155" i="8"/>
  <c r="K2156" i="8"/>
  <c r="K2157" i="8"/>
  <c r="K2158" i="8"/>
  <c r="K2159" i="8"/>
  <c r="K2160" i="8"/>
  <c r="K2161" i="8"/>
  <c r="K2162" i="8"/>
  <c r="K2163" i="8"/>
  <c r="K2164" i="8"/>
  <c r="K2165" i="8"/>
  <c r="K2166" i="8"/>
  <c r="K2167" i="8"/>
  <c r="K2168" i="8"/>
  <c r="K2169" i="8"/>
  <c r="K2170" i="8"/>
  <c r="K2171" i="8"/>
  <c r="K2172" i="8"/>
  <c r="K2173" i="8"/>
  <c r="K2174" i="8"/>
  <c r="K2175" i="8"/>
  <c r="K2176" i="8"/>
  <c r="K2177" i="8"/>
  <c r="K2178" i="8"/>
  <c r="K2179" i="8"/>
  <c r="K2180" i="8"/>
  <c r="K2181" i="8"/>
  <c r="K2182" i="8"/>
  <c r="K2183" i="8"/>
  <c r="K2184" i="8"/>
  <c r="K2185" i="8"/>
  <c r="K2186" i="8"/>
  <c r="K2187" i="8"/>
  <c r="K2188" i="8"/>
  <c r="K2189" i="8"/>
  <c r="K2190" i="8"/>
  <c r="K2191" i="8"/>
  <c r="K2192" i="8"/>
  <c r="K2193" i="8"/>
  <c r="K2194" i="8"/>
  <c r="K2195" i="8"/>
  <c r="K2196" i="8"/>
  <c r="K2197" i="8"/>
  <c r="K2198" i="8"/>
  <c r="K2199" i="8"/>
  <c r="K2200" i="8"/>
  <c r="K2201" i="8"/>
  <c r="K2202" i="8"/>
  <c r="K2203" i="8"/>
  <c r="K2204" i="8"/>
  <c r="K2205" i="8"/>
  <c r="K2206" i="8"/>
  <c r="K2207" i="8"/>
  <c r="K2208" i="8"/>
  <c r="K2209" i="8"/>
  <c r="K2210" i="8"/>
  <c r="K2211" i="8"/>
  <c r="K2212" i="8"/>
  <c r="K2213" i="8"/>
  <c r="K2214" i="8"/>
  <c r="K2215" i="8"/>
  <c r="K2216" i="8"/>
  <c r="K2217" i="8"/>
  <c r="K2218" i="8"/>
  <c r="K2219" i="8"/>
  <c r="K2220" i="8"/>
  <c r="K2221" i="8"/>
  <c r="K2222" i="8"/>
  <c r="K2223" i="8"/>
  <c r="K2224" i="8"/>
  <c r="K2225" i="8"/>
  <c r="K2226" i="8"/>
  <c r="K2227" i="8"/>
  <c r="K2228" i="8"/>
  <c r="K2229" i="8"/>
  <c r="K2230" i="8"/>
  <c r="K2231" i="8"/>
  <c r="K2232" i="8"/>
  <c r="K2233" i="8"/>
  <c r="K2234" i="8"/>
  <c r="K2235" i="8"/>
  <c r="K2236" i="8"/>
  <c r="K2237" i="8"/>
  <c r="K2238" i="8"/>
  <c r="K2239" i="8"/>
  <c r="K2240" i="8"/>
  <c r="K2241" i="8"/>
  <c r="K2242" i="8"/>
  <c r="K2243" i="8"/>
  <c r="K2244" i="8"/>
  <c r="K2245" i="8"/>
  <c r="K2246" i="8"/>
  <c r="K2247" i="8"/>
  <c r="K2248" i="8"/>
  <c r="K2249" i="8"/>
  <c r="K2250" i="8"/>
  <c r="K2251" i="8"/>
  <c r="K2252" i="8"/>
  <c r="K2253" i="8"/>
  <c r="K2254" i="8"/>
  <c r="K2255" i="8"/>
  <c r="K2256" i="8"/>
  <c r="K2257" i="8"/>
  <c r="K2258" i="8"/>
  <c r="K2259" i="8"/>
  <c r="K2260" i="8"/>
  <c r="K2261" i="8"/>
  <c r="K2262" i="8"/>
  <c r="K2263" i="8"/>
  <c r="K2264" i="8"/>
  <c r="K2265" i="8"/>
  <c r="K2266" i="8"/>
  <c r="K2267" i="8"/>
  <c r="K2268" i="8"/>
  <c r="K2269" i="8"/>
  <c r="K2270" i="8"/>
  <c r="K2271" i="8"/>
  <c r="K2272" i="8"/>
  <c r="K2273" i="8"/>
  <c r="K2274" i="8"/>
  <c r="K2275" i="8"/>
  <c r="K2276" i="8"/>
  <c r="K2277" i="8"/>
  <c r="K2278" i="8"/>
  <c r="K2279" i="8"/>
  <c r="K2280" i="8"/>
  <c r="K2281" i="8"/>
  <c r="K2282" i="8"/>
  <c r="K2283" i="8"/>
  <c r="K2284" i="8"/>
  <c r="K2285" i="8"/>
  <c r="K2286" i="8"/>
  <c r="K2287" i="8"/>
  <c r="K2288" i="8"/>
  <c r="K2289" i="8"/>
  <c r="K2290" i="8"/>
  <c r="K2291" i="8"/>
  <c r="K2292" i="8"/>
  <c r="K2293" i="8"/>
  <c r="K2294" i="8"/>
  <c r="K2295" i="8"/>
  <c r="K2296" i="8"/>
  <c r="K2297" i="8"/>
  <c r="K2298" i="8"/>
  <c r="K2299" i="8"/>
  <c r="K2300" i="8"/>
  <c r="K2301" i="8"/>
  <c r="K2302" i="8"/>
  <c r="K2303" i="8"/>
  <c r="K2304" i="8"/>
  <c r="K2305" i="8"/>
  <c r="K2306" i="8"/>
  <c r="K2307" i="8"/>
  <c r="K2308" i="8"/>
  <c r="K2309" i="8"/>
  <c r="K2310" i="8"/>
  <c r="K2311" i="8"/>
  <c r="K2312" i="8"/>
  <c r="K2313" i="8"/>
  <c r="K2314" i="8"/>
  <c r="K2315" i="8"/>
  <c r="K2316" i="8"/>
  <c r="K2317" i="8"/>
  <c r="K2318" i="8"/>
  <c r="K2319" i="8"/>
  <c r="K2320" i="8"/>
  <c r="K2321" i="8"/>
  <c r="K2322" i="8"/>
  <c r="K2323" i="8"/>
  <c r="K2324" i="8"/>
  <c r="K2325" i="8"/>
  <c r="K2326" i="8"/>
  <c r="K2327" i="8"/>
  <c r="K2328" i="8"/>
  <c r="K2329" i="8"/>
  <c r="K2330" i="8"/>
  <c r="K2331" i="8"/>
  <c r="K2332" i="8"/>
  <c r="K2333" i="8"/>
  <c r="K2334" i="8"/>
  <c r="K2335" i="8"/>
  <c r="K2336" i="8"/>
  <c r="K2337" i="8"/>
  <c r="K2338" i="8"/>
  <c r="K2339" i="8"/>
  <c r="K2340" i="8"/>
  <c r="K2341" i="8"/>
  <c r="K2342" i="8"/>
  <c r="K2343" i="8"/>
  <c r="K2344" i="8"/>
  <c r="K2345" i="8"/>
  <c r="K2346" i="8"/>
  <c r="K2347" i="8"/>
  <c r="K2348" i="8"/>
  <c r="K2349" i="8"/>
  <c r="K2350" i="8"/>
  <c r="K2351" i="8"/>
  <c r="K2352" i="8"/>
  <c r="K2353" i="8"/>
  <c r="K2354" i="8"/>
  <c r="K2355" i="8"/>
  <c r="K2356" i="8"/>
  <c r="K2357" i="8"/>
  <c r="K2358" i="8"/>
  <c r="K2359" i="8"/>
  <c r="K2360" i="8"/>
  <c r="K2361" i="8"/>
  <c r="K2362" i="8"/>
  <c r="K2363" i="8"/>
  <c r="K2364" i="8"/>
  <c r="K2365" i="8"/>
  <c r="K2366" i="8"/>
  <c r="K2367" i="8"/>
  <c r="K2368" i="8"/>
  <c r="K2369" i="8"/>
  <c r="K2370" i="8"/>
  <c r="K2371" i="8"/>
  <c r="K2372" i="8"/>
  <c r="K2373" i="8"/>
  <c r="K2374" i="8"/>
  <c r="K2375" i="8"/>
  <c r="K2376" i="8"/>
  <c r="K2377" i="8"/>
  <c r="K2378" i="8"/>
  <c r="K2379" i="8"/>
  <c r="K2380" i="8"/>
  <c r="K2381" i="8"/>
  <c r="K2382" i="8"/>
  <c r="K2383" i="8"/>
  <c r="K2384" i="8"/>
  <c r="K2385" i="8"/>
  <c r="K2386" i="8"/>
  <c r="K2387" i="8"/>
  <c r="K2388" i="8"/>
  <c r="K2389" i="8"/>
  <c r="K2390" i="8"/>
  <c r="K2391" i="8"/>
  <c r="K2392" i="8"/>
  <c r="K2393" i="8"/>
  <c r="K2394" i="8"/>
  <c r="K2395" i="8"/>
  <c r="K2396" i="8"/>
  <c r="K2397" i="8"/>
  <c r="K2398" i="8"/>
  <c r="K2399" i="8"/>
  <c r="K2400" i="8"/>
  <c r="K2401" i="8"/>
  <c r="K2402" i="8"/>
  <c r="K2403" i="8"/>
  <c r="K2404" i="8"/>
  <c r="K2405" i="8"/>
  <c r="K2406" i="8"/>
  <c r="K2407" i="8"/>
  <c r="K2408" i="8"/>
  <c r="K2409" i="8"/>
  <c r="K2410" i="8"/>
  <c r="K2411" i="8"/>
  <c r="K2412" i="8"/>
  <c r="K2413" i="8"/>
  <c r="K2414" i="8"/>
  <c r="K2415" i="8"/>
  <c r="K2416" i="8"/>
  <c r="K2417" i="8"/>
  <c r="K2418" i="8"/>
  <c r="K2419" i="8"/>
  <c r="K2420" i="8"/>
  <c r="K2421" i="8"/>
  <c r="K2422" i="8"/>
  <c r="K2423" i="8"/>
  <c r="K2424" i="8"/>
  <c r="K2425" i="8"/>
  <c r="K2426" i="8"/>
  <c r="K2427" i="8"/>
  <c r="K2428" i="8"/>
  <c r="K2429" i="8"/>
  <c r="K2430" i="8"/>
  <c r="K2431" i="8"/>
  <c r="K2432" i="8"/>
  <c r="K2433" i="8"/>
  <c r="K2434" i="8"/>
  <c r="K2435" i="8"/>
  <c r="K2436" i="8"/>
  <c r="K2437" i="8"/>
  <c r="K2438" i="8"/>
  <c r="K2439" i="8"/>
  <c r="K2440" i="8"/>
  <c r="K2441" i="8"/>
  <c r="K2442" i="8"/>
  <c r="K2443" i="8"/>
  <c r="K2444" i="8"/>
  <c r="K2445" i="8"/>
  <c r="K2446" i="8"/>
  <c r="K2447" i="8"/>
  <c r="K2448" i="8"/>
  <c r="K2449" i="8"/>
  <c r="K2450" i="8"/>
  <c r="K2451" i="8"/>
  <c r="K2452" i="8"/>
  <c r="K2453" i="8"/>
  <c r="K2454" i="8"/>
  <c r="K2455" i="8"/>
  <c r="K2456" i="8"/>
  <c r="K2457" i="8"/>
  <c r="K2458" i="8"/>
  <c r="K2459" i="8"/>
  <c r="K2460" i="8"/>
  <c r="K2461" i="8"/>
  <c r="K2462" i="8"/>
  <c r="K2463" i="8"/>
  <c r="K2464" i="8"/>
  <c r="K2465" i="8"/>
  <c r="K2466" i="8"/>
  <c r="K2467" i="8"/>
  <c r="K2468" i="8"/>
  <c r="K2469" i="8"/>
  <c r="K2470" i="8"/>
  <c r="K2471" i="8"/>
  <c r="K2472" i="8"/>
  <c r="K2473" i="8"/>
  <c r="K2474" i="8"/>
  <c r="K2475" i="8"/>
  <c r="K2476" i="8"/>
  <c r="K2477" i="8"/>
  <c r="K2478" i="8"/>
  <c r="K2479" i="8"/>
  <c r="K2480" i="8"/>
  <c r="K2481" i="8"/>
  <c r="K2482" i="8"/>
  <c r="K2483" i="8"/>
  <c r="K2484" i="8"/>
  <c r="K2485" i="8"/>
  <c r="K2486" i="8"/>
  <c r="K2487" i="8"/>
  <c r="K2488" i="8"/>
  <c r="K2489" i="8"/>
  <c r="K2490" i="8"/>
  <c r="K2491" i="8"/>
  <c r="K2492" i="8"/>
  <c r="K2493" i="8"/>
  <c r="K2494" i="8"/>
  <c r="K2495" i="8"/>
  <c r="K2496" i="8"/>
  <c r="K2497" i="8"/>
  <c r="K2498" i="8"/>
  <c r="K2499" i="8"/>
  <c r="K2500" i="8"/>
  <c r="K2501" i="8"/>
  <c r="K2502" i="8"/>
  <c r="K2503" i="8"/>
  <c r="K2504" i="8"/>
  <c r="K2505" i="8"/>
  <c r="K2506" i="8"/>
  <c r="K2507" i="8"/>
  <c r="K2508" i="8"/>
  <c r="K2509" i="8"/>
  <c r="K2510" i="8"/>
  <c r="K2511" i="8"/>
  <c r="K2512" i="8"/>
  <c r="K2513" i="8"/>
  <c r="K2514" i="8"/>
  <c r="K2515" i="8"/>
  <c r="K2516" i="8"/>
  <c r="K2517" i="8"/>
  <c r="K2518" i="8"/>
  <c r="K2519" i="8"/>
  <c r="K2520" i="8"/>
  <c r="K2521" i="8"/>
  <c r="K2522" i="8"/>
  <c r="K2523" i="8"/>
  <c r="K2524" i="8"/>
  <c r="K2525" i="8"/>
  <c r="K2526" i="8"/>
  <c r="K2527" i="8"/>
  <c r="K2528" i="8"/>
  <c r="K2529" i="8"/>
  <c r="K2530" i="8"/>
  <c r="K2531" i="8"/>
  <c r="K2532" i="8"/>
  <c r="K2533" i="8"/>
  <c r="K2534" i="8"/>
  <c r="K2535" i="8"/>
  <c r="K2536" i="8"/>
  <c r="K2537" i="8"/>
  <c r="K2538" i="8"/>
  <c r="K2539" i="8"/>
  <c r="K2540" i="8"/>
  <c r="K2541" i="8"/>
  <c r="K2542" i="8"/>
  <c r="K2543" i="8"/>
  <c r="K2544" i="8"/>
  <c r="K2545" i="8"/>
  <c r="K2546" i="8"/>
  <c r="K2547" i="8"/>
  <c r="K2548" i="8"/>
  <c r="K2549" i="8"/>
  <c r="K2550" i="8"/>
  <c r="K2551" i="8"/>
  <c r="K2552" i="8"/>
  <c r="K2553" i="8"/>
  <c r="K2554" i="8"/>
  <c r="K2555" i="8"/>
  <c r="K2556" i="8"/>
  <c r="K2557" i="8"/>
  <c r="K2558" i="8"/>
  <c r="K2559" i="8"/>
  <c r="K2560" i="8"/>
  <c r="K2561" i="8"/>
  <c r="K2562" i="8"/>
  <c r="K2563" i="8"/>
  <c r="K2564" i="8"/>
  <c r="K2565" i="8"/>
  <c r="K2566" i="8"/>
  <c r="K2567" i="8"/>
  <c r="K2568" i="8"/>
  <c r="K2569" i="8"/>
  <c r="K2570" i="8"/>
  <c r="K2571" i="8"/>
  <c r="K2572" i="8"/>
  <c r="K2573" i="8"/>
  <c r="K2574" i="8"/>
  <c r="K2575" i="8"/>
  <c r="K2576" i="8"/>
  <c r="K2577" i="8"/>
  <c r="K2578" i="8"/>
  <c r="K2579" i="8"/>
  <c r="K2580" i="8"/>
  <c r="K2581" i="8"/>
  <c r="K2582" i="8"/>
  <c r="K2583" i="8"/>
  <c r="K2584" i="8"/>
  <c r="K2585" i="8"/>
  <c r="K2586" i="8"/>
  <c r="K2587" i="8"/>
  <c r="K2588" i="8"/>
  <c r="K2589" i="8"/>
  <c r="K2590" i="8"/>
  <c r="K2591" i="8"/>
  <c r="K2592" i="8"/>
  <c r="K2593" i="8"/>
  <c r="K2594" i="8"/>
  <c r="K2595" i="8"/>
  <c r="K2596" i="8"/>
  <c r="K2597" i="8"/>
  <c r="K2598" i="8"/>
  <c r="K2599" i="8"/>
  <c r="K2600" i="8"/>
  <c r="K2601" i="8"/>
  <c r="K2602" i="8"/>
  <c r="K2603" i="8"/>
  <c r="K2604" i="8"/>
  <c r="K2605" i="8"/>
  <c r="K2606" i="8"/>
  <c r="K2607" i="8"/>
  <c r="K2608" i="8"/>
  <c r="K2609" i="8"/>
  <c r="K2610" i="8"/>
  <c r="K2611" i="8"/>
  <c r="K2612" i="8"/>
  <c r="K2613" i="8"/>
  <c r="K2614" i="8"/>
  <c r="K2615" i="8"/>
  <c r="K2616" i="8"/>
  <c r="K2617" i="8"/>
  <c r="K2618" i="8"/>
  <c r="K2619" i="8"/>
  <c r="K2620" i="8"/>
  <c r="K2621" i="8"/>
  <c r="K2622" i="8"/>
  <c r="K2623" i="8"/>
  <c r="K2624" i="8"/>
  <c r="K2625" i="8"/>
  <c r="K2626" i="8"/>
  <c r="K2627" i="8"/>
  <c r="K2628" i="8"/>
  <c r="K2629" i="8"/>
  <c r="K2630" i="8"/>
  <c r="K2631" i="8"/>
  <c r="K2632" i="8"/>
  <c r="K2633" i="8"/>
  <c r="K2634" i="8"/>
  <c r="K2635" i="8"/>
  <c r="K2636" i="8"/>
  <c r="K2637" i="8"/>
  <c r="K2638" i="8"/>
  <c r="K2639" i="8"/>
  <c r="K2640" i="8"/>
  <c r="K2641" i="8"/>
  <c r="K2642" i="8"/>
  <c r="K2643" i="8"/>
  <c r="K2644" i="8"/>
  <c r="K2645" i="8"/>
  <c r="K2646" i="8"/>
  <c r="K2647" i="8"/>
  <c r="K2648" i="8"/>
  <c r="K2649" i="8"/>
  <c r="K2650" i="8"/>
  <c r="K2651" i="8"/>
  <c r="K2652" i="8"/>
  <c r="K2653" i="8"/>
  <c r="K2654" i="8"/>
  <c r="K2655" i="8"/>
  <c r="K2656" i="8"/>
  <c r="K2657" i="8"/>
  <c r="K2658" i="8"/>
  <c r="K2659" i="8"/>
  <c r="K2660" i="8"/>
  <c r="K2661" i="8"/>
  <c r="K2662" i="8"/>
  <c r="K2663" i="8"/>
  <c r="K2664" i="8"/>
  <c r="K2665" i="8"/>
  <c r="K2666" i="8"/>
  <c r="K2667" i="8"/>
  <c r="K2668" i="8"/>
  <c r="K2669" i="8"/>
  <c r="K2670" i="8"/>
  <c r="K2671" i="8"/>
  <c r="K2672" i="8"/>
  <c r="K2673" i="8"/>
  <c r="K2674" i="8"/>
  <c r="K2675" i="8"/>
  <c r="K2676" i="8"/>
  <c r="K2677" i="8"/>
  <c r="K2678" i="8"/>
  <c r="K2679" i="8"/>
  <c r="K2680" i="8"/>
  <c r="K2681" i="8"/>
  <c r="K2682" i="8"/>
  <c r="K2683" i="8"/>
  <c r="K2684" i="8"/>
  <c r="K2685" i="8"/>
  <c r="K2686" i="8"/>
  <c r="K2687" i="8"/>
  <c r="K2688" i="8"/>
  <c r="K2689" i="8"/>
  <c r="K2690" i="8"/>
  <c r="K2691" i="8"/>
  <c r="K2692" i="8"/>
  <c r="K2693" i="8"/>
  <c r="K2694" i="8"/>
  <c r="K2695" i="8"/>
  <c r="K2696" i="8"/>
  <c r="K2697" i="8"/>
  <c r="K2698" i="8"/>
  <c r="K2699" i="8"/>
  <c r="K2700" i="8"/>
  <c r="K2701" i="8"/>
  <c r="K2702" i="8"/>
  <c r="K2703" i="8"/>
  <c r="K2704" i="8"/>
  <c r="K2705" i="8"/>
  <c r="K2706" i="8"/>
  <c r="K2707" i="8"/>
  <c r="K2708" i="8"/>
  <c r="K2709" i="8"/>
  <c r="K2710" i="8"/>
  <c r="K2711" i="8"/>
  <c r="K2712" i="8"/>
  <c r="K2713" i="8"/>
  <c r="K2714" i="8"/>
  <c r="K2715" i="8"/>
  <c r="K2716" i="8"/>
  <c r="K2717" i="8"/>
  <c r="K2718" i="8"/>
  <c r="K2719" i="8"/>
  <c r="K2720" i="8"/>
  <c r="K2721" i="8"/>
  <c r="K2722" i="8"/>
  <c r="K2723" i="8"/>
  <c r="K2724" i="8"/>
  <c r="K2725" i="8"/>
  <c r="K2726" i="8"/>
  <c r="K2727" i="8"/>
  <c r="K2728" i="8"/>
  <c r="K2729" i="8"/>
  <c r="K2730" i="8"/>
  <c r="K2731" i="8"/>
  <c r="K2732" i="8"/>
  <c r="K2733" i="8"/>
  <c r="K2734" i="8"/>
  <c r="K2735" i="8"/>
  <c r="K2736" i="8"/>
  <c r="K2737" i="8"/>
  <c r="K2738" i="8"/>
  <c r="K2739" i="8"/>
  <c r="K2740" i="8"/>
  <c r="K2741" i="8"/>
  <c r="K2742" i="8"/>
  <c r="K2743" i="8"/>
  <c r="K2744" i="8"/>
  <c r="K2745" i="8"/>
  <c r="K2746" i="8"/>
  <c r="K2747" i="8"/>
  <c r="K2748" i="8"/>
  <c r="K2749" i="8"/>
  <c r="K2750" i="8"/>
  <c r="K2751" i="8"/>
  <c r="K2752" i="8"/>
  <c r="K2753" i="8"/>
  <c r="K2754" i="8"/>
  <c r="K2755" i="8"/>
  <c r="K2756" i="8"/>
  <c r="K2757" i="8"/>
  <c r="K2758" i="8"/>
  <c r="K2759" i="8"/>
  <c r="K2760" i="8"/>
  <c r="K2761" i="8"/>
  <c r="K2762" i="8"/>
  <c r="K2763" i="8"/>
  <c r="K2764" i="8"/>
  <c r="K2765" i="8"/>
  <c r="K2766" i="8"/>
  <c r="K2767" i="8"/>
  <c r="K2768" i="8"/>
  <c r="K2769" i="8"/>
  <c r="K2770" i="8"/>
  <c r="K2771" i="8"/>
  <c r="K2772" i="8"/>
  <c r="K2773" i="8"/>
  <c r="K2774" i="8"/>
  <c r="K2775" i="8"/>
  <c r="K2776" i="8"/>
  <c r="K2777" i="8"/>
  <c r="K2778" i="8"/>
  <c r="K2779" i="8"/>
  <c r="K2780" i="8"/>
  <c r="K2781" i="8"/>
  <c r="K2782" i="8"/>
  <c r="K2783" i="8"/>
  <c r="K2784" i="8"/>
  <c r="K2785" i="8"/>
  <c r="K2786" i="8"/>
  <c r="K2787" i="8"/>
  <c r="K2788" i="8"/>
  <c r="K2789" i="8"/>
  <c r="K2790" i="8"/>
  <c r="K2791" i="8"/>
  <c r="K2792" i="8"/>
  <c r="K2793" i="8"/>
  <c r="K2794" i="8"/>
  <c r="K2795" i="8"/>
  <c r="K2796" i="8"/>
  <c r="K2797" i="8"/>
  <c r="K2798" i="8"/>
  <c r="K2799" i="8"/>
  <c r="K2800" i="8"/>
  <c r="K2801" i="8"/>
  <c r="K2802" i="8"/>
  <c r="K2803" i="8"/>
  <c r="K2804" i="8"/>
  <c r="K2805" i="8"/>
  <c r="K2806" i="8"/>
  <c r="K2807" i="8"/>
  <c r="K2808" i="8"/>
  <c r="K2809" i="8"/>
  <c r="K2810" i="8"/>
  <c r="K2811" i="8"/>
  <c r="K2812" i="8"/>
  <c r="K2813" i="8"/>
  <c r="K2814" i="8"/>
  <c r="K2815" i="8"/>
  <c r="K2816" i="8"/>
  <c r="K2817" i="8"/>
  <c r="K2818" i="8"/>
  <c r="K2819" i="8"/>
  <c r="K2820" i="8"/>
  <c r="K2821" i="8"/>
  <c r="K2822" i="8"/>
  <c r="K2823" i="8"/>
  <c r="K2824" i="8"/>
  <c r="K2825" i="8"/>
  <c r="K2826" i="8"/>
  <c r="K2827" i="8"/>
  <c r="K2828" i="8"/>
  <c r="K2829" i="8"/>
  <c r="K2830" i="8"/>
  <c r="K2831" i="8"/>
  <c r="K2832" i="8"/>
  <c r="K2833" i="8"/>
  <c r="K2834" i="8"/>
  <c r="K2835" i="8"/>
  <c r="K2836" i="8"/>
  <c r="K2837" i="8"/>
  <c r="K2838" i="8"/>
  <c r="K2839" i="8"/>
  <c r="K2840" i="8"/>
  <c r="K2841" i="8"/>
  <c r="K2842" i="8"/>
  <c r="K2843" i="8"/>
  <c r="K2844" i="8"/>
  <c r="K2845" i="8"/>
  <c r="K2846" i="8"/>
  <c r="K2847" i="8"/>
  <c r="K2848" i="8"/>
  <c r="K2849" i="8"/>
  <c r="K2850" i="8"/>
  <c r="K2851" i="8"/>
  <c r="K2852" i="8"/>
  <c r="K2853" i="8"/>
  <c r="K2854" i="8"/>
  <c r="K2855" i="8"/>
  <c r="K2856" i="8"/>
  <c r="K2857" i="8"/>
  <c r="K2858" i="8"/>
  <c r="K2859" i="8"/>
  <c r="K2860" i="8"/>
  <c r="K2861" i="8"/>
  <c r="K2862" i="8"/>
  <c r="K2863" i="8"/>
  <c r="K2864" i="8"/>
  <c r="K2865" i="8"/>
  <c r="K2866" i="8"/>
  <c r="K2867" i="8"/>
  <c r="K2868" i="8"/>
  <c r="K2869" i="8"/>
  <c r="K2870" i="8"/>
  <c r="K2871" i="8"/>
  <c r="K2872" i="8"/>
  <c r="K2873" i="8"/>
  <c r="K2874" i="8"/>
  <c r="K2875" i="8"/>
  <c r="K2876" i="8"/>
  <c r="K2877" i="8"/>
  <c r="K2878" i="8"/>
  <c r="K2879" i="8"/>
  <c r="K2880" i="8"/>
  <c r="K2881" i="8"/>
  <c r="K2882" i="8"/>
  <c r="K2883" i="8"/>
  <c r="K2884" i="8"/>
  <c r="K2885" i="8"/>
  <c r="K2886" i="8"/>
  <c r="K2887" i="8"/>
  <c r="K2888" i="8"/>
  <c r="K2889" i="8"/>
  <c r="K2890" i="8"/>
  <c r="K2891" i="8"/>
  <c r="K2892" i="8"/>
  <c r="K2893" i="8"/>
  <c r="K2894" i="8"/>
  <c r="K2895" i="8"/>
  <c r="K2896" i="8"/>
  <c r="K2897" i="8"/>
  <c r="K2898" i="8"/>
  <c r="K2899" i="8"/>
  <c r="K2900" i="8"/>
  <c r="K2901" i="8"/>
  <c r="K2902" i="8"/>
  <c r="K2903" i="8"/>
  <c r="K2904" i="8"/>
  <c r="K2905" i="8"/>
  <c r="K2906" i="8"/>
  <c r="K2907" i="8"/>
  <c r="K2908" i="8"/>
  <c r="K2909" i="8"/>
  <c r="K2910" i="8"/>
  <c r="K2911" i="8"/>
  <c r="K2912" i="8"/>
  <c r="K2913" i="8"/>
  <c r="K2914" i="8"/>
  <c r="K2915" i="8"/>
  <c r="K2916" i="8"/>
  <c r="K2917" i="8"/>
  <c r="K2918" i="8"/>
  <c r="K2919" i="8"/>
  <c r="K2920" i="8"/>
  <c r="K2921" i="8"/>
  <c r="K2922" i="8"/>
  <c r="K2923" i="8"/>
  <c r="K2924" i="8"/>
  <c r="K2925" i="8"/>
  <c r="K2926" i="8"/>
  <c r="K2927" i="8"/>
  <c r="K2928" i="8"/>
  <c r="K2929" i="8"/>
  <c r="K2930" i="8"/>
  <c r="K2931" i="8"/>
  <c r="K2932" i="8"/>
  <c r="K2933" i="8"/>
  <c r="K2934" i="8"/>
  <c r="K2935" i="8"/>
  <c r="K2936" i="8"/>
  <c r="K2937" i="8"/>
  <c r="K2938" i="8"/>
  <c r="K2939" i="8"/>
  <c r="K2940" i="8"/>
  <c r="K2941" i="8"/>
  <c r="K2942" i="8"/>
  <c r="K2943" i="8"/>
  <c r="K2944" i="8"/>
  <c r="K2945" i="8"/>
  <c r="K2946" i="8"/>
  <c r="K2947" i="8"/>
  <c r="K2948" i="8"/>
  <c r="K2949" i="8"/>
  <c r="K2950" i="8"/>
  <c r="K2951" i="8"/>
  <c r="K2952" i="8"/>
  <c r="K2953" i="8"/>
  <c r="K2954" i="8"/>
  <c r="K2955" i="8"/>
  <c r="K2956" i="8"/>
  <c r="K2957" i="8"/>
  <c r="K2958" i="8"/>
  <c r="K2959" i="8"/>
  <c r="K2960" i="8"/>
  <c r="K2961" i="8"/>
  <c r="K2962" i="8"/>
  <c r="K2963" i="8"/>
  <c r="K2964" i="8"/>
  <c r="K2965" i="8"/>
  <c r="K2966" i="8"/>
  <c r="K2967" i="8"/>
  <c r="K2968" i="8"/>
  <c r="K2969" i="8"/>
  <c r="K2970" i="8"/>
  <c r="K2971" i="8"/>
  <c r="K2972" i="8"/>
  <c r="K2973" i="8"/>
  <c r="K2974" i="8"/>
  <c r="K2975" i="8"/>
  <c r="K2976" i="8"/>
  <c r="K2977" i="8"/>
  <c r="K2978" i="8"/>
  <c r="K2979" i="8"/>
  <c r="K2980" i="8"/>
  <c r="K2981" i="8"/>
  <c r="K2982" i="8"/>
  <c r="K2983" i="8"/>
  <c r="K2984" i="8"/>
  <c r="K2985" i="8"/>
  <c r="K2986" i="8"/>
  <c r="K2987" i="8"/>
  <c r="K2988" i="8"/>
  <c r="K2989" i="8"/>
  <c r="K2990" i="8"/>
  <c r="K2991" i="8"/>
  <c r="K2992" i="8"/>
  <c r="K2993" i="8"/>
  <c r="K2994" i="8"/>
  <c r="K2995" i="8"/>
  <c r="K2996" i="8"/>
  <c r="K2997" i="8"/>
  <c r="K2998" i="8"/>
  <c r="K2999" i="8"/>
  <c r="K3000" i="8"/>
  <c r="K3001" i="8"/>
  <c r="K3002" i="8"/>
  <c r="K3003" i="8"/>
  <c r="K3004" i="8"/>
  <c r="K3005" i="8"/>
  <c r="K3006" i="8"/>
  <c r="K3007" i="8"/>
  <c r="K3008" i="8"/>
  <c r="K3009" i="8"/>
  <c r="K3010" i="8"/>
  <c r="K3011" i="8"/>
  <c r="K3012" i="8"/>
  <c r="K3013" i="8"/>
  <c r="K3014" i="8"/>
  <c r="K3015" i="8"/>
  <c r="K3016" i="8"/>
  <c r="K3017" i="8"/>
  <c r="K3018" i="8"/>
  <c r="K3019" i="8"/>
  <c r="K3020" i="8"/>
  <c r="K3021" i="8"/>
  <c r="K3022" i="8"/>
  <c r="K3023" i="8"/>
  <c r="K3024" i="8"/>
  <c r="K3025" i="8"/>
  <c r="K3026" i="8"/>
  <c r="K3027" i="8"/>
  <c r="K3028" i="8"/>
  <c r="K3029" i="8"/>
  <c r="K3030" i="8"/>
  <c r="K3031" i="8"/>
  <c r="K3032" i="8"/>
  <c r="K3033" i="8"/>
  <c r="K3034" i="8"/>
  <c r="K3035" i="8"/>
  <c r="K3036" i="8"/>
  <c r="K3037" i="8"/>
  <c r="K3038" i="8"/>
  <c r="K3039" i="8"/>
  <c r="K3040" i="8"/>
  <c r="K3041" i="8"/>
  <c r="K3042" i="8"/>
  <c r="K3043" i="8"/>
  <c r="K3044" i="8"/>
  <c r="K3045" i="8"/>
  <c r="K3046" i="8"/>
  <c r="K3047" i="8"/>
  <c r="K3048" i="8"/>
  <c r="K3049" i="8"/>
  <c r="K3050" i="8"/>
  <c r="K3051" i="8"/>
  <c r="K3052" i="8"/>
  <c r="K3053" i="8"/>
  <c r="K3054" i="8"/>
  <c r="K3055" i="8"/>
  <c r="K3056" i="8"/>
  <c r="K3057" i="8"/>
  <c r="K3058" i="8"/>
  <c r="K3059" i="8"/>
  <c r="K3060" i="8"/>
  <c r="K3061" i="8"/>
  <c r="K3062" i="8"/>
  <c r="K3063" i="8"/>
  <c r="K3064" i="8"/>
  <c r="K3065" i="8"/>
  <c r="K3066" i="8"/>
  <c r="K3067" i="8"/>
  <c r="K3068" i="8"/>
  <c r="K3069" i="8"/>
  <c r="K3070" i="8"/>
  <c r="K3071" i="8"/>
  <c r="K3072" i="8"/>
  <c r="K3073" i="8"/>
  <c r="K3074" i="8"/>
  <c r="K3075" i="8"/>
  <c r="K3076" i="8"/>
  <c r="K3077" i="8"/>
  <c r="K3078" i="8"/>
  <c r="K3079" i="8"/>
  <c r="K3080" i="8"/>
  <c r="K3081" i="8"/>
  <c r="K3082" i="8"/>
  <c r="K3083" i="8"/>
  <c r="K3084" i="8"/>
  <c r="K3085" i="8"/>
  <c r="K3086" i="8"/>
  <c r="K3087" i="8"/>
  <c r="K3088" i="8"/>
  <c r="K3089" i="8"/>
  <c r="K3090" i="8"/>
  <c r="K3091" i="8"/>
  <c r="K3092" i="8"/>
  <c r="K3093" i="8"/>
  <c r="K3094" i="8"/>
  <c r="K3095" i="8"/>
  <c r="K3096" i="8"/>
  <c r="K3097" i="8"/>
  <c r="K3098" i="8"/>
  <c r="K3099" i="8"/>
  <c r="K3100" i="8"/>
  <c r="K3101" i="8"/>
  <c r="K3102" i="8"/>
  <c r="K3103" i="8"/>
  <c r="K3104" i="8"/>
  <c r="K3105" i="8"/>
  <c r="K3106" i="8"/>
  <c r="K3107" i="8"/>
  <c r="K3108" i="8"/>
  <c r="K3109" i="8"/>
  <c r="K3110" i="8"/>
  <c r="K3111" i="8"/>
  <c r="K3112" i="8"/>
  <c r="K3113" i="8"/>
  <c r="K3114" i="8"/>
  <c r="K3115" i="8"/>
  <c r="K3116" i="8"/>
  <c r="K3117" i="8"/>
  <c r="K3118" i="8"/>
  <c r="K3119" i="8"/>
  <c r="K3120" i="8"/>
  <c r="K3121" i="8"/>
  <c r="K3122" i="8"/>
  <c r="K3123" i="8"/>
  <c r="K3124" i="8"/>
  <c r="K3125" i="8"/>
  <c r="K3126" i="8"/>
  <c r="K3127" i="8"/>
  <c r="K3128" i="8"/>
  <c r="K3129" i="8"/>
  <c r="K3130" i="8"/>
  <c r="K3131" i="8"/>
  <c r="K3132" i="8"/>
  <c r="K3133" i="8"/>
  <c r="K3134" i="8"/>
  <c r="K3135" i="8"/>
  <c r="K3136" i="8"/>
  <c r="K3137" i="8"/>
  <c r="K3138" i="8"/>
  <c r="K3139" i="8"/>
  <c r="K3140" i="8"/>
  <c r="K3141" i="8"/>
  <c r="K3142" i="8"/>
  <c r="K3143" i="8"/>
  <c r="K3144" i="8"/>
  <c r="K3145" i="8"/>
  <c r="K3146" i="8"/>
  <c r="K3147" i="8"/>
  <c r="K3148" i="8"/>
  <c r="K3149" i="8"/>
  <c r="K3150" i="8"/>
  <c r="K3151" i="8"/>
  <c r="K3152" i="8"/>
  <c r="K3153" i="8"/>
  <c r="K3154" i="8"/>
  <c r="K3155" i="8"/>
  <c r="K3156" i="8"/>
  <c r="K3157" i="8"/>
  <c r="K3158" i="8"/>
  <c r="K3159" i="8"/>
  <c r="K3160" i="8"/>
  <c r="K3161" i="8"/>
  <c r="K3162" i="8"/>
  <c r="K3163" i="8"/>
  <c r="K3164" i="8"/>
  <c r="K3165" i="8"/>
  <c r="K3166" i="8"/>
  <c r="K3167" i="8"/>
  <c r="K3168" i="8"/>
  <c r="K3169" i="8"/>
  <c r="K3170" i="8"/>
  <c r="K3171" i="8"/>
  <c r="K3172" i="8"/>
  <c r="K3173" i="8"/>
  <c r="K3174" i="8"/>
  <c r="K3175" i="8"/>
  <c r="K3176" i="8"/>
  <c r="K3177" i="8"/>
  <c r="K3178" i="8"/>
  <c r="K3179" i="8"/>
  <c r="K3180" i="8"/>
  <c r="K3181" i="8"/>
  <c r="K3182" i="8"/>
  <c r="K3183" i="8"/>
  <c r="K3184" i="8"/>
  <c r="K3185" i="8"/>
  <c r="K3186" i="8"/>
  <c r="K3187" i="8"/>
  <c r="K3188" i="8"/>
  <c r="K3189" i="8"/>
  <c r="K3190" i="8"/>
  <c r="K3191" i="8"/>
  <c r="K3192" i="8"/>
  <c r="K3193" i="8"/>
  <c r="K3194" i="8"/>
  <c r="K3195" i="8"/>
  <c r="K3196" i="8"/>
  <c r="K3197" i="8"/>
  <c r="K3198" i="8"/>
  <c r="K3199" i="8"/>
  <c r="K3200" i="8"/>
  <c r="K3201" i="8"/>
  <c r="K3202" i="8"/>
  <c r="K3203" i="8"/>
  <c r="K3204" i="8"/>
  <c r="K3205" i="8"/>
  <c r="K3206" i="8"/>
  <c r="K3207" i="8"/>
  <c r="K3208" i="8"/>
  <c r="K3209" i="8"/>
  <c r="K3210" i="8"/>
  <c r="K3211" i="8"/>
  <c r="K3212" i="8"/>
  <c r="K3213" i="8"/>
  <c r="K3214" i="8"/>
  <c r="K3215" i="8"/>
  <c r="K3216" i="8"/>
  <c r="K3217" i="8"/>
  <c r="K3218" i="8"/>
  <c r="K3219" i="8"/>
  <c r="K3220" i="8"/>
  <c r="K3221" i="8"/>
  <c r="K3222" i="8"/>
  <c r="K3223" i="8"/>
  <c r="K3224" i="8"/>
  <c r="K3225" i="8"/>
  <c r="K3226" i="8"/>
  <c r="K3227" i="8"/>
  <c r="K3228" i="8"/>
  <c r="K3229" i="8"/>
  <c r="K3230" i="8"/>
  <c r="K3231" i="8"/>
  <c r="K3232" i="8"/>
  <c r="K3233" i="8"/>
  <c r="K3234" i="8"/>
  <c r="K3235" i="8"/>
  <c r="K3236" i="8"/>
  <c r="K3237" i="8"/>
  <c r="K3238" i="8"/>
  <c r="K3239" i="8"/>
  <c r="K3240" i="8"/>
  <c r="K3241" i="8"/>
  <c r="K3242" i="8"/>
  <c r="K3243" i="8"/>
  <c r="K3244" i="8"/>
  <c r="K3245" i="8"/>
  <c r="K3246" i="8"/>
  <c r="K3247" i="8"/>
  <c r="K3248" i="8"/>
  <c r="K3249" i="8"/>
  <c r="K3250" i="8"/>
  <c r="K3251" i="8"/>
  <c r="K3252" i="8"/>
  <c r="K3253" i="8"/>
  <c r="K3254" i="8"/>
  <c r="K3255" i="8"/>
  <c r="K3256" i="8"/>
  <c r="K3257" i="8"/>
  <c r="K3258" i="8"/>
  <c r="K3259" i="8"/>
  <c r="K3260" i="8"/>
  <c r="K3261" i="8"/>
  <c r="K3262" i="8"/>
  <c r="K3263" i="8"/>
  <c r="K3264" i="8"/>
  <c r="K3265" i="8"/>
  <c r="K3266" i="8"/>
  <c r="K3267" i="8"/>
  <c r="K3268" i="8"/>
  <c r="K3269" i="8"/>
  <c r="K3270" i="8"/>
  <c r="K3271" i="8"/>
  <c r="K3272" i="8"/>
  <c r="K3273" i="8"/>
  <c r="K3274" i="8"/>
  <c r="K3275" i="8"/>
  <c r="K3276" i="8"/>
  <c r="K3277" i="8"/>
  <c r="K3278" i="8"/>
  <c r="K3279" i="8"/>
  <c r="K3280" i="8"/>
  <c r="K3281" i="8"/>
  <c r="K3282" i="8"/>
  <c r="K3283" i="8"/>
  <c r="K3284" i="8"/>
  <c r="K3285" i="8"/>
  <c r="K3286" i="8"/>
  <c r="K3287" i="8"/>
  <c r="K3288" i="8"/>
  <c r="K3289" i="8"/>
  <c r="K3290" i="8"/>
  <c r="K3291" i="8"/>
  <c r="K3292" i="8"/>
  <c r="K3293" i="8"/>
  <c r="K3294" i="8"/>
  <c r="K3295" i="8"/>
  <c r="K3296" i="8"/>
  <c r="K3297" i="8"/>
  <c r="K3298" i="8"/>
  <c r="K3299" i="8"/>
  <c r="K3300" i="8"/>
  <c r="K3301" i="8"/>
  <c r="K3302" i="8"/>
  <c r="K3303" i="8"/>
  <c r="K3304" i="8"/>
  <c r="K3305" i="8"/>
  <c r="K3306" i="8"/>
  <c r="K3307" i="8"/>
  <c r="K3308" i="8"/>
  <c r="K3309" i="8"/>
  <c r="K3310" i="8"/>
  <c r="K3311" i="8"/>
  <c r="K3312" i="8"/>
  <c r="K3313" i="8"/>
  <c r="K3314" i="8"/>
  <c r="K3315" i="8"/>
  <c r="K3316" i="8"/>
  <c r="K3317" i="8"/>
  <c r="K3318" i="8"/>
  <c r="K3319" i="8"/>
  <c r="K3320" i="8"/>
  <c r="K3321" i="8"/>
  <c r="K3322" i="8"/>
  <c r="K3323" i="8"/>
  <c r="K3324" i="8"/>
  <c r="K3325" i="8"/>
  <c r="K3326" i="8"/>
  <c r="K3327" i="8"/>
  <c r="K3328" i="8"/>
  <c r="K3329" i="8"/>
  <c r="K3330" i="8"/>
  <c r="K3331" i="8"/>
  <c r="K3332" i="8"/>
  <c r="K3333" i="8"/>
  <c r="K3334" i="8"/>
  <c r="K3335" i="8"/>
  <c r="K3336" i="8"/>
  <c r="K3337" i="8"/>
  <c r="K3338" i="8"/>
  <c r="K3339" i="8"/>
  <c r="K3340" i="8"/>
  <c r="K3341" i="8"/>
  <c r="K3342" i="8"/>
  <c r="K3343" i="8"/>
  <c r="K3344" i="8"/>
  <c r="K3345" i="8"/>
  <c r="K3346" i="8"/>
  <c r="K3347" i="8"/>
  <c r="K3348" i="8"/>
  <c r="K3349" i="8"/>
  <c r="K3350" i="8"/>
  <c r="K3351" i="8"/>
  <c r="K3352" i="8"/>
  <c r="K3353" i="8"/>
  <c r="K3354" i="8"/>
  <c r="K3355" i="8"/>
  <c r="K3356" i="8"/>
  <c r="K3357" i="8"/>
  <c r="K3358" i="8"/>
  <c r="K3359" i="8"/>
  <c r="K3360" i="8"/>
  <c r="K3361" i="8"/>
  <c r="K3362" i="8"/>
  <c r="K3363" i="8"/>
  <c r="K3364" i="8"/>
  <c r="K3365" i="8"/>
  <c r="K3366" i="8"/>
  <c r="K3367" i="8"/>
  <c r="K3368" i="8"/>
  <c r="K3369" i="8"/>
  <c r="K3370" i="8"/>
  <c r="K3371" i="8"/>
  <c r="K3372" i="8"/>
  <c r="K3373" i="8"/>
  <c r="K3374" i="8"/>
  <c r="K3375" i="8"/>
  <c r="K3376" i="8"/>
  <c r="K3377" i="8"/>
  <c r="K3378" i="8"/>
  <c r="K3379" i="8"/>
  <c r="K3380" i="8"/>
  <c r="K3381" i="8"/>
  <c r="K3382" i="8"/>
  <c r="K3383" i="8"/>
  <c r="K3384" i="8"/>
  <c r="K3385" i="8"/>
  <c r="K3386" i="8"/>
  <c r="K3387" i="8"/>
  <c r="K3388" i="8"/>
  <c r="K3389" i="8"/>
  <c r="K3390" i="8"/>
  <c r="K3391" i="8"/>
  <c r="K3392" i="8"/>
  <c r="K3393" i="8"/>
  <c r="K3394" i="8"/>
  <c r="K3395" i="8"/>
  <c r="K3396" i="8"/>
  <c r="K3397" i="8"/>
  <c r="K3398" i="8"/>
  <c r="K3399" i="8"/>
  <c r="K3400" i="8"/>
  <c r="K3401" i="8"/>
  <c r="K3402" i="8"/>
  <c r="K3403" i="8"/>
  <c r="K3404" i="8"/>
  <c r="K3405" i="8"/>
  <c r="K3406" i="8"/>
  <c r="K3407" i="8"/>
  <c r="K3408" i="8"/>
  <c r="K3409" i="8"/>
  <c r="K3410" i="8"/>
  <c r="K3411" i="8"/>
  <c r="K3412" i="8"/>
  <c r="K3413" i="8"/>
  <c r="K3414" i="8"/>
  <c r="K3415" i="8"/>
  <c r="K3416" i="8"/>
  <c r="K3417" i="8"/>
  <c r="K3418" i="8"/>
  <c r="K3419" i="8"/>
  <c r="K3420" i="8"/>
  <c r="K3421" i="8"/>
  <c r="K3422" i="8"/>
  <c r="K3423" i="8"/>
  <c r="K3424" i="8"/>
  <c r="K3425" i="8"/>
  <c r="K3426" i="8"/>
  <c r="K3427" i="8"/>
  <c r="K3428" i="8"/>
  <c r="K3429" i="8"/>
  <c r="K3430" i="8"/>
  <c r="K3431" i="8"/>
  <c r="K3432" i="8"/>
  <c r="K3433" i="8"/>
  <c r="K3434" i="8"/>
  <c r="K3435" i="8"/>
  <c r="K3436" i="8"/>
  <c r="K3437" i="8"/>
  <c r="K3438" i="8"/>
  <c r="K3439" i="8"/>
  <c r="K3440" i="8"/>
  <c r="K3441" i="8"/>
  <c r="K3442" i="8"/>
  <c r="K3443" i="8"/>
  <c r="K3444" i="8"/>
  <c r="K3445" i="8"/>
  <c r="K3446" i="8"/>
  <c r="K3447" i="8"/>
  <c r="K3448" i="8"/>
  <c r="K3449" i="8"/>
  <c r="K3450" i="8"/>
  <c r="K3451" i="8"/>
  <c r="K3452" i="8"/>
  <c r="K3453" i="8"/>
  <c r="K3454" i="8"/>
  <c r="K3455" i="8"/>
  <c r="K3456" i="8"/>
  <c r="K3457" i="8"/>
  <c r="K3458" i="8"/>
  <c r="K3459" i="8"/>
  <c r="K3460" i="8"/>
  <c r="K3461" i="8"/>
  <c r="K3462" i="8"/>
  <c r="K3463" i="8"/>
  <c r="K3464" i="8"/>
  <c r="K3465" i="8"/>
  <c r="K3466" i="8"/>
  <c r="K3467" i="8"/>
  <c r="K3468" i="8"/>
  <c r="K3469" i="8"/>
  <c r="K3470" i="8"/>
  <c r="K3471" i="8"/>
  <c r="K3472" i="8"/>
  <c r="K3473" i="8"/>
  <c r="K3474" i="8"/>
  <c r="K3475" i="8"/>
  <c r="K3476" i="8"/>
  <c r="K3477" i="8"/>
  <c r="K3478" i="8"/>
  <c r="K3479" i="8"/>
  <c r="K3480" i="8"/>
  <c r="K3481" i="8"/>
  <c r="K3482" i="8"/>
  <c r="K3483" i="8"/>
  <c r="K3484" i="8"/>
  <c r="K3485" i="8"/>
  <c r="K3486" i="8"/>
  <c r="K3487" i="8"/>
  <c r="K3488" i="8"/>
  <c r="K3489" i="8"/>
  <c r="K3490" i="8"/>
  <c r="K3491" i="8"/>
  <c r="K3492" i="8"/>
  <c r="K3493" i="8"/>
  <c r="K3494" i="8"/>
  <c r="K3495" i="8"/>
  <c r="K3496" i="8"/>
  <c r="K3497" i="8"/>
  <c r="K3498" i="8"/>
  <c r="K3499" i="8"/>
  <c r="K3500" i="8"/>
  <c r="K3501" i="8"/>
  <c r="K3502" i="8"/>
  <c r="K3503" i="8"/>
  <c r="K3504" i="8"/>
  <c r="K3505" i="8"/>
  <c r="K3506" i="8"/>
  <c r="K3507" i="8"/>
  <c r="K3508" i="8"/>
  <c r="K3509" i="8"/>
  <c r="K3510" i="8"/>
  <c r="K3511" i="8"/>
  <c r="K3512" i="8"/>
  <c r="K3513" i="8"/>
  <c r="K3514" i="8"/>
  <c r="K3515" i="8"/>
  <c r="K3516" i="8"/>
  <c r="K3517" i="8"/>
  <c r="K3518" i="8"/>
  <c r="K3519" i="8"/>
  <c r="K3520" i="8"/>
  <c r="K3521" i="8"/>
  <c r="K3522" i="8"/>
  <c r="K3523" i="8"/>
  <c r="K3524" i="8"/>
  <c r="K3525" i="8"/>
  <c r="K3526" i="8"/>
  <c r="K3527" i="8"/>
  <c r="K3528" i="8"/>
  <c r="K3529" i="8"/>
  <c r="K3530" i="8"/>
  <c r="K3531" i="8"/>
  <c r="K3532" i="8"/>
  <c r="K3533" i="8"/>
  <c r="K3534" i="8"/>
  <c r="K3535" i="8"/>
  <c r="K3536" i="8"/>
  <c r="K3537" i="8"/>
  <c r="K3538" i="8"/>
  <c r="K3539" i="8"/>
  <c r="K3540" i="8"/>
  <c r="K3541" i="8"/>
  <c r="K3542" i="8"/>
  <c r="K3543" i="8"/>
  <c r="K3544" i="8"/>
  <c r="K3545" i="8"/>
  <c r="K3546" i="8"/>
  <c r="K3547" i="8"/>
  <c r="K3548" i="8"/>
  <c r="K3549" i="8"/>
  <c r="K3550" i="8"/>
  <c r="K3551" i="8"/>
  <c r="K3552" i="8"/>
  <c r="K3553" i="8"/>
  <c r="K3554" i="8"/>
  <c r="K3555" i="8"/>
  <c r="K3556" i="8"/>
  <c r="K3557" i="8"/>
  <c r="K3558" i="8"/>
  <c r="K3559" i="8"/>
  <c r="K3560" i="8"/>
  <c r="K3561" i="8"/>
  <c r="K3562" i="8"/>
  <c r="K3563" i="8"/>
  <c r="K3564" i="8"/>
  <c r="K3565" i="8"/>
  <c r="K3566" i="8"/>
  <c r="K3567" i="8"/>
  <c r="K3568" i="8"/>
  <c r="K3569" i="8"/>
  <c r="K3570" i="8"/>
  <c r="K3571" i="8"/>
  <c r="K3572" i="8"/>
  <c r="K3573" i="8"/>
  <c r="K3574" i="8"/>
  <c r="K3575" i="8"/>
  <c r="K3576" i="8"/>
  <c r="K3577" i="8"/>
  <c r="K3578" i="8"/>
  <c r="K3579" i="8"/>
  <c r="K3580" i="8"/>
  <c r="K3581" i="8"/>
  <c r="K3582" i="8"/>
  <c r="K3583" i="8"/>
  <c r="K3584" i="8"/>
  <c r="K3585" i="8"/>
  <c r="K3586" i="8"/>
  <c r="K3587" i="8"/>
  <c r="K3588" i="8"/>
  <c r="K3589" i="8"/>
  <c r="K3590" i="8"/>
  <c r="K3591" i="8"/>
  <c r="K3592" i="8"/>
  <c r="K3593" i="8"/>
  <c r="K3594" i="8"/>
  <c r="K3595" i="8"/>
  <c r="K3596" i="8"/>
  <c r="K3597" i="8"/>
  <c r="K3598" i="8"/>
  <c r="K3599" i="8"/>
  <c r="K3600" i="8"/>
  <c r="K3601" i="8"/>
  <c r="K3602" i="8"/>
  <c r="K3603" i="8"/>
  <c r="K3604" i="8"/>
  <c r="K3605" i="8"/>
  <c r="K3606" i="8"/>
  <c r="K3607" i="8"/>
  <c r="K4" i="8"/>
  <c r="M4" i="8"/>
  <c r="K3" i="8"/>
  <c r="C19" i="7" l="1"/>
  <c r="X20" i="8" a="1"/>
  <c r="X20" i="8" s="1"/>
  <c r="Y20" i="8" s="1"/>
  <c r="W4" i="8"/>
  <c r="X21" i="8" a="1"/>
  <c r="X21" i="8" s="1"/>
  <c r="Y21" i="8" s="1"/>
  <c r="W15" i="8"/>
  <c r="AA15" i="8" s="1"/>
  <c r="W25" i="8"/>
  <c r="AA25" i="8" s="1"/>
  <c r="W13" i="8"/>
  <c r="AA13" i="8" s="1"/>
  <c r="W14" i="8"/>
  <c r="AA14" i="8" s="1"/>
  <c r="W24" i="8"/>
  <c r="AA24" i="8" s="1"/>
  <c r="W12" i="8"/>
  <c r="AA12" i="8" s="1"/>
  <c r="W23" i="8"/>
  <c r="AA23" i="8" s="1"/>
  <c r="W11" i="8"/>
  <c r="AA11" i="8" s="1"/>
  <c r="W3" i="8"/>
  <c r="Z3" i="8" s="1"/>
  <c r="W22" i="8"/>
  <c r="AA22" i="8" s="1"/>
  <c r="W10" i="8"/>
  <c r="AA10" i="8" s="1"/>
  <c r="W21" i="8"/>
  <c r="AA21" i="8" s="1"/>
  <c r="W9" i="8"/>
  <c r="AA9" i="8" s="1"/>
  <c r="W20" i="8"/>
  <c r="AA20" i="8" s="1"/>
  <c r="W8" i="8"/>
  <c r="AA8" i="8" s="1"/>
  <c r="W19" i="8"/>
  <c r="AA19" i="8" s="1"/>
  <c r="W7" i="8"/>
  <c r="AA7" i="8" s="1"/>
  <c r="X24" i="8" a="1"/>
  <c r="X24" i="8" s="1"/>
  <c r="Y24" i="8" s="1"/>
  <c r="W18" i="8"/>
  <c r="AA18" i="8" s="1"/>
  <c r="W6" i="8"/>
  <c r="AA6" i="8" s="1"/>
  <c r="X23" i="8" a="1"/>
  <c r="X23" i="8" s="1"/>
  <c r="Y23" i="8" s="1"/>
  <c r="W17" i="8"/>
  <c r="W5" i="8"/>
  <c r="X22" i="8" a="1"/>
  <c r="X22" i="8" s="1"/>
  <c r="Y22" i="8" s="1"/>
  <c r="W16" i="8"/>
  <c r="AA16" i="8" s="1"/>
  <c r="X15" i="8" a="1"/>
  <c r="X15" i="8" s="1"/>
  <c r="Y15" i="8" s="1"/>
  <c r="X9" i="8" a="1"/>
  <c r="X9" i="8" s="1"/>
  <c r="Y9" i="8" s="1"/>
  <c r="X8" i="8" a="1"/>
  <c r="X8" i="8" s="1"/>
  <c r="Y8" i="8" s="1"/>
  <c r="X14" i="8" a="1"/>
  <c r="X14" i="8" s="1"/>
  <c r="Y14" i="8" s="1"/>
  <c r="X7" i="8" a="1"/>
  <c r="X7" i="8" s="1"/>
  <c r="Y7" i="8" s="1"/>
  <c r="X13" i="8" a="1"/>
  <c r="X13" i="8" s="1"/>
  <c r="Y13" i="8" s="1"/>
  <c r="X18" i="8" a="1"/>
  <c r="X18" i="8" s="1"/>
  <c r="Y18" i="8" s="1"/>
  <c r="X6" i="8" a="1"/>
  <c r="X6" i="8" s="1"/>
  <c r="Y6" i="8" s="1"/>
  <c r="X3" i="8" a="1"/>
  <c r="X3" i="8" s="1"/>
  <c r="Y3" i="8" s="1"/>
  <c r="X12" i="8" a="1"/>
  <c r="X12" i="8" s="1"/>
  <c r="Y12" i="8" s="1"/>
  <c r="X11" i="8" a="1"/>
  <c r="X11" i="8" s="1"/>
  <c r="Y11" i="8" s="1"/>
  <c r="X5" i="8" a="1"/>
  <c r="X5" i="8" s="1"/>
  <c r="Y5" i="8" s="1"/>
  <c r="X17" i="8" a="1"/>
  <c r="X17" i="8" s="1"/>
  <c r="Y17" i="8" s="1"/>
  <c r="X4" i="8" a="1"/>
  <c r="X4" i="8" s="1"/>
  <c r="Y4" i="8" s="1"/>
  <c r="X16" i="8" a="1"/>
  <c r="X16" i="8" s="1"/>
  <c r="Y16" i="8" s="1"/>
  <c r="X10" i="8" a="1"/>
  <c r="X10" i="8" s="1"/>
  <c r="Y10" i="8" s="1"/>
  <c r="AB10" i="8" l="1"/>
  <c r="AB11" i="8"/>
  <c r="AB23" i="8"/>
  <c r="AB12" i="8"/>
  <c r="AB24" i="8"/>
  <c r="AB13" i="8"/>
  <c r="AB25" i="8"/>
  <c r="AB14" i="8"/>
  <c r="AB9" i="8"/>
  <c r="AB15" i="8"/>
  <c r="AB8" i="8"/>
  <c r="AB16" i="8"/>
  <c r="AB7" i="8"/>
  <c r="AB6" i="8"/>
  <c r="AB18" i="8"/>
  <c r="AB19" i="8"/>
  <c r="AB20" i="8"/>
  <c r="AB21" i="8"/>
  <c r="AC5" i="8"/>
  <c r="Z19" i="8"/>
  <c r="AA17" i="8"/>
  <c r="AB22" i="8" s="1"/>
  <c r="Z12" i="8"/>
  <c r="Z5" i="8"/>
  <c r="Z22" i="8"/>
  <c r="Z4" i="8"/>
  <c r="Z17" i="8"/>
  <c r="Z7" i="8"/>
  <c r="Z18" i="8"/>
  <c r="Z9" i="8"/>
  <c r="Z11" i="8"/>
  <c r="Z20" i="8"/>
  <c r="Z15" i="8"/>
  <c r="Z16" i="8"/>
  <c r="Z21" i="8"/>
  <c r="Z10" i="8"/>
  <c r="Z25" i="8"/>
  <c r="Z6" i="8"/>
  <c r="Z23" i="8"/>
  <c r="Z13" i="8"/>
  <c r="Z24" i="8"/>
  <c r="Z14" i="8"/>
  <c r="Z8" i="8"/>
  <c r="AB17" i="8" l="1"/>
  <c r="V11" i="7" l="1"/>
  <c r="C2" i="7"/>
  <c r="D4" i="7"/>
  <c r="E4" i="7" s="1"/>
  <c r="F4" i="7" s="1"/>
  <c r="G4" i="7" s="1"/>
  <c r="H4" i="7" s="1"/>
  <c r="I4" i="7" s="1"/>
  <c r="J4" i="7" s="1"/>
  <c r="K4" i="7" s="1"/>
  <c r="L4" i="7" s="1"/>
  <c r="M4" i="7" s="1"/>
  <c r="N4" i="7" s="1"/>
  <c r="O4" i="7" s="1"/>
  <c r="P4" i="7" s="1"/>
  <c r="Q4" i="7" s="1"/>
  <c r="R4" i="7" s="1"/>
  <c r="S4" i="7" s="1"/>
  <c r="T4" i="7" s="1"/>
  <c r="U4" i="7" s="1"/>
  <c r="V4" i="7" s="1"/>
  <c r="V2" i="7" s="1"/>
  <c r="V6" i="7" s="1"/>
  <c r="B5" i="7" l="1"/>
  <c r="C6" i="7"/>
  <c r="L2" i="7"/>
  <c r="U2" i="7"/>
  <c r="T2" i="7"/>
  <c r="H2" i="7"/>
  <c r="K2" i="7"/>
  <c r="J2" i="7"/>
  <c r="G2" i="7"/>
  <c r="R2" i="7"/>
  <c r="F2" i="7"/>
  <c r="S2" i="7"/>
  <c r="Q2" i="7"/>
  <c r="E2" i="7"/>
  <c r="O2" i="7"/>
  <c r="N2" i="7"/>
  <c r="M2" i="7"/>
  <c r="I2" i="7"/>
  <c r="P2" i="7"/>
  <c r="D2" i="7"/>
  <c r="G6" i="7" l="1"/>
  <c r="M6" i="7"/>
  <c r="N6" i="7"/>
  <c r="P6" i="7"/>
  <c r="K6" i="7"/>
  <c r="T6" i="7"/>
  <c r="O6" i="7"/>
  <c r="Q6" i="7"/>
  <c r="L6" i="7"/>
  <c r="J6" i="7"/>
  <c r="H6" i="7"/>
  <c r="U6" i="7"/>
  <c r="E6" i="7"/>
  <c r="S6" i="7"/>
  <c r="F6" i="7"/>
  <c r="D6" i="7"/>
  <c r="I6" i="7"/>
  <c r="R6" i="7"/>
  <c r="B2" i="7"/>
  <c r="B6" i="7" l="1"/>
  <c r="D2" i="2" l="1"/>
  <c r="E2" i="2"/>
  <c r="F2" i="2"/>
  <c r="G2" i="2"/>
  <c r="H2" i="2"/>
  <c r="I2" i="2"/>
  <c r="J2" i="2"/>
  <c r="K2" i="2"/>
  <c r="L2" i="2"/>
  <c r="M2" i="2"/>
  <c r="N2" i="2"/>
  <c r="O2" i="2"/>
  <c r="P2" i="2"/>
  <c r="Q2" i="2"/>
  <c r="R2" i="2"/>
  <c r="S2" i="2"/>
  <c r="T2" i="2"/>
  <c r="U2" i="2"/>
  <c r="V2" i="2"/>
  <c r="C2" i="2"/>
  <c r="B2" i="2" l="1"/>
  <c r="S11" i="7" l="1"/>
  <c r="T11" i="7"/>
  <c r="U11" i="7"/>
  <c r="F11" i="7" l="1"/>
  <c r="O11" i="7"/>
  <c r="R11" i="7"/>
  <c r="N11" i="7"/>
  <c r="H11" i="7"/>
  <c r="L11" i="7"/>
  <c r="J11" i="7"/>
  <c r="G11" i="7"/>
  <c r="K11" i="7"/>
  <c r="Q11" i="7"/>
  <c r="P11" i="7"/>
  <c r="E11" i="7"/>
  <c r="D11" i="7"/>
  <c r="M11" i="7"/>
  <c r="I11" i="7"/>
  <c r="J16" i="7" l="1"/>
  <c r="G16" i="7"/>
  <c r="E16" i="7"/>
  <c r="I16" i="7"/>
  <c r="D16" i="7"/>
  <c r="P16" i="7"/>
  <c r="H16" i="7"/>
  <c r="T16" i="7"/>
  <c r="L16" i="7"/>
  <c r="Q16" i="7"/>
  <c r="N16" i="7"/>
  <c r="O16" i="7"/>
  <c r="U16" i="7"/>
  <c r="S16" i="7"/>
  <c r="R16" i="7"/>
  <c r="V16" i="7"/>
  <c r="K16" i="7"/>
  <c r="M16" i="7"/>
  <c r="F16" i="7"/>
  <c r="E8" i="7"/>
  <c r="Q8" i="7"/>
  <c r="Q9" i="7" s="1"/>
  <c r="Q13" i="7" s="1"/>
  <c r="K8" i="7"/>
  <c r="L8" i="7"/>
  <c r="L9" i="7" s="1"/>
  <c r="L13" i="7" s="1"/>
  <c r="O8" i="7"/>
  <c r="O9" i="7" s="1"/>
  <c r="O13" i="7" s="1"/>
  <c r="F8" i="7"/>
  <c r="F9" i="7" s="1"/>
  <c r="F13" i="7" s="1"/>
  <c r="R8" i="7"/>
  <c r="J8" i="7"/>
  <c r="J9" i="7" s="1"/>
  <c r="J13" i="7" s="1"/>
  <c r="P8" i="7"/>
  <c r="P9" i="7" s="1"/>
  <c r="P13" i="7" s="1"/>
  <c r="G8" i="7"/>
  <c r="G9" i="7" s="1"/>
  <c r="G13" i="7" s="1"/>
  <c r="S8" i="7"/>
  <c r="S9" i="7" s="1"/>
  <c r="S13" i="7" s="1"/>
  <c r="U8" i="7"/>
  <c r="M8" i="7"/>
  <c r="M9" i="7" s="1"/>
  <c r="M13" i="7" s="1"/>
  <c r="H8" i="7"/>
  <c r="T8" i="7"/>
  <c r="V8" i="7"/>
  <c r="V9" i="7" s="1"/>
  <c r="N8" i="7"/>
  <c r="N9" i="7" s="1"/>
  <c r="N13" i="7" s="1"/>
  <c r="D8" i="7"/>
  <c r="D9" i="7" s="1"/>
  <c r="D13" i="7" s="1"/>
  <c r="I8" i="7"/>
  <c r="C11" i="7"/>
  <c r="B11" i="7" s="1"/>
  <c r="B17" i="7"/>
  <c r="B11" i="2"/>
  <c r="B16" i="7" l="1"/>
  <c r="M10" i="7"/>
  <c r="S10" i="7"/>
  <c r="Q10" i="7"/>
  <c r="G10" i="7"/>
  <c r="N10" i="7"/>
  <c r="L10" i="7"/>
  <c r="P10" i="7"/>
  <c r="J10" i="7"/>
  <c r="D10" i="7"/>
  <c r="F10" i="7"/>
  <c r="V10" i="7"/>
  <c r="O10" i="7"/>
  <c r="I9" i="7"/>
  <c r="I13" i="7" s="1"/>
  <c r="R9" i="7"/>
  <c r="R13" i="7" s="1"/>
  <c r="T9" i="7"/>
  <c r="T13" i="7" s="1"/>
  <c r="H9" i="7"/>
  <c r="H13" i="7" s="1"/>
  <c r="K9" i="7"/>
  <c r="K13" i="7" s="1"/>
  <c r="U9" i="7"/>
  <c r="U13" i="7" s="1"/>
  <c r="E9" i="7"/>
  <c r="E13" i="7" s="1"/>
  <c r="D19" i="7"/>
  <c r="E19" i="7" s="1"/>
  <c r="F19" i="7" s="1"/>
  <c r="G19" i="7" s="1"/>
  <c r="H19" i="7" s="1"/>
  <c r="I19" i="7" s="1"/>
  <c r="J19" i="7" s="1"/>
  <c r="K19" i="7" s="1"/>
  <c r="L19" i="7" s="1"/>
  <c r="M19" i="7" s="1"/>
  <c r="N19" i="7" s="1"/>
  <c r="O19" i="7" s="1"/>
  <c r="P19" i="7" s="1"/>
  <c r="Q19" i="7" s="1"/>
  <c r="R19" i="7" s="1"/>
  <c r="S19" i="7" s="1"/>
  <c r="T19" i="7" s="1"/>
  <c r="U19" i="7" s="1"/>
  <c r="V19" i="7" s="1"/>
  <c r="C8" i="7"/>
  <c r="B7" i="7"/>
  <c r="T10" i="7" l="1"/>
  <c r="R10" i="7"/>
  <c r="E10" i="7"/>
  <c r="U10" i="7"/>
  <c r="K10" i="7"/>
  <c r="H10" i="7"/>
  <c r="I10" i="7"/>
  <c r="V20" i="7"/>
  <c r="B20" i="7" s="1"/>
  <c r="B27" i="7" s="1"/>
  <c r="V12" i="7"/>
  <c r="V13" i="7" s="1"/>
  <c r="C9" i="7"/>
  <c r="C13" i="7" s="1"/>
  <c r="B8" i="7"/>
  <c r="V14" i="2"/>
  <c r="C10" i="7" l="1"/>
  <c r="B10" i="7" s="1"/>
  <c r="B9" i="7"/>
  <c r="B12" i="7"/>
  <c r="B13" i="7" l="1"/>
  <c r="B5" i="2"/>
  <c r="B7" i="2" l="1"/>
  <c r="B14" i="2" l="1"/>
  <c r="B15" i="2" s="1"/>
  <c r="B22" i="2" l="1"/>
  <c r="B23" i="2"/>
  <c r="B26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<sst xmlns="http://schemas.openxmlformats.org/spreadsheetml/2006/main" count="28928" uniqueCount="4412">
  <si>
    <t>Tarifa (R$/MMBtu)</t>
  </si>
  <si>
    <t>VPL (@2005)</t>
  </si>
  <si>
    <t>WACC</t>
  </si>
  <si>
    <t>Data</t>
  </si>
  <si>
    <t>Número índice</t>
  </si>
  <si>
    <t>OPEX</t>
  </si>
  <si>
    <t>Tabela Dados Ativo por ativo Contabilidade - Posição 31/Dez/24</t>
  </si>
  <si>
    <t>Visão Contábil 
Moeda Corrente</t>
  </si>
  <si>
    <t>Visão  Regulatória
Moeda Corrente</t>
  </si>
  <si>
    <t>Chave/ Nº Imobilizado</t>
  </si>
  <si>
    <t>Descrição do Bem</t>
  </si>
  <si>
    <t>Relação de Bens e Instalações</t>
  </si>
  <si>
    <t>Gasoduto</t>
  </si>
  <si>
    <t>Contrato</t>
  </si>
  <si>
    <t>Data de Imobilização</t>
  </si>
  <si>
    <t>Vida Útil [Ano/Mês]</t>
  </si>
  <si>
    <t>Valor Aquisição R$</t>
  </si>
  <si>
    <t>Depreciação Acum. R$</t>
  </si>
  <si>
    <t>Valor Residual  R$</t>
  </si>
  <si>
    <t>Origem do Investimento</t>
  </si>
  <si>
    <t>Metodologia Depreciação para FCLe</t>
  </si>
  <si>
    <t>Valor Residual R$</t>
  </si>
  <si>
    <t>280000000248/0001</t>
  </si>
  <si>
    <t>PAINEL DE CONTROLE ESTRUTURA EM ACO CARBONO C/1 PO</t>
  </si>
  <si>
    <t>Máquinas e Equipamentos Operacionais</t>
  </si>
  <si>
    <t>GASPAL</t>
  </si>
  <si>
    <t>MALHAS SE</t>
  </si>
  <si>
    <t>030/000</t>
  </si>
  <si>
    <t>Anexo IV</t>
  </si>
  <si>
    <t>Residual Contábil</t>
  </si>
  <si>
    <t>310000000095/0000</t>
  </si>
  <si>
    <t>VALVULA TIPO BLOQUEIO ACIONAMENTO PNEUMATICO DIAM</t>
  </si>
  <si>
    <t>Ponto (s) de Saída</t>
  </si>
  <si>
    <t>GASVOL</t>
  </si>
  <si>
    <t>310000000096/0000</t>
  </si>
  <si>
    <t>ATUADOR PNEUMATICO P/VALVULA CAP 14 POL MCA BIFFI</t>
  </si>
  <si>
    <t>310000000097/0000</t>
  </si>
  <si>
    <t>310000000098/0000</t>
  </si>
  <si>
    <t>310000000099/0000</t>
  </si>
  <si>
    <t>310000000100/0000</t>
  </si>
  <si>
    <t>310000000101/0000</t>
  </si>
  <si>
    <t>FILTRO CICLONE PMTA 7551.31 KPA DIM 1100X2600 MM M</t>
  </si>
  <si>
    <t>310000000102/0000</t>
  </si>
  <si>
    <t>310000000103/0000</t>
  </si>
  <si>
    <t>310000000104/0000</t>
  </si>
  <si>
    <t>FILTRO DE PARTICULA SOLIDA PMTA 6864.76 KPA DIM 60</t>
  </si>
  <si>
    <t>310000000105/0000</t>
  </si>
  <si>
    <t>310000000106/0000</t>
  </si>
  <si>
    <t>310000000107/0000</t>
  </si>
  <si>
    <t>VALVULA TIPO SDV ACIONAMENTO PNEUMATICO DIAM 8 POL</t>
  </si>
  <si>
    <t>310000000108/0000</t>
  </si>
  <si>
    <t>VALVULA TIPO MONITORA ACIONAMENTO PNEUMATICO DIAM</t>
  </si>
  <si>
    <t>310000000109/0000</t>
  </si>
  <si>
    <t>VALVULA TIPO CONTROLE FALHA ABRE ACIONAMENTO PNEUM</t>
  </si>
  <si>
    <t>310000000110/0000</t>
  </si>
  <si>
    <t>310000000111/0000</t>
  </si>
  <si>
    <t>310000000112/0000</t>
  </si>
  <si>
    <t>310000000113/0000</t>
  </si>
  <si>
    <t>310000000114/0000</t>
  </si>
  <si>
    <t>310000000115/0000</t>
  </si>
  <si>
    <t>310000000116/0000</t>
  </si>
  <si>
    <t>VALVULA TIPO CONTROLE REMOTA ACIONAMENTO PNEUMATIC</t>
  </si>
  <si>
    <t>310000000117/0000</t>
  </si>
  <si>
    <t>310000000150/0000</t>
  </si>
  <si>
    <t>MEDIDOR DE VAZAO TIPO PLACA DE ORIFICIO DIAM 14 PO</t>
  </si>
  <si>
    <t>310000000151/0000</t>
  </si>
  <si>
    <t>310000000152/0000</t>
  </si>
  <si>
    <t>310000000153/0000</t>
  </si>
  <si>
    <t>TRECHO RETO (STRAIGHTENING VANE) ESTRUTURA EM ACO</t>
  </si>
  <si>
    <t>Tubulação - Trecho (s) / Ramal (s)</t>
  </si>
  <si>
    <t>310000000154/0000</t>
  </si>
  <si>
    <t>310000000155/0000</t>
  </si>
  <si>
    <t>310000000156/0000</t>
  </si>
  <si>
    <t>310000000157/0000</t>
  </si>
  <si>
    <t>310000000158/0000</t>
  </si>
  <si>
    <t>310000000160/0000</t>
  </si>
  <si>
    <t>310000000161/0000</t>
  </si>
  <si>
    <t>COMPUTADOR DE VAZAO MCA EMERSON MOD FLOBOSS</t>
  </si>
  <si>
    <t>310000000162/0000</t>
  </si>
  <si>
    <t>310000000163/0000</t>
  </si>
  <si>
    <t>310000000164/0000</t>
  </si>
  <si>
    <t>RACK METALICO P/EQUIPAMENTO DE COMUNICACAO DIM 600</t>
  </si>
  <si>
    <t>Equipamentos e Instalações de Comunicação</t>
  </si>
  <si>
    <t>310000000165/0000</t>
  </si>
  <si>
    <t>SWITCH INDUSTRIAL C/8 PORTA(S) MCA CISCO SYSTEMS M</t>
  </si>
  <si>
    <t>310000000166/0000</t>
  </si>
  <si>
    <t>TRANSFORMADOR POT 30 KVA TENSAO 480/220/127 V MCA</t>
  </si>
  <si>
    <t>310000000168/0000</t>
  </si>
  <si>
    <t>CROMATOGRAFO A GAS MCA SIEMENS MOD MAXUM EDITION I</t>
  </si>
  <si>
    <t>310000000300/0000</t>
  </si>
  <si>
    <t>PREDIO DO SHELTER ESTRUTURA EM ALVENARIA C/LAJE EM</t>
  </si>
  <si>
    <t>Imóveis / Edificações / Benfeitorias</t>
  </si>
  <si>
    <t>280000000367/0000</t>
  </si>
  <si>
    <t>280000000369/0000</t>
  </si>
  <si>
    <t>180000000018/0003</t>
  </si>
  <si>
    <t>RAMAL 16' (ANÉL DE GÁS)</t>
  </si>
  <si>
    <t>180000000026/0003</t>
  </si>
  <si>
    <t>180000000081/0001</t>
  </si>
  <si>
    <t>220000000301/0002</t>
  </si>
  <si>
    <t>GASBEL</t>
  </si>
  <si>
    <t>220000000306/0002</t>
  </si>
  <si>
    <t>220000000421/0014</t>
  </si>
  <si>
    <t>GASODUTO GASBEL (TRECHO 127.601/149.623) COMPOSTA</t>
  </si>
  <si>
    <t>240000000862/0002</t>
  </si>
  <si>
    <t>GASODUTO GASCAR (TRECHO 28.741/50.063) COMPOSTA C/</t>
  </si>
  <si>
    <t>GASCAR</t>
  </si>
  <si>
    <t>240000000869/0001</t>
  </si>
  <si>
    <t>GASODUTO GASCAR (TRECHO 83.111/105.473) COMPOSTA C</t>
  </si>
  <si>
    <t>240000000871/0009</t>
  </si>
  <si>
    <t>GASODUTO GASCAR (TRECHO 105.474/133.255) COMPOSTA</t>
  </si>
  <si>
    <t>280000000111/0000</t>
  </si>
  <si>
    <t>MEDIDOR DE VAZAO ULTRASSONICO MCA SICK MOD FLOWSIC</t>
  </si>
  <si>
    <t>280000000138/0000</t>
  </si>
  <si>
    <t>AQUECEDOR DE GAS INDIRETO A BANHO DE AGUA PMTA 100</t>
  </si>
  <si>
    <t>310000000118/0025</t>
  </si>
  <si>
    <t>180000000249/0002</t>
  </si>
  <si>
    <t>VALVULA TIPO CONTROLE REMOTA ACIONAMENTO HIDROPNEU</t>
  </si>
  <si>
    <t>240000000720/0000</t>
  </si>
  <si>
    <t>AQUECEDOR DE GAS PMTA 99.73 KGF/CM2 MCA GTS THIELM</t>
  </si>
  <si>
    <t>240000000721/0000</t>
  </si>
  <si>
    <t>240000000722/0000</t>
  </si>
  <si>
    <t>240000000868/0000</t>
  </si>
  <si>
    <t>GASODUTO GASCAR (TRECHO 61.654/83.11) COMPOSTA C/T</t>
  </si>
  <si>
    <t>240000000869/0000</t>
  </si>
  <si>
    <t>240000000905/0000</t>
  </si>
  <si>
    <t>GASODUTO GASCAR (TRECHO 133.256/160.623) COMPOSTA</t>
  </si>
  <si>
    <t>240000000906/0000</t>
  </si>
  <si>
    <t>GASODUTO GASCAR (TRECHO 160.624/183.951) COMPOSTA</t>
  </si>
  <si>
    <t>240000000910/0000</t>
  </si>
  <si>
    <t>GASODUTO GASCAR (TRECHO 221.866/245.429) COMPOSTA</t>
  </si>
  <si>
    <t>240000000914/0000</t>
  </si>
  <si>
    <t>GASODUTO GASCAR (TRECHO 293.258/319.403) COMPOSTA</t>
  </si>
  <si>
    <t>220000000096/0006</t>
  </si>
  <si>
    <t>220000000096/0002</t>
  </si>
  <si>
    <t>280000000209/0000</t>
  </si>
  <si>
    <t>FILTRO DE GAS PMTA 7.26 MPA DIM 300X1700 MM MCA GA</t>
  </si>
  <si>
    <t>280000000212/0000</t>
  </si>
  <si>
    <t>ATUADOR PNEUMATICO P/VALVULA CAP 6 POL MCA MNA</t>
  </si>
  <si>
    <t>280000000215/0000</t>
  </si>
  <si>
    <t>280000000227/0000</t>
  </si>
  <si>
    <t>280000000228/0000</t>
  </si>
  <si>
    <t>ATUADOR PNEUMATICO P/VALVULA CAP 8 POL MCA MNA</t>
  </si>
  <si>
    <t>280000000237/0000</t>
  </si>
  <si>
    <t>280000000238/0000</t>
  </si>
  <si>
    <t>280000000247/0000</t>
  </si>
  <si>
    <t>180000000048/0000</t>
  </si>
  <si>
    <t>ATUADOR PNEUMATICO P/VALVULA CAP 14 POL MCA BETTIS</t>
  </si>
  <si>
    <t>180000000050/0000</t>
  </si>
  <si>
    <t>180000000060/0000</t>
  </si>
  <si>
    <t>180000000061/0000</t>
  </si>
  <si>
    <t>180000000063/0000</t>
  </si>
  <si>
    <t>180000000064/0000</t>
  </si>
  <si>
    <t>180000000065/0000</t>
  </si>
  <si>
    <t>180000000066/0000</t>
  </si>
  <si>
    <t>180000000067/0000</t>
  </si>
  <si>
    <t>180000000068/0000</t>
  </si>
  <si>
    <t>180000000072/0000</t>
  </si>
  <si>
    <t>180000000076/0000</t>
  </si>
  <si>
    <t>180000000080/0000</t>
  </si>
  <si>
    <t>180000000191/0000</t>
  </si>
  <si>
    <t>PAINEL DE CONTROLE ESTRUTURA EM ACO CARBONO C/2 PO</t>
  </si>
  <si>
    <t>180000000192/0000</t>
  </si>
  <si>
    <t>180000000193/0000</t>
  </si>
  <si>
    <t>180000000194/0000</t>
  </si>
  <si>
    <t>180000000202/0000</t>
  </si>
  <si>
    <t>ATUADOR PNEUMATICO P/VALVULA CAP 16 POL MCA CAMERO</t>
  </si>
  <si>
    <t>180000000218/0000</t>
  </si>
  <si>
    <t>MEDIDOR DE VAZAO TIPO PLACA DE ORIFICIO DIAM 18 PO</t>
  </si>
  <si>
    <t>180000000219/0000</t>
  </si>
  <si>
    <t>180000000220/0000</t>
  </si>
  <si>
    <t>180000000223/0000</t>
  </si>
  <si>
    <t>MEDIDOR DE VAZAO ULTRASSONICO MCA USE MOD UF-322-G</t>
  </si>
  <si>
    <t>Componentes Tubulação - Trecho (s) / Ramal (s)</t>
  </si>
  <si>
    <t>180000000262/0002</t>
  </si>
  <si>
    <t>GASODUTO RAMAL 16 (TRECHO 0.000/3.651) COMPOSTA C/</t>
  </si>
  <si>
    <t>180000000262/0003</t>
  </si>
  <si>
    <t>180000000262/0004</t>
  </si>
  <si>
    <t>180000000262/0005</t>
  </si>
  <si>
    <t>220000000301/0000</t>
  </si>
  <si>
    <t>220000000306/0000</t>
  </si>
  <si>
    <t>280000000571/0010</t>
  </si>
  <si>
    <t>220000000096/0000</t>
  </si>
  <si>
    <t>220000000096/0003</t>
  </si>
  <si>
    <t>280000000371/0001</t>
  </si>
  <si>
    <t>280000000446/0004</t>
  </si>
  <si>
    <t>280000000531/0000</t>
  </si>
  <si>
    <t>VALVULA TIPO BLOQUEIO REMOTA ACIONAMENTO HIDROPNEU</t>
  </si>
  <si>
    <t>280000000532/0000</t>
  </si>
  <si>
    <t>ATUADOR HIDROPNEUMATICO P/VALVULA CAP 22 POL MCA S</t>
  </si>
  <si>
    <t>280000000533/0000</t>
  </si>
  <si>
    <t>VALVULA TIPO SDV ACIONAMENTO HIDROPNEUMATICO DIAM</t>
  </si>
  <si>
    <t>280000000534/0000</t>
  </si>
  <si>
    <t>ATUADOR HIDROPNEUMATICO P/VALVULA CAP 18 POL MCA S</t>
  </si>
  <si>
    <t>280000000535/0000</t>
  </si>
  <si>
    <t>280000000536/0000</t>
  </si>
  <si>
    <t>ATUADOR HIDROPNEUMATICO P/VALVULA CAP 14 POL MCA I</t>
  </si>
  <si>
    <t>280000000537/0000</t>
  </si>
  <si>
    <t>280000000538/0000</t>
  </si>
  <si>
    <t>280000000546/0000</t>
  </si>
  <si>
    <t>FILTRO DE SEPARACAO FRACAO LIQUIDA PMTA 60.5 KGF/C</t>
  </si>
  <si>
    <t>280000000547/0000</t>
  </si>
  <si>
    <t>280000000548/0000</t>
  </si>
  <si>
    <t>FILTRO DE GAS PMTA 75.7 KGF/CM2 DIM 800X2500 MM MC</t>
  </si>
  <si>
    <t>280000000549/0000</t>
  </si>
  <si>
    <t>VALVULA TIPO CONTROLE ACIONAMENTO PNEUMATICO DIAM</t>
  </si>
  <si>
    <t>280000000550/0000</t>
  </si>
  <si>
    <t>ATUADOR PNEUMATICO P/VALVULA CAP 14 POL MCA MNA</t>
  </si>
  <si>
    <t>280000000551/0000</t>
  </si>
  <si>
    <t>280000000552/0000</t>
  </si>
  <si>
    <t>280000000553/0000</t>
  </si>
  <si>
    <t>FILTRO CARTUCHO PMTA 7430 KPA DIM 800X3200 MM MCA</t>
  </si>
  <si>
    <t>280000000554/0000</t>
  </si>
  <si>
    <t>280000000555/0000</t>
  </si>
  <si>
    <t>VALVULA TIPO SDV ACIONAMENTO PNEUMATICO DIAM 12 PO</t>
  </si>
  <si>
    <t>280000000556/0000</t>
  </si>
  <si>
    <t>280000000557/0000</t>
  </si>
  <si>
    <t>280000000558/0000</t>
  </si>
  <si>
    <t>280000000559/0000</t>
  </si>
  <si>
    <t>280000000560/0000</t>
  </si>
  <si>
    <t>280000000561/0000</t>
  </si>
  <si>
    <t>VALVULA TIPO CONTROLE 3 VIA(S) ACIONAMENTO PNEUMAT</t>
  </si>
  <si>
    <t>280000000562/0000</t>
  </si>
  <si>
    <t>280000000563/0000</t>
  </si>
  <si>
    <t>AQUECEDOR DE GAS PMTA 74 KGF/CM2 MCA IVC MOD IHF 1</t>
  </si>
  <si>
    <t>280000000564/0000</t>
  </si>
  <si>
    <t>280000000565/0000</t>
  </si>
  <si>
    <t>280000000566/0000</t>
  </si>
  <si>
    <t>ATUADOR PNEUMATICO P/VALVULA CAP 20 POL MCA MNA</t>
  </si>
  <si>
    <t>280000000567/0000</t>
  </si>
  <si>
    <t>280000000568/0000</t>
  </si>
  <si>
    <t>280000000569/0000</t>
  </si>
  <si>
    <t>280000000570/0000</t>
  </si>
  <si>
    <t>280000000583/0000</t>
  </si>
  <si>
    <t>MEDIDOR DE VAZAO TIPO PLACA DE ORIFICIO DIAM 20 PO</t>
  </si>
  <si>
    <t>280000000586/0000</t>
  </si>
  <si>
    <t>280000000587/0000</t>
  </si>
  <si>
    <t>280000000593/0000</t>
  </si>
  <si>
    <t>PAINEL ELETRICO ESTRUTURA EM ACO CARBONO C/2 PORTA</t>
  </si>
  <si>
    <t>280000000594/0000</t>
  </si>
  <si>
    <t>RACK METALICO P/EQUIPAMENTO DE COMUNICACAO DIM 540</t>
  </si>
  <si>
    <t>280000000595/0000</t>
  </si>
  <si>
    <t>GERENCIADOR DE REDES GPRS MCA VECTOR MOD VX-530 RT</t>
  </si>
  <si>
    <t>280000000596/0000</t>
  </si>
  <si>
    <t>SWITCH INDUSTRIAL C/12 PORTA(S) MCA CISCO SYSTEMS</t>
  </si>
  <si>
    <t>280000000597/0000</t>
  </si>
  <si>
    <t>GERENCIADOR DE REDES VIA SATELITE MCA GILAT MOD SK</t>
  </si>
  <si>
    <t>280000000598/0000</t>
  </si>
  <si>
    <t>280000000599/0000</t>
  </si>
  <si>
    <t>NOBREAK POT 3 KVA C/BANCO DE BATERIA(S) C/40 BATER</t>
  </si>
  <si>
    <t>280000000600/0000</t>
  </si>
  <si>
    <t>280000000697/0000</t>
  </si>
  <si>
    <t>280000000698/0000</t>
  </si>
  <si>
    <t>PREDIO DO CROMATOGRAFO ESTRUTURA EM ALVENARIA C/LA</t>
  </si>
  <si>
    <t>310000000026/0000</t>
  </si>
  <si>
    <t>ATUADOR PNEUMATICO P/VALVULA CAP 6 POL MCA HI-TORK</t>
  </si>
  <si>
    <t>310000000034/0000</t>
  </si>
  <si>
    <t>AQUECEDOR DE GAS INDIRETO A BANHO DE AGUA PMTA 65</t>
  </si>
  <si>
    <t>310000000275/0005</t>
  </si>
  <si>
    <t>200000000183/0003</t>
  </si>
  <si>
    <t>GASODUTO GASAN (TRECHO 5.278/16.760) COMPOSTA C/TU</t>
  </si>
  <si>
    <t>GASAN</t>
  </si>
  <si>
    <t>200000000185/0000</t>
  </si>
  <si>
    <t>310000000064/0005</t>
  </si>
  <si>
    <t>LANCADOR E RECEBEDOR DE PIG ESTRUTURA EM ACO CARBO</t>
  </si>
  <si>
    <t>240000000871/0008</t>
  </si>
  <si>
    <t>240000000871/0010</t>
  </si>
  <si>
    <t>240000000871/0016</t>
  </si>
  <si>
    <t>240000000871/0018</t>
  </si>
  <si>
    <t>240000000871/0024</t>
  </si>
  <si>
    <t>240000000871/0029</t>
  </si>
  <si>
    <t>240000000871/0032</t>
  </si>
  <si>
    <t>240000000871/0000</t>
  </si>
  <si>
    <t>280000000728/0017</t>
  </si>
  <si>
    <t>GASODUTO GASPAL (TRECHO 44.562/76.776) COMPOSTA C/</t>
  </si>
  <si>
    <t>310000000118/0005</t>
  </si>
  <si>
    <t>310000000118/0006</t>
  </si>
  <si>
    <t>310000000118/0007</t>
  </si>
  <si>
    <t>310000000118/0008</t>
  </si>
  <si>
    <t>310000000118/0009</t>
  </si>
  <si>
    <t>310000000118/0010</t>
  </si>
  <si>
    <t>310000000118/0011</t>
  </si>
  <si>
    <t>310000000118/0013</t>
  </si>
  <si>
    <t>310000000118/0014</t>
  </si>
  <si>
    <t>310000000118/0015</t>
  </si>
  <si>
    <t>310000000118/0016</t>
  </si>
  <si>
    <t>310000000118/0017</t>
  </si>
  <si>
    <t>310000000118/0018</t>
  </si>
  <si>
    <t>310000000118/0019</t>
  </si>
  <si>
    <t>310000000118/0020</t>
  </si>
  <si>
    <t>310000000118/0021</t>
  </si>
  <si>
    <t>310000000118/0022</t>
  </si>
  <si>
    <t>310000000118/0030</t>
  </si>
  <si>
    <t>310000000318/0009</t>
  </si>
  <si>
    <t>GASODUTO GASVOL (TRECHO 94.916/100.37) COMPOSTA C/</t>
  </si>
  <si>
    <t>240000000871/0011</t>
  </si>
  <si>
    <t>240000000871/0012</t>
  </si>
  <si>
    <t>240000000871/0013</t>
  </si>
  <si>
    <t>240000000871/0014</t>
  </si>
  <si>
    <t>240000000871/0015</t>
  </si>
  <si>
    <t>240000000871/0020</t>
  </si>
  <si>
    <t>240000000871/0021</t>
  </si>
  <si>
    <t>240000000871/0026</t>
  </si>
  <si>
    <t>240000000039/0000</t>
  </si>
  <si>
    <t>VALVULA TIPO BLOQUEIO ACIONAMENTO HIDROPNEUMATICO</t>
  </si>
  <si>
    <t>240000000040/0000</t>
  </si>
  <si>
    <t>ATUADOR HIDROPNEUMATICO P/VALVULA CAP 18 POL MCA B</t>
  </si>
  <si>
    <t>240000000042/0000</t>
  </si>
  <si>
    <t>ATUADOR HIDROPNEUMATICO P/VALVULA CAP 28 POL MCA B</t>
  </si>
  <si>
    <t>240000000043/0000</t>
  </si>
  <si>
    <t>240000000044/0000</t>
  </si>
  <si>
    <t>240000000046/0000</t>
  </si>
  <si>
    <t>240000000047/0000</t>
  </si>
  <si>
    <t>240000000048/0000</t>
  </si>
  <si>
    <t>240000000093/0000</t>
  </si>
  <si>
    <t>CROMATOGRAFO A GAS C/1 UNIDADE(S) CONTROLADORA MOD</t>
  </si>
  <si>
    <t>240000000094/0000</t>
  </si>
  <si>
    <t>MEDIDOR DE VAZAO ULTRASSONICO MCA EMERSON MOD 3400</t>
  </si>
  <si>
    <t>240000000095/0000</t>
  </si>
  <si>
    <t>240000000096/0000</t>
  </si>
  <si>
    <t>240000000098/0000</t>
  </si>
  <si>
    <t>240000000099/0000</t>
  </si>
  <si>
    <t>240000000100/0000</t>
  </si>
  <si>
    <t>240000000102/0000</t>
  </si>
  <si>
    <t>240000000103/0000</t>
  </si>
  <si>
    <t>240000000104/0000</t>
  </si>
  <si>
    <t>240000000105/0000</t>
  </si>
  <si>
    <t>SWITCH INDUSTRIAL C/16 PORTA(S) MCA CISCO SYSTEMS</t>
  </si>
  <si>
    <t>240000000106/0000</t>
  </si>
  <si>
    <t>ROTEADOR ENCLAUSURADO MCA CISCO SYSTEMS MOD 3200 S</t>
  </si>
  <si>
    <t>240000000108/0000</t>
  </si>
  <si>
    <t>240000000612/0000</t>
  </si>
  <si>
    <t>VALVULA TIPO ESFERA REMOTA ACIONAMENTO HIDRAULICO</t>
  </si>
  <si>
    <t>240000000613/0000</t>
  </si>
  <si>
    <t>240000000615/0000</t>
  </si>
  <si>
    <t>ATUADOR HIDRAULICO P/VALVULA CAP 28 POL MCA BIFFI</t>
  </si>
  <si>
    <t>240000000616/0000</t>
  </si>
  <si>
    <t>240000000617/0000</t>
  </si>
  <si>
    <t>ATUADOR HIDRAULICO P/VALVULA CAP 18 POL MCA BIFFI</t>
  </si>
  <si>
    <t>240000000619/0000</t>
  </si>
  <si>
    <t>240000000621/0000</t>
  </si>
  <si>
    <t>240000000623/0000</t>
  </si>
  <si>
    <t>240000000624/0000</t>
  </si>
  <si>
    <t>240000000625/0000</t>
  </si>
  <si>
    <t>240000000626/0000</t>
  </si>
  <si>
    <t>240000000628/0000</t>
  </si>
  <si>
    <t>240000000630/0000</t>
  </si>
  <si>
    <t>240000000632/0000</t>
  </si>
  <si>
    <t>240000000634/0000</t>
  </si>
  <si>
    <t>240000000636/0000</t>
  </si>
  <si>
    <t>240000000638/0000</t>
  </si>
  <si>
    <t>240000000640/0000</t>
  </si>
  <si>
    <t>240000000642/0000</t>
  </si>
  <si>
    <t>240000000644/0000</t>
  </si>
  <si>
    <t>240000000646/0000</t>
  </si>
  <si>
    <t>240000000648/0000</t>
  </si>
  <si>
    <t>240000000650/0000</t>
  </si>
  <si>
    <t>240000000652/0000</t>
  </si>
  <si>
    <t>240000000653/0000</t>
  </si>
  <si>
    <t>240000000654/0000</t>
  </si>
  <si>
    <t>240000000655/0000</t>
  </si>
  <si>
    <t>240000000656/0000</t>
  </si>
  <si>
    <t>240000000657/0000</t>
  </si>
  <si>
    <t>240000000658/0000</t>
  </si>
  <si>
    <t>240000000659/0000</t>
  </si>
  <si>
    <t>240000000660/0000</t>
  </si>
  <si>
    <t>240000000723/0000</t>
  </si>
  <si>
    <t>240000000724/0000</t>
  </si>
  <si>
    <t>ATUADOR PNEUMATICO P/VALVULA CAP 16 POL MCA DRESSE</t>
  </si>
  <si>
    <t>240000000725/0000</t>
  </si>
  <si>
    <t>240000000726/0000</t>
  </si>
  <si>
    <t>240000000727/0000</t>
  </si>
  <si>
    <t>240000000728/0000</t>
  </si>
  <si>
    <t>240000000729/0000</t>
  </si>
  <si>
    <t>240000000730/0000</t>
  </si>
  <si>
    <t>240000000731/0000</t>
  </si>
  <si>
    <t>240000000732/0000</t>
  </si>
  <si>
    <t>VALVULA TIPO SDV ACIONAMENTO PNEUMATICO DIAM 2 POL</t>
  </si>
  <si>
    <t>240000000733/0000</t>
  </si>
  <si>
    <t>240000000734/0000</t>
  </si>
  <si>
    <t>240000000735/0000</t>
  </si>
  <si>
    <t>240000000736/0000</t>
  </si>
  <si>
    <t>240000000737/0000</t>
  </si>
  <si>
    <t>240000000738/0000</t>
  </si>
  <si>
    <t>240000000739/0000</t>
  </si>
  <si>
    <t>240000000740/0000</t>
  </si>
  <si>
    <t>240000000741/0000</t>
  </si>
  <si>
    <t>240000000742/0000</t>
  </si>
  <si>
    <t>240000000743/0000</t>
  </si>
  <si>
    <t>240000000744/0000</t>
  </si>
  <si>
    <t>240000000745/0000</t>
  </si>
  <si>
    <t>240000000746/0000</t>
  </si>
  <si>
    <t>240000000747/0000</t>
  </si>
  <si>
    <t>240000000748/0000</t>
  </si>
  <si>
    <t>240000000749/0000</t>
  </si>
  <si>
    <t>240000000750/0000</t>
  </si>
  <si>
    <t>240000000751/0000</t>
  </si>
  <si>
    <t>240000000752/0000</t>
  </si>
  <si>
    <t>240000000753/0000</t>
  </si>
  <si>
    <t>240000000754/0000</t>
  </si>
  <si>
    <t>COMPUTADOR DE VAZAO MCA FISHER MOD FLOBOSS 407</t>
  </si>
  <si>
    <t>240000000755/0000</t>
  </si>
  <si>
    <t>MEDIDOR DE VAZAO TIPO PLACA DE ORIFICIO DIAM 16 PO</t>
  </si>
  <si>
    <t>240000000757/0000</t>
  </si>
  <si>
    <t>240000000758/0000</t>
  </si>
  <si>
    <t>240000000760/0000</t>
  </si>
  <si>
    <t>240000000761/0000</t>
  </si>
  <si>
    <t>240000000765/0000</t>
  </si>
  <si>
    <t>TANQUE COLETOR DE RESIDUO ESTRUTURA ACO CARBONO HO</t>
  </si>
  <si>
    <t>240000000766/0000</t>
  </si>
  <si>
    <t>240000000767/0000</t>
  </si>
  <si>
    <t>240000000768/0000</t>
  </si>
  <si>
    <t>240000000769/0000</t>
  </si>
  <si>
    <t>240000000770/0000</t>
  </si>
  <si>
    <t>240000000771/0000</t>
  </si>
  <si>
    <t>240000000772/0000</t>
  </si>
  <si>
    <t>RACK METALICO P/EQUIPAMENTO DE COMUNICACAO C/CONER</t>
  </si>
  <si>
    <t>240000000773/0000</t>
  </si>
  <si>
    <t>PAINEL DE CONTROLE ESTRUTURA EM ACO CARBONO C/3 PO</t>
  </si>
  <si>
    <t>240000000774/0000</t>
  </si>
  <si>
    <t>240000000775/0000</t>
  </si>
  <si>
    <t>240000000776/0000</t>
  </si>
  <si>
    <t>240000000777/0000</t>
  </si>
  <si>
    <t>240000000778/0000</t>
  </si>
  <si>
    <t>240000000779/0000</t>
  </si>
  <si>
    <t>RETIFICADOR DE BATERIA POT 4.2 KVA C/BANCO DE BATE</t>
  </si>
  <si>
    <t>240000000780/0000</t>
  </si>
  <si>
    <t>GERENCIADOR DE REDES GPS MCA SYMMETRICOM MOD TIMES</t>
  </si>
  <si>
    <t>240000000781/0000</t>
  </si>
  <si>
    <t>NOBREAK POT 5 KVA C/BANCO DE BATERIA(S) C/60 BATER</t>
  </si>
  <si>
    <t>240000000782/0000</t>
  </si>
  <si>
    <t>ESTABILIZADOR ELETRONICO POT 5 KVA MCA ADELCO MOD</t>
  </si>
  <si>
    <t>240000000783/0000</t>
  </si>
  <si>
    <t>240000000784/0000</t>
  </si>
  <si>
    <t>240000000785/0000</t>
  </si>
  <si>
    <t>240000000786/0000</t>
  </si>
  <si>
    <t>240000000787/0000</t>
  </si>
  <si>
    <t>240000000788/0000</t>
  </si>
  <si>
    <t>ATUADOR HIDROPNEUMATICO P/VALVULA CAP 20 POL MCA S</t>
  </si>
  <si>
    <t>240000000789/0000</t>
  </si>
  <si>
    <t>240000000790/0000</t>
  </si>
  <si>
    <t>240000000791/0000</t>
  </si>
  <si>
    <t>240000000792/0000</t>
  </si>
  <si>
    <t>240000000793/0000</t>
  </si>
  <si>
    <t>ATUADOR PNEUMATICO P/VALVULA CAP 16 POL MCA HITER</t>
  </si>
  <si>
    <t>240000000794/0000</t>
  </si>
  <si>
    <t>VALVULA TIPO BLOQUEIO REMOTA ACIONAMENTO PNEUMATIC</t>
  </si>
  <si>
    <t>240000000795/0000</t>
  </si>
  <si>
    <t>240000000796/0000</t>
  </si>
  <si>
    <t>240000000797/0000</t>
  </si>
  <si>
    <t>ATUADOR PNEUMATICO P/VALVULA CAP 14 POL MCA HITER</t>
  </si>
  <si>
    <t>240000000798/0000</t>
  </si>
  <si>
    <t>240000000799/0000</t>
  </si>
  <si>
    <t>240000000800/0000</t>
  </si>
  <si>
    <t>240000000801/0000</t>
  </si>
  <si>
    <t>240000000802/0000</t>
  </si>
  <si>
    <t>240000000803/0000</t>
  </si>
  <si>
    <t>240000000804/0000</t>
  </si>
  <si>
    <t>240000000824/0000</t>
  </si>
  <si>
    <t>240000000840/0000</t>
  </si>
  <si>
    <t>240000000860/0000</t>
  </si>
  <si>
    <t>GASODUTO GASCAR (TRECHO 0.000/13.669) COMPOSTA C/T</t>
  </si>
  <si>
    <t>240000000861/0000</t>
  </si>
  <si>
    <t>GASODUTO GASCAR (TRECHO 13.67/28.74) COMPOSTA C/TU</t>
  </si>
  <si>
    <t>240000000862/0000</t>
  </si>
  <si>
    <t>240000000908/0000</t>
  </si>
  <si>
    <t>GASODUTO GASCAR (TRECHO 207.456/202.021) COMPOSTA</t>
  </si>
  <si>
    <t>240000000909/0000</t>
  </si>
  <si>
    <t>GASODUTO GASCAR (TRECHO 202.022/221.865) COMPOSTA</t>
  </si>
  <si>
    <t>240000000911/0000</t>
  </si>
  <si>
    <t>GASODUTO GASCAR (TRECHO 245.43/255.118) COMPOSTA C</t>
  </si>
  <si>
    <t>240000000913/0000</t>
  </si>
  <si>
    <t>GASODUTO GASCAR (TRECHO 269.133/293.257) COMPOSTA</t>
  </si>
  <si>
    <t>240000000915/0000</t>
  </si>
  <si>
    <t>GASODUTO GASCAR (TRECHO 319.404/332.184) COMPOSTA</t>
  </si>
  <si>
    <t>240000000916/0000</t>
  </si>
  <si>
    <t>GASODUTO GASCAR (TRECHO 332.185/355.815) COMPOSTA</t>
  </si>
  <si>
    <t>240000000917/0000</t>
  </si>
  <si>
    <t>GASODUTO GASCAR (TRECHO 355.816/380.645) COMPOSTA</t>
  </si>
  <si>
    <t>240000000918/0000</t>
  </si>
  <si>
    <t>GASODUTO GASCAR (TRECHO 380.646/402.842) COMPOSTA</t>
  </si>
  <si>
    <t>240000000919/0000</t>
  </si>
  <si>
    <t>GASODUTO GASCAR (TRECHO 402.843/423.604) COMPOSTA</t>
  </si>
  <si>
    <t>240000000920/0000</t>
  </si>
  <si>
    <t>GASODUTO GASCAR (TRECHO 423.605/443.355) COMPOSTA</t>
  </si>
  <si>
    <t>240000000921/0000</t>
  </si>
  <si>
    <t>GASODUTO GASCAR (TRECHO 443.356/456.357) COMPOSTA</t>
  </si>
  <si>
    <t>240000000922/0000</t>
  </si>
  <si>
    <t>VALVULA TIPO SDV REMOTA ACIONAMENTO PNEUMATICO PRE</t>
  </si>
  <si>
    <t>240000000923/0000</t>
  </si>
  <si>
    <t>240000000924/0000</t>
  </si>
  <si>
    <t>240000000925/0000</t>
  </si>
  <si>
    <t>240000000926/0000</t>
  </si>
  <si>
    <t>240000000927/0000</t>
  </si>
  <si>
    <t>240000000928/0000</t>
  </si>
  <si>
    <t>240000000929/0000</t>
  </si>
  <si>
    <t>240000000930/0000</t>
  </si>
  <si>
    <t>240000000931/0000</t>
  </si>
  <si>
    <t>240000000932/0000</t>
  </si>
  <si>
    <t>240000000933/0000</t>
  </si>
  <si>
    <t>240000000934/0000</t>
  </si>
  <si>
    <t>240000000935/0000</t>
  </si>
  <si>
    <t>240000000936/0000</t>
  </si>
  <si>
    <t>240000000937/0000</t>
  </si>
  <si>
    <t>240000000938/0000</t>
  </si>
  <si>
    <t>240000000939/0000</t>
  </si>
  <si>
    <t>240000000940/0000</t>
  </si>
  <si>
    <t>240000000941/0000</t>
  </si>
  <si>
    <t>240000000942/0000</t>
  </si>
  <si>
    <t>240000000943/0000</t>
  </si>
  <si>
    <t>280000000770/0001</t>
  </si>
  <si>
    <t>GASODUTO GASPAL (TRECHO 297.111/299.263) COMPOSTA</t>
  </si>
  <si>
    <t>180000000043/0001</t>
  </si>
  <si>
    <t>180000000051/0001</t>
  </si>
  <si>
    <t>FILTRO COMBINADO PMTA 102.3 KGF/CM2 DIM 900X3200 M</t>
  </si>
  <si>
    <t>180000000054/0001</t>
  </si>
  <si>
    <t>180000000057/0001</t>
  </si>
  <si>
    <t>180000000069/0001</t>
  </si>
  <si>
    <t>180000000073/0001</t>
  </si>
  <si>
    <t>180000000077/0001</t>
  </si>
  <si>
    <t>180000000081/0002</t>
  </si>
  <si>
    <t>180000000084/0003</t>
  </si>
  <si>
    <t>180000000087/0002</t>
  </si>
  <si>
    <t>180000000090/0001</t>
  </si>
  <si>
    <t>VALVULA TIPO ESFERA REMOTA ACIONAMENTO PNEUMATICO</t>
  </si>
  <si>
    <t>180000000093/0001</t>
  </si>
  <si>
    <t>ATUADOR PNEUMATICO P/VALVULA CAP 20 POL MCA SHAFER</t>
  </si>
  <si>
    <t>180000000096/0001</t>
  </si>
  <si>
    <t>180000000099/0001</t>
  </si>
  <si>
    <t>180000000195/0001</t>
  </si>
  <si>
    <t>180000000199/0001</t>
  </si>
  <si>
    <t>180000000205/0001</t>
  </si>
  <si>
    <t>180000000224/0001</t>
  </si>
  <si>
    <t>180000000107/0000</t>
  </si>
  <si>
    <t>Estação (ões) de Medição / Estação (ões) de Regulagem de Pressão</t>
  </si>
  <si>
    <t>180000000108/0000</t>
  </si>
  <si>
    <t>ATUADOR PNEUMATICO P/VALVULA CAP 12 POL MCA BETTIS</t>
  </si>
  <si>
    <t>180000000109/0000</t>
  </si>
  <si>
    <t>180000000110/0000</t>
  </si>
  <si>
    <t>180000000111/0000</t>
  </si>
  <si>
    <t>180000000112/0000</t>
  </si>
  <si>
    <t>180000000127/0000</t>
  </si>
  <si>
    <t>180000000139/0000</t>
  </si>
  <si>
    <t>180000000140/0000</t>
  </si>
  <si>
    <t>180000000146/0000</t>
  </si>
  <si>
    <t>180000000147/0000</t>
  </si>
  <si>
    <t>ATUADOR PNEUMATICO P/VALVULA CAP 16 POL MCA SHAFER</t>
  </si>
  <si>
    <t>180000000148/0000</t>
  </si>
  <si>
    <t>180000000149/0000</t>
  </si>
  <si>
    <t>180000000234/0000</t>
  </si>
  <si>
    <t>180000000236/0000</t>
  </si>
  <si>
    <t>180000000237/0000</t>
  </si>
  <si>
    <t>180000000238/0000</t>
  </si>
  <si>
    <t>180000000239/0000</t>
  </si>
  <si>
    <t>180000000255/0000</t>
  </si>
  <si>
    <t>VALVULA TIPO BLOQUEIO REMOTA ACIONAMENTO HIDRAULIC</t>
  </si>
  <si>
    <t>180000000257/0000</t>
  </si>
  <si>
    <t>180000000262/0000</t>
  </si>
  <si>
    <t>180000000262/0001</t>
  </si>
  <si>
    <t>190000000000/0000</t>
  </si>
  <si>
    <t>RAMAL 20' (ANÉL DE GÁS)</t>
  </si>
  <si>
    <t>190000000001/0000</t>
  </si>
  <si>
    <t>190000000002/0000</t>
  </si>
  <si>
    <t>ATUADOR PNEUMATICO P/VALVULA CAP 12 POL MCA SHAFER</t>
  </si>
  <si>
    <t>190000000003/0000</t>
  </si>
  <si>
    <t>190000000004/0000</t>
  </si>
  <si>
    <t>190000000005/0000</t>
  </si>
  <si>
    <t>190000000006/0000</t>
  </si>
  <si>
    <t>190000000007/0000</t>
  </si>
  <si>
    <t>190000000008/0000</t>
  </si>
  <si>
    <t>ATUADOR HIDRAULICO P/VALVULA CAP 20 POL MCA SHAFER</t>
  </si>
  <si>
    <t>190000000009/0000</t>
  </si>
  <si>
    <t>190000000010/0000</t>
  </si>
  <si>
    <t>190000000011/0000</t>
  </si>
  <si>
    <t>GASODUTO RAMAL 20 (TRECHO 0.000/2.326) COMPOSTA C/</t>
  </si>
  <si>
    <t>190000000011/0001</t>
  </si>
  <si>
    <t>190000000013/0000</t>
  </si>
  <si>
    <t>190000000015/0000</t>
  </si>
  <si>
    <t>180000000043/0000</t>
  </si>
  <si>
    <t>180000000043/0002</t>
  </si>
  <si>
    <t>180000000051/0000</t>
  </si>
  <si>
    <t>180000000051/0002</t>
  </si>
  <si>
    <t>180000000054/0000</t>
  </si>
  <si>
    <t>180000000054/0002</t>
  </si>
  <si>
    <t>180000000057/0000</t>
  </si>
  <si>
    <t>180000000057/0002</t>
  </si>
  <si>
    <t>180000000069/0000</t>
  </si>
  <si>
    <t>180000000069/0002</t>
  </si>
  <si>
    <t>180000000073/0000</t>
  </si>
  <si>
    <t>180000000073/0002</t>
  </si>
  <si>
    <t>180000000077/0000</t>
  </si>
  <si>
    <t>180000000077/0002</t>
  </si>
  <si>
    <t>180000000081/0000</t>
  </si>
  <si>
    <t>180000000081/0003</t>
  </si>
  <si>
    <t>180000000084/0000</t>
  </si>
  <si>
    <t>180000000084/0002</t>
  </si>
  <si>
    <t>180000000087/0000</t>
  </si>
  <si>
    <t>180000000087/0003</t>
  </si>
  <si>
    <t>180000000090/0000</t>
  </si>
  <si>
    <t>180000000090/0002</t>
  </si>
  <si>
    <t>180000000093/0000</t>
  </si>
  <si>
    <t>180000000093/0002</t>
  </si>
  <si>
    <t>180000000096/0000</t>
  </si>
  <si>
    <t>180000000096/0002</t>
  </si>
  <si>
    <t>180000000099/0000</t>
  </si>
  <si>
    <t>180000000099/0002</t>
  </si>
  <si>
    <t>180000000195/0000</t>
  </si>
  <si>
    <t>180000000195/0002</t>
  </si>
  <si>
    <t>180000000199/0000</t>
  </si>
  <si>
    <t>180000000199/0002</t>
  </si>
  <si>
    <t>180000000205/0000</t>
  </si>
  <si>
    <t>180000000205/0002</t>
  </si>
  <si>
    <t>180000000224/0000</t>
  </si>
  <si>
    <t>180000000224/0002</t>
  </si>
  <si>
    <t>240000000871/0007</t>
  </si>
  <si>
    <t>240000000871/0028</t>
  </si>
  <si>
    <t>240000000871/0031</t>
  </si>
  <si>
    <t>200000000144/0000</t>
  </si>
  <si>
    <t>200000000146/0000</t>
  </si>
  <si>
    <t>FILTRO DE GAS PMTA 101.4 KGF/CM2 DIM 500X3200 MM M</t>
  </si>
  <si>
    <t>200000000148/0000</t>
  </si>
  <si>
    <t>200000000149/0000</t>
  </si>
  <si>
    <t>200000000150/0000</t>
  </si>
  <si>
    <t>200000000153/0000</t>
  </si>
  <si>
    <t>200000000154/0000</t>
  </si>
  <si>
    <t>200000000157/0000</t>
  </si>
  <si>
    <t>200000000159/0000</t>
  </si>
  <si>
    <t>200000000171/0000</t>
  </si>
  <si>
    <t>200000000196/0000</t>
  </si>
  <si>
    <t>0000000074 - JUROS CAPITALIZADOS 16 PE UTE-Cubatão</t>
  </si>
  <si>
    <t>Outros</t>
  </si>
  <si>
    <t>190000000016/0000</t>
  </si>
  <si>
    <t>NSTALACAO COMPOSTA C/TUBULACAO, VALVULAS MANUAIS,</t>
  </si>
  <si>
    <t>Ponto (s) de Entrada</t>
  </si>
  <si>
    <t>190000000017/0000</t>
  </si>
  <si>
    <t>190000000018/0000</t>
  </si>
  <si>
    <t>190000000019/0000</t>
  </si>
  <si>
    <t>ATUADOR HIDRAULICO P/VALVULA CAP 24 POL MCA SHAFER</t>
  </si>
  <si>
    <t>220000000149/0000</t>
  </si>
  <si>
    <t>FILTRO COMBINADO PMTA 120 KGF/CM2 DIM 350X2000 MM</t>
  </si>
  <si>
    <t>220000000151/0000</t>
  </si>
  <si>
    <t>220000000152/0000</t>
  </si>
  <si>
    <t>220000000153/0000</t>
  </si>
  <si>
    <t>ATUADOR HIDRAULICO P/VALVULA CAP 6 POL MCA TORWELL</t>
  </si>
  <si>
    <t>220000000154/0000</t>
  </si>
  <si>
    <t>220000000156/0000</t>
  </si>
  <si>
    <t>220000000161/0000</t>
  </si>
  <si>
    <t>220000000165/0000</t>
  </si>
  <si>
    <t>220000000169/0000</t>
  </si>
  <si>
    <t>220000000174/0000</t>
  </si>
  <si>
    <t>220000000175/0000</t>
  </si>
  <si>
    <t>220000000396/0000</t>
  </si>
  <si>
    <t>240000000871/0022</t>
  </si>
  <si>
    <t>240000000871/0004</t>
  </si>
  <si>
    <t>240000000871/0002</t>
  </si>
  <si>
    <t>200000000183/0002</t>
  </si>
  <si>
    <t>220000000418/0001</t>
  </si>
  <si>
    <t>GASODUTO GASBEL (TRECHO 72.637/98.345) COMPOSTA C/</t>
  </si>
  <si>
    <t>280000000770/0000</t>
  </si>
  <si>
    <t>310000000307/0001</t>
  </si>
  <si>
    <t>GASODUTO GASVOL (TRECHO 0.000/9.994) COMPOSTA C/TU</t>
  </si>
  <si>
    <t>310000000307/0000</t>
  </si>
  <si>
    <t>280000000443/0001</t>
  </si>
  <si>
    <t>280000000443/0002</t>
  </si>
  <si>
    <t>280000000446/0000</t>
  </si>
  <si>
    <t>280000000446/0001</t>
  </si>
  <si>
    <t>310000000064/0004</t>
  </si>
  <si>
    <t>280000000039/0000</t>
  </si>
  <si>
    <t>280000000048/0000</t>
  </si>
  <si>
    <t>280000000059/0000</t>
  </si>
  <si>
    <t>FILTRO SEPARADOR CICLONE PMTA 6374.3 KPA DIM 900X3</t>
  </si>
  <si>
    <t>280000000063/0000</t>
  </si>
  <si>
    <t>280000000117/0000</t>
  </si>
  <si>
    <t>280000000118/0000</t>
  </si>
  <si>
    <t>280000000120/0000</t>
  </si>
  <si>
    <t>280000000124/0000</t>
  </si>
  <si>
    <t>280000000125/0000</t>
  </si>
  <si>
    <t>280000000261/0000</t>
  </si>
  <si>
    <t>280000000273/0000</t>
  </si>
  <si>
    <t>280000000399/0000</t>
  </si>
  <si>
    <t>280000000409/0000</t>
  </si>
  <si>
    <t>280000000498/0000</t>
  </si>
  <si>
    <t>280000000507/0000</t>
  </si>
  <si>
    <t>280000000545/0000</t>
  </si>
  <si>
    <t>280000000768/0000</t>
  </si>
  <si>
    <t>GASODUTO GASPAL (TRECHO 264.407/280.201) COMPOSTA</t>
  </si>
  <si>
    <t>280000000772/0000</t>
  </si>
  <si>
    <t>GASODUTO GASPAL (TRECHO 299.264/310.777) COMPOSTA</t>
  </si>
  <si>
    <t>280000000371/0000</t>
  </si>
  <si>
    <t>280000000344/0000</t>
  </si>
  <si>
    <t>AQUECEDOR DE GAS INDIRETO A BANHO DE AGUA PMTA 74</t>
  </si>
  <si>
    <t>280000000345/0000</t>
  </si>
  <si>
    <t>280000000348/0000</t>
  </si>
  <si>
    <t>FILTRO TIPO CICLONE PMTA 74 KGF/CM2 DIM 550X2800 M</t>
  </si>
  <si>
    <t>280000000353/0000</t>
  </si>
  <si>
    <t>FILTRO COMBINADO PMTA 74 KGF/CM2 DIM 550X3500 MM M</t>
  </si>
  <si>
    <t>280000000354/0000</t>
  </si>
  <si>
    <t>280000000376/0000</t>
  </si>
  <si>
    <t>280000000381/0000</t>
  </si>
  <si>
    <t>280000000382/0000</t>
  </si>
  <si>
    <t>ATUADOR HIDRAULICO P/VALVULA CAP 24 POL MCA BETTIS</t>
  </si>
  <si>
    <t>280000000383/0000</t>
  </si>
  <si>
    <t>280000000384/0000</t>
  </si>
  <si>
    <t>240000000109/0000</t>
  </si>
  <si>
    <t>240000000109/0001</t>
  </si>
  <si>
    <t>240000000112/0000</t>
  </si>
  <si>
    <t>ATUADOR PNEUMATICO P/VALVULA CAP 4 POL MCA BETTIS</t>
  </si>
  <si>
    <t>240000000112/0001</t>
  </si>
  <si>
    <t>240000000115/0000</t>
  </si>
  <si>
    <t>FILTRO DE GAS PMTA 101.4 KGF/CM2 DIM 350X2700 MM M</t>
  </si>
  <si>
    <t>240000000115/0001</t>
  </si>
  <si>
    <t>240000000118/0000</t>
  </si>
  <si>
    <t>240000000118/0001</t>
  </si>
  <si>
    <t>240000000121/0000</t>
  </si>
  <si>
    <t>240000000121/0001</t>
  </si>
  <si>
    <t>240000000124/0000</t>
  </si>
  <si>
    <t>240000000124/0001</t>
  </si>
  <si>
    <t>240000000127/0000</t>
  </si>
  <si>
    <t>AQUECEDOR DE GAS PMTA 100 KGF/CM2 MCA VANASA MULTI</t>
  </si>
  <si>
    <t>240000000127/0001</t>
  </si>
  <si>
    <t>240000000130/0000</t>
  </si>
  <si>
    <t>240000000130/0001</t>
  </si>
  <si>
    <t>240000000133/0000</t>
  </si>
  <si>
    <t>240000000133/0001</t>
  </si>
  <si>
    <t>240000000136/0000</t>
  </si>
  <si>
    <t>240000000136/0001</t>
  </si>
  <si>
    <t>240000000139/0000</t>
  </si>
  <si>
    <t>240000000139/0001</t>
  </si>
  <si>
    <t>240000000142/0000</t>
  </si>
  <si>
    <t>240000000142/0001</t>
  </si>
  <si>
    <t>240000000145/0000</t>
  </si>
  <si>
    <t>240000000145/0001</t>
  </si>
  <si>
    <t>240000000148/0000</t>
  </si>
  <si>
    <t>240000000148/0001</t>
  </si>
  <si>
    <t>240000000151/0000</t>
  </si>
  <si>
    <t>VALVULA TIPO SDV ACIONAMENTO PNEUMATICO DIAM 1 POL</t>
  </si>
  <si>
    <t>240000000151/0001</t>
  </si>
  <si>
    <t>240000000154/0000</t>
  </si>
  <si>
    <t>240000000154/0001</t>
  </si>
  <si>
    <t>240000000157/0000</t>
  </si>
  <si>
    <t>240000000157/0001</t>
  </si>
  <si>
    <t>240000000160/0000</t>
  </si>
  <si>
    <t>ATUADOR PNEUMATICO P/VALVULA CAP 3 POL MCA BETTIS</t>
  </si>
  <si>
    <t>240000000160/0001</t>
  </si>
  <si>
    <t>240000000163/0000</t>
  </si>
  <si>
    <t>240000000163/0001</t>
  </si>
  <si>
    <t>240000000166/0000</t>
  </si>
  <si>
    <t>240000000166/0001</t>
  </si>
  <si>
    <t>240000000169/0000</t>
  </si>
  <si>
    <t>240000000169/0001</t>
  </si>
  <si>
    <t>240000000172/0000</t>
  </si>
  <si>
    <t>240000000172/0001</t>
  </si>
  <si>
    <t>240000000175/0000</t>
  </si>
  <si>
    <t>240000000175/0005</t>
  </si>
  <si>
    <t>240000000178/0000</t>
  </si>
  <si>
    <t>240000000178/0005</t>
  </si>
  <si>
    <t>240000000181/0000</t>
  </si>
  <si>
    <t>240000000181/0003</t>
  </si>
  <si>
    <t>240000000181/0004</t>
  </si>
  <si>
    <t>240000000186/0000</t>
  </si>
  <si>
    <t>COMPUTADOR DE VAZAO MCA MECI MOD CDV15</t>
  </si>
  <si>
    <t>240000000186/0002</t>
  </si>
  <si>
    <t>240000000189/0000</t>
  </si>
  <si>
    <t>240000000189/0002</t>
  </si>
  <si>
    <t>240000000690/0000</t>
  </si>
  <si>
    <t>240000000690/0002</t>
  </si>
  <si>
    <t>240000000693/0000</t>
  </si>
  <si>
    <t>240000000693/0001</t>
  </si>
  <si>
    <t>240000000696/0000</t>
  </si>
  <si>
    <t>RACK METALICO P/EQUIPAMENTO DE COMUNICACAO DIM 800</t>
  </si>
  <si>
    <t>240000000696/0001</t>
  </si>
  <si>
    <t>240000000702/0000</t>
  </si>
  <si>
    <t>240000000702/0001</t>
  </si>
  <si>
    <t>240000000705/0000</t>
  </si>
  <si>
    <t>240000000705/0001</t>
  </si>
  <si>
    <t>240000000708/0000</t>
  </si>
  <si>
    <t>240000000708/0001</t>
  </si>
  <si>
    <t>240000000714/0000</t>
  </si>
  <si>
    <t>NOBREAK POT 11 KVA C/BANCO DE BATERIA(S) MCA EATON</t>
  </si>
  <si>
    <t>240000000714/0001</t>
  </si>
  <si>
    <t>240000000825/0000</t>
  </si>
  <si>
    <t>MEDIDOR DE VAZAO TIPO PLACA DE ORIFICIO DIAM 3 POL</t>
  </si>
  <si>
    <t>240000000825/0001</t>
  </si>
  <si>
    <t>240000000828/0000</t>
  </si>
  <si>
    <t>240000000828/0001</t>
  </si>
  <si>
    <t>240000000831/0000</t>
  </si>
  <si>
    <t>240000000831/0001</t>
  </si>
  <si>
    <t>240000000834/0000</t>
  </si>
  <si>
    <t>PREDIO DO BANHEIRO ESTRUTURA EM ALVENARIA C/LAJE E</t>
  </si>
  <si>
    <t>240000000834/0001</t>
  </si>
  <si>
    <t>240000000837/0000</t>
  </si>
  <si>
    <t>240000000837/0001</t>
  </si>
  <si>
    <t>280000000281/0000</t>
  </si>
  <si>
    <t>FILTRO DE GAS PMTA 19.49 KGF/CM2 DIM 450X1700 MM M</t>
  </si>
  <si>
    <t>280000000283/0002</t>
  </si>
  <si>
    <t>ATUADOR PNEUMATICO P/VALVULA CAP 12 POL C/REDUTOR</t>
  </si>
  <si>
    <t>280000000287/0000</t>
  </si>
  <si>
    <t>VASO ACUMULADOR ESTRUTURA ACO CARBONO VERTICAL DIM</t>
  </si>
  <si>
    <t>280000000288/0000</t>
  </si>
  <si>
    <t>FILTRO DE GAS PMTA 74 KGF/CM2 DIM 600X3200 MM MCA</t>
  </si>
  <si>
    <t>280000000291/0000</t>
  </si>
  <si>
    <t>280000000292/0000</t>
  </si>
  <si>
    <t>280000000294/0000</t>
  </si>
  <si>
    <t>280000000296/0000</t>
  </si>
  <si>
    <t>280000000298/0000</t>
  </si>
  <si>
    <t>280000000301/0000</t>
  </si>
  <si>
    <t>280000000304/0000</t>
  </si>
  <si>
    <t>240000000871/0019</t>
  </si>
  <si>
    <t>240000000871/0023</t>
  </si>
  <si>
    <t>240000000871/0025</t>
  </si>
  <si>
    <t>220000000168/0000</t>
  </si>
  <si>
    <t>MEDIDOR DE VAZAO TIPO PLACA DE ORIFICIO DIAM 4 POL</t>
  </si>
  <si>
    <t>220000000172/0000</t>
  </si>
  <si>
    <t>220000000173/0000</t>
  </si>
  <si>
    <t>220000000176/0000</t>
  </si>
  <si>
    <t>220000000177/0000</t>
  </si>
  <si>
    <t>220000000182/0000</t>
  </si>
  <si>
    <t>ESTABILIZADOR DE TENSAO ELETRONICO POT 7 KVA MCA U</t>
  </si>
  <si>
    <t>240000000285/0000</t>
  </si>
  <si>
    <t>240000000287/0000</t>
  </si>
  <si>
    <t>240000000288/0000</t>
  </si>
  <si>
    <t>240000000435/0000</t>
  </si>
  <si>
    <t>TURBINA A GAS POT 10311 HP MCA SOLAR TURBINES MOD</t>
  </si>
  <si>
    <t>240000000440/0000</t>
  </si>
  <si>
    <t>240000000441/0000</t>
  </si>
  <si>
    <t>240000000442/0000</t>
  </si>
  <si>
    <t>240000000442/0005</t>
  </si>
  <si>
    <t>240000000442/0015</t>
  </si>
  <si>
    <t>310000000318/0010</t>
  </si>
  <si>
    <t>240000000041/0000</t>
  </si>
  <si>
    <t>240000000045/0000</t>
  </si>
  <si>
    <t>240000000097/0000</t>
  </si>
  <si>
    <t>240000000101/0000</t>
  </si>
  <si>
    <t>240000000611/0000</t>
  </si>
  <si>
    <t>240000000620/0000</t>
  </si>
  <si>
    <t>240000000622/0000</t>
  </si>
  <si>
    <t>240000000627/0000</t>
  </si>
  <si>
    <t>240000000629/0000</t>
  </si>
  <si>
    <t>240000000631/0000</t>
  </si>
  <si>
    <t>240000000633/0000</t>
  </si>
  <si>
    <t>240000000635/0000</t>
  </si>
  <si>
    <t>240000000637/0000</t>
  </si>
  <si>
    <t>240000000639/0000</t>
  </si>
  <si>
    <t>240000000641/0000</t>
  </si>
  <si>
    <t>240000000643/0000</t>
  </si>
  <si>
    <t>240000000645/0000</t>
  </si>
  <si>
    <t>240000000647/0000</t>
  </si>
  <si>
    <t>240000000649/0000</t>
  </si>
  <si>
    <t>240000000651/0000</t>
  </si>
  <si>
    <t>240000000762/0000</t>
  </si>
  <si>
    <t>FILTRO DE GAS PMTA 101.2 KGF/CM2 DIM 900X4500 MM M</t>
  </si>
  <si>
    <t>240000000763/0000</t>
  </si>
  <si>
    <t>240000000764/0000</t>
  </si>
  <si>
    <t>240000000867/0000</t>
  </si>
  <si>
    <t>GASODUTO GASCAR (TRECHO 50.064/61.653) COMPOSTA C/</t>
  </si>
  <si>
    <t>240000000907/0000</t>
  </si>
  <si>
    <t>GASODUTO GASCAR (TRECHO 183.952/196.217) COMPOSTA</t>
  </si>
  <si>
    <t>240000000912/0000</t>
  </si>
  <si>
    <t>GASODUTO GASCAR (TRECHO 255.119/269.132) COMPOSTA</t>
  </si>
  <si>
    <t>220000000002/0000</t>
  </si>
  <si>
    <t>ATUADOR PNEUMATICO P/VALVULA CAP 10 POL MCA SHAFER</t>
  </si>
  <si>
    <t>220000000003/0000</t>
  </si>
  <si>
    <t>220000000004/0000</t>
  </si>
  <si>
    <t>FILTRO COMBINADO PMTA 66.3 KGF/CM2 DIM 650X5000 MM</t>
  </si>
  <si>
    <t>220000000005/0000</t>
  </si>
  <si>
    <t>220000000006/0000</t>
  </si>
  <si>
    <t>VALVULA TIPO SDV ACIONAMENTO PNEUMATICO DIAM 6 POL</t>
  </si>
  <si>
    <t>220000000007/0000</t>
  </si>
  <si>
    <t>VALVULA TIPO CONTROLE FALHA FECHA ACIONAMENTO PNEU</t>
  </si>
  <si>
    <t>220000000008/0000</t>
  </si>
  <si>
    <t>220000000009/0000</t>
  </si>
  <si>
    <t>220000000010/0000</t>
  </si>
  <si>
    <t>220000000011/0000</t>
  </si>
  <si>
    <t>220000000012/0000</t>
  </si>
  <si>
    <t>MEDIDOR DE VAZAO TIPO PLACA DE ORIFICIO DIAM 12 PO</t>
  </si>
  <si>
    <t>220000000014/0000</t>
  </si>
  <si>
    <t>220000000131/0000</t>
  </si>
  <si>
    <t>NOBREAK POT 10 KVA C/BANCO DE BATERIA(S) C/20 BATE</t>
  </si>
  <si>
    <t>220000000135/0000</t>
  </si>
  <si>
    <t>220000000136/0000</t>
  </si>
  <si>
    <t>220000000183/0000</t>
  </si>
  <si>
    <t>FILTRO COMBINADO PMTA 66.3 KGF/CM2 DIM 750X4500 MM</t>
  </si>
  <si>
    <t>220000000183/0001</t>
  </si>
  <si>
    <t>220000000183/0002</t>
  </si>
  <si>
    <t>220000000186/0000</t>
  </si>
  <si>
    <t>220000000186/0001</t>
  </si>
  <si>
    <t>220000000186/0002</t>
  </si>
  <si>
    <t>220000000189/0000</t>
  </si>
  <si>
    <t>220000000190/0000</t>
  </si>
  <si>
    <t>220000000190/0001</t>
  </si>
  <si>
    <t>220000000190/0002</t>
  </si>
  <si>
    <t>220000000193/0000</t>
  </si>
  <si>
    <t>220000000193/0001</t>
  </si>
  <si>
    <t>220000000193/0002</t>
  </si>
  <si>
    <t>220000000196/0000</t>
  </si>
  <si>
    <t>220000000197/0000</t>
  </si>
  <si>
    <t>220000000197/0001</t>
  </si>
  <si>
    <t>220000000197/0002</t>
  </si>
  <si>
    <t>220000000200/0000</t>
  </si>
  <si>
    <t>220000000201/0000</t>
  </si>
  <si>
    <t>MEDIDOR DE VAZAO TIPO PLACA DE ORIFICIO DIAM 10 PO</t>
  </si>
  <si>
    <t>220000000202/0000</t>
  </si>
  <si>
    <t>220000000203/0000</t>
  </si>
  <si>
    <t>220000000204/0000</t>
  </si>
  <si>
    <t>220000000204/0001</t>
  </si>
  <si>
    <t>220000000204/0002</t>
  </si>
  <si>
    <t>220000000207/0000</t>
  </si>
  <si>
    <t>220000000207/0001</t>
  </si>
  <si>
    <t>220000000207/0002</t>
  </si>
  <si>
    <t>220000000210/0000</t>
  </si>
  <si>
    <t>NOBREAK POT 5 KVA C/BANCO DE BATERIA(S) C/40 BATER</t>
  </si>
  <si>
    <t>220000000213/0000</t>
  </si>
  <si>
    <t>220000000214/0000</t>
  </si>
  <si>
    <t>220000000215/0000</t>
  </si>
  <si>
    <t>SWITCH INDUSTRIAL C/24 PORTA(S) MCA CISCO SYSTEMS</t>
  </si>
  <si>
    <t>220000000400/0000</t>
  </si>
  <si>
    <t>220000000401/0000</t>
  </si>
  <si>
    <t>220000000402/0000</t>
  </si>
  <si>
    <t>PREDIO DE FERRAMENTAS ESTRUTURA EM ALVENARIA C/LAJ</t>
  </si>
  <si>
    <t>180000000000/0000</t>
  </si>
  <si>
    <t>180000000001/0000</t>
  </si>
  <si>
    <t>180000000002/0000</t>
  </si>
  <si>
    <t>180000000003/0000</t>
  </si>
  <si>
    <t>180000000004/0000</t>
  </si>
  <si>
    <t>180000000005/0000</t>
  </si>
  <si>
    <t>180000000006/0000</t>
  </si>
  <si>
    <t>180000000008/0000</t>
  </si>
  <si>
    <t>180000000009/0000</t>
  </si>
  <si>
    <t>180000000011/0000</t>
  </si>
  <si>
    <t>180000000012/0000</t>
  </si>
  <si>
    <t>180000000014/0000</t>
  </si>
  <si>
    <t>180000000015/0000</t>
  </si>
  <si>
    <t>180000000016/0000</t>
  </si>
  <si>
    <t>180000000017/0000</t>
  </si>
  <si>
    <t>180000000018/0001</t>
  </si>
  <si>
    <t>180000000026/0001</t>
  </si>
  <si>
    <t>180000000062/0000</t>
  </si>
  <si>
    <t>180000000087/0001</t>
  </si>
  <si>
    <t>180000000153/0000</t>
  </si>
  <si>
    <t>180000000154/0000</t>
  </si>
  <si>
    <t>180000000156/0000</t>
  </si>
  <si>
    <t>ATUADOR PNEUMATICO P/VALVULA CAP 18 POL MCA BIFFI</t>
  </si>
  <si>
    <t>180000000157/0000</t>
  </si>
  <si>
    <t>180000000158/0000</t>
  </si>
  <si>
    <t>FILTRO SEPARADOR CICLONE PMTA 9806.6 KPA DIM 3200X</t>
  </si>
  <si>
    <t>180000000159/0000</t>
  </si>
  <si>
    <t>180000000160/0000</t>
  </si>
  <si>
    <t>180000000161/0001</t>
  </si>
  <si>
    <t>FILTRO CARTUCHO PMTA 9806.6 KPA DIM 2900X2500 MM M</t>
  </si>
  <si>
    <t>180000000164/0001</t>
  </si>
  <si>
    <t>180000000167/0000</t>
  </si>
  <si>
    <t>180000000169/0001</t>
  </si>
  <si>
    <t>AQUECEDOR DE GAS PMTA 107.7 KGF/CM2 MCA PIETRO FIO</t>
  </si>
  <si>
    <t>180000000209/0004</t>
  </si>
  <si>
    <t>310000000118/0001</t>
  </si>
  <si>
    <t>310000000118/0029</t>
  </si>
  <si>
    <t>310000000210/0003</t>
  </si>
  <si>
    <t>310000000210/0008</t>
  </si>
  <si>
    <t>280000000769/0000</t>
  </si>
  <si>
    <t>GASODUTO GASPAL (TRECHO 280.202/297.11) COMPOSTA C</t>
  </si>
  <si>
    <t>280000000773/0000</t>
  </si>
  <si>
    <t>GASODUTO GASPAL (TRECHO 310.778/327.687) COMPOSTA</t>
  </si>
  <si>
    <t>240000000263/0000</t>
  </si>
  <si>
    <t>240000000264/0000</t>
  </si>
  <si>
    <t>240000000265/0000</t>
  </si>
  <si>
    <t>ATUADOR PNEUMATICO P/VALVULA CAP 18 POL MCA MNA MO</t>
  </si>
  <si>
    <t>240000000266/0000</t>
  </si>
  <si>
    <t>VASO ACUMULADOR DE GAS ESTRUTURA ACO CARBONO VERTI</t>
  </si>
  <si>
    <t>240000000267/0000</t>
  </si>
  <si>
    <t>240000000268/0000</t>
  </si>
  <si>
    <t>ATUADOR PNEUMATICO P/VALVULA CAP 28 POL MCA MNA MO</t>
  </si>
  <si>
    <t>240000000269/0000</t>
  </si>
  <si>
    <t>240000000270/0000</t>
  </si>
  <si>
    <t>240000000271/0000</t>
  </si>
  <si>
    <t>240000000272/0000</t>
  </si>
  <si>
    <t>240000000273/0000</t>
  </si>
  <si>
    <t>240000000274/0000</t>
  </si>
  <si>
    <t>240000000275/0000</t>
  </si>
  <si>
    <t>240000000276/0000</t>
  </si>
  <si>
    <t>240000000277/0000</t>
  </si>
  <si>
    <t>240000000278/0000</t>
  </si>
  <si>
    <t>240000000279/0000</t>
  </si>
  <si>
    <t>240000000280/0000</t>
  </si>
  <si>
    <t>240000000281/0000</t>
  </si>
  <si>
    <t>240000000282/0000</t>
  </si>
  <si>
    <t>240000000283/0000</t>
  </si>
  <si>
    <t>240000000284/0000</t>
  </si>
  <si>
    <t>240000000286/0000</t>
  </si>
  <si>
    <t>MEDIDOR DE VAZAO ULTRASSONICO MCA EMERSON MOD 3420</t>
  </si>
  <si>
    <t>240000000289/0000</t>
  </si>
  <si>
    <t>240000000290/0000</t>
  </si>
  <si>
    <t>240000000291/0000</t>
  </si>
  <si>
    <t>240000000292/0000</t>
  </si>
  <si>
    <t>ATUADOR PNEUMATICO P/VALVULA CAP 20 POL MCA MNA MO</t>
  </si>
  <si>
    <t>240000000293/0000</t>
  </si>
  <si>
    <t>240000000294/0000</t>
  </si>
  <si>
    <t>240000000295/0000</t>
  </si>
  <si>
    <t>VALVULA TIPO CONTROLADORA DE FLUXO ACIONAMENTO ELE</t>
  </si>
  <si>
    <t>240000000296/0000</t>
  </si>
  <si>
    <t>240000000297/0000</t>
  </si>
  <si>
    <t>240000000298/0000</t>
  </si>
  <si>
    <t>240000000299/0000</t>
  </si>
  <si>
    <t>240000000300/0000</t>
  </si>
  <si>
    <t>240000000301/0000</t>
  </si>
  <si>
    <t>240000000302/0000</t>
  </si>
  <si>
    <t>240000000303/0000</t>
  </si>
  <si>
    <t>240000000304/0000</t>
  </si>
  <si>
    <t>240000000305/0000</t>
  </si>
  <si>
    <t>240000000306/0000</t>
  </si>
  <si>
    <t>240000000307/0000</t>
  </si>
  <si>
    <t>VENT STACK ESTRUTURA EM ACO CARBONO VERTICAL DIM 6</t>
  </si>
  <si>
    <t>240000000308/0000</t>
  </si>
  <si>
    <t>240000000309/0000</t>
  </si>
  <si>
    <t>VALVULA TIPO ESFERA REMOTA ACIONAMENTO ELETROPNEUM</t>
  </si>
  <si>
    <t>240000000310/0000</t>
  </si>
  <si>
    <t>ATUADOR ELETROPNEUMATICO P/VALVULA CAP 4 POL MCA L</t>
  </si>
  <si>
    <t>240000000311/0000</t>
  </si>
  <si>
    <t>240000000312/0000</t>
  </si>
  <si>
    <t>ATUADOR PNEUMATICO P/VALVULA CAP 20 POL MCA CAMERO</t>
  </si>
  <si>
    <t>240000000313/0000</t>
  </si>
  <si>
    <t>240000000314/0000</t>
  </si>
  <si>
    <t>240000000315/0000</t>
  </si>
  <si>
    <t>240000000316/0000</t>
  </si>
  <si>
    <t>ATUADOR ELETROPNEUMATICO P/VALVULA CAP 1 POL MCA L</t>
  </si>
  <si>
    <t>240000000317/0000</t>
  </si>
  <si>
    <t>FILTRO SILENCIADOR P/DESCARGA DE GAS ESTRUTURA EM</t>
  </si>
  <si>
    <t>240000000318/0000</t>
  </si>
  <si>
    <t>240000000319/0000</t>
  </si>
  <si>
    <t>240000000320/0000</t>
  </si>
  <si>
    <t>ATUADOR PNEUMATICO P/VALVULA CAP 6 POL MCA MNA MOD</t>
  </si>
  <si>
    <t>240000000321/0000</t>
  </si>
  <si>
    <t>MEDIDOR DE VAZAO TIPO PLACA DE ORIFICIO DIAM 6 POL</t>
  </si>
  <si>
    <t>240000000322/0000</t>
  </si>
  <si>
    <t>240000000323/0000</t>
  </si>
  <si>
    <t>240000000324/0000</t>
  </si>
  <si>
    <t>240000000325/0000</t>
  </si>
  <si>
    <t>240000000326/0000</t>
  </si>
  <si>
    <t>ATUADOR PNEUMATICO P/VALVULA CAP 8 POL MCA MNA MOD</t>
  </si>
  <si>
    <t>240000000327/0000</t>
  </si>
  <si>
    <t>240000000328/0000</t>
  </si>
  <si>
    <t>240000000329/0000</t>
  </si>
  <si>
    <t>FILTRO COALESCEDOR PMTA 300 LBS DIM 1300X3700 MM M</t>
  </si>
  <si>
    <t>240000000330/0000</t>
  </si>
  <si>
    <t>240000000331/0000</t>
  </si>
  <si>
    <t>ATUADOR PNEUMATICO P/VALVULA CAP 14 POL MCA MNA MO</t>
  </si>
  <si>
    <t>240000000332/0000</t>
  </si>
  <si>
    <t>240000000333/0000</t>
  </si>
  <si>
    <t>ATUADOR PNEUMATICO P/VALVULA CAP 16 POL MCA MNA MO</t>
  </si>
  <si>
    <t>240000000334/0000</t>
  </si>
  <si>
    <t>240000000335/0000</t>
  </si>
  <si>
    <t>VALVULA TIPO CONTROLE ANTI-SURGE REMOTA ACIONAMENT</t>
  </si>
  <si>
    <t>240000000336/0000</t>
  </si>
  <si>
    <t>240000000337/0000</t>
  </si>
  <si>
    <t>ATUADOR PNEUMATICO P/VALVULA CAP 4 POL MCA MNA MOD</t>
  </si>
  <si>
    <t>240000000338/0000</t>
  </si>
  <si>
    <t>240000000339/0000</t>
  </si>
  <si>
    <t>240000000340/0000</t>
  </si>
  <si>
    <t>240000000341/0000</t>
  </si>
  <si>
    <t>240000000342/0000</t>
  </si>
  <si>
    <t>240000000343/0000</t>
  </si>
  <si>
    <t>240000000344/0000</t>
  </si>
  <si>
    <t>240000000345/0000</t>
  </si>
  <si>
    <t>240000000346/0000</t>
  </si>
  <si>
    <t>240000000347/0000</t>
  </si>
  <si>
    <t>240000000348/0000</t>
  </si>
  <si>
    <t>240000000349/0000</t>
  </si>
  <si>
    <t>240000000350/0000</t>
  </si>
  <si>
    <t>240000000351/0000</t>
  </si>
  <si>
    <t>240000000352/0000</t>
  </si>
  <si>
    <t>240000000353/0000</t>
  </si>
  <si>
    <t>240000000354/0000</t>
  </si>
  <si>
    <t>240000000355/0000</t>
  </si>
  <si>
    <t>240000000356/0000</t>
  </si>
  <si>
    <t>240000000357/0000</t>
  </si>
  <si>
    <t>240000000358/0000</t>
  </si>
  <si>
    <t>240000000359/0000</t>
  </si>
  <si>
    <t>240000000360/0000</t>
  </si>
  <si>
    <t>240000000361/0000</t>
  </si>
  <si>
    <t>240000000362/0000</t>
  </si>
  <si>
    <t>240000000363/0000</t>
  </si>
  <si>
    <t>240000000364/0000</t>
  </si>
  <si>
    <t>240000000365/0000</t>
  </si>
  <si>
    <t>240000000366/0000</t>
  </si>
  <si>
    <t>240000000367/0000</t>
  </si>
  <si>
    <t>240000000368/0000</t>
  </si>
  <si>
    <t>240000000369/0000</t>
  </si>
  <si>
    <t>240000000370/0000</t>
  </si>
  <si>
    <t>240000000371/0000</t>
  </si>
  <si>
    <t>240000000372/0000</t>
  </si>
  <si>
    <t>240000000373/0000</t>
  </si>
  <si>
    <t>240000000374/0000</t>
  </si>
  <si>
    <t>240000000375/0000</t>
  </si>
  <si>
    <t>240000000376/0000</t>
  </si>
  <si>
    <t>240000000377/0000</t>
  </si>
  <si>
    <t>240000000378/0000</t>
  </si>
  <si>
    <t>RESFRIADOR DE GAS C/2 VENTILADOR(ES) POT 20 CV PMT</t>
  </si>
  <si>
    <t>240000000379/0000</t>
  </si>
  <si>
    <t>240000000380/0000</t>
  </si>
  <si>
    <t>240000000381/0000</t>
  </si>
  <si>
    <t>240000000382/0000</t>
  </si>
  <si>
    <t>FILTRO CARTUCHO PMTA 19.18KGF/CM2 DIM 250X1400 MM</t>
  </si>
  <si>
    <t>240000000383/0000</t>
  </si>
  <si>
    <t>240000000384/0000</t>
  </si>
  <si>
    <t>BOMBA DE DIAFRAGMA MCA YAMADA MOD NDP 80BAC-TPO-AP</t>
  </si>
  <si>
    <t>240000000385/0000</t>
  </si>
  <si>
    <t>240000000386/0000</t>
  </si>
  <si>
    <t>240000000387/0000</t>
  </si>
  <si>
    <t>FILTRO COALHECEDOR PMTA 300 LBS DIM 350X1700 MM MC</t>
  </si>
  <si>
    <t>240000000388/0000</t>
  </si>
  <si>
    <t>MEDIDOR DE VAZAO ULTRASSONICO MCA MICRO MOTION MOD</t>
  </si>
  <si>
    <t>240000000389/0000</t>
  </si>
  <si>
    <t>FILTRO DE LINHA PMTA 300 LBS DIM 350X1700 MM MCA G</t>
  </si>
  <si>
    <t>240000000390/0000</t>
  </si>
  <si>
    <t>240000000391/0000</t>
  </si>
  <si>
    <t>240000000392/0000</t>
  </si>
  <si>
    <t>240000000393/0000</t>
  </si>
  <si>
    <t>240000000394/0000</t>
  </si>
  <si>
    <t>240000000395/0000</t>
  </si>
  <si>
    <t>240000000396/0000</t>
  </si>
  <si>
    <t>240000000397/0000</t>
  </si>
  <si>
    <t>240000000398/0000</t>
  </si>
  <si>
    <t>240000000399/0000</t>
  </si>
  <si>
    <t>240000000400/0000</t>
  </si>
  <si>
    <t>240000000401/0000</t>
  </si>
  <si>
    <t>240000000402/0000</t>
  </si>
  <si>
    <t>240000000403/0000</t>
  </si>
  <si>
    <t>240000000404/0000</t>
  </si>
  <si>
    <t>240000000405/0000</t>
  </si>
  <si>
    <t>240000000406/0000</t>
  </si>
  <si>
    <t>MEDIDOR DE VAZAO TIPO PLACA DE ORIFICIO DIAM 1 POL</t>
  </si>
  <si>
    <t>240000000407/0000</t>
  </si>
  <si>
    <t>240000000408/0000</t>
  </si>
  <si>
    <t>240000000409/0000</t>
  </si>
  <si>
    <t>240000000410/0000</t>
  </si>
  <si>
    <t>PONTE ROLANTE CAP 10 T VAO 10000 MM CURSO 30000 MM</t>
  </si>
  <si>
    <t>240000000411/0000</t>
  </si>
  <si>
    <t>CASE PRESSURIZADO P/EIXO DE TURBINA ESTRUTURA EM A</t>
  </si>
  <si>
    <t>240000000412/0000</t>
  </si>
  <si>
    <t>240000000414/0000</t>
  </si>
  <si>
    <t>240000000415/0000</t>
  </si>
  <si>
    <t>ATUADOR ELETROPNEUMATICO P/VALVULA CAP 3 POL MCA V</t>
  </si>
  <si>
    <t>240000000416/0000</t>
  </si>
  <si>
    <t>240000000417/0000</t>
  </si>
  <si>
    <t>240000000418/0000</t>
  </si>
  <si>
    <t>240000000419/0000</t>
  </si>
  <si>
    <t>240000000420/0000</t>
  </si>
  <si>
    <t>240000000421/0000</t>
  </si>
  <si>
    <t>240000000422/0000</t>
  </si>
  <si>
    <t>RESFRIADOR DE OLEO PMTA 10.5 KGF/CM2 MCA HARSCO MO</t>
  </si>
  <si>
    <t>240000000423/0000</t>
  </si>
  <si>
    <t>240000000424/0000</t>
  </si>
  <si>
    <t>240000000425/0000</t>
  </si>
  <si>
    <t>240000000426/0000</t>
  </si>
  <si>
    <t>240000000427/0000</t>
  </si>
  <si>
    <t>240000000428/0000</t>
  </si>
  <si>
    <t>240000000429/0000</t>
  </si>
  <si>
    <t>240000000430/0000</t>
  </si>
  <si>
    <t>FILTRO DE ADMISSAO DE AR MCA HUBBELL MOD EXB-18186</t>
  </si>
  <si>
    <t>240000000431/0000</t>
  </si>
  <si>
    <t>240000000432/0000</t>
  </si>
  <si>
    <t>240000000433/0000</t>
  </si>
  <si>
    <t>240000000434/0000</t>
  </si>
  <si>
    <t>CROMATOGRAFO A GAS MCA BIRDWELL MOD BCC 12X9C1</t>
  </si>
  <si>
    <t>240000000436/0000</t>
  </si>
  <si>
    <t>COMPRESSOR DE GASES C/MOTOR POT 10311 HP MCA SOLAR</t>
  </si>
  <si>
    <t>240000000437/0000</t>
  </si>
  <si>
    <t>240000000438/0000</t>
  </si>
  <si>
    <t>240000000439/0000</t>
  </si>
  <si>
    <t>240000000459/0000</t>
  </si>
  <si>
    <t>240000000460/0000</t>
  </si>
  <si>
    <t>240000000461/0000</t>
  </si>
  <si>
    <t>240000000462/0000</t>
  </si>
  <si>
    <t>240000000463/0000</t>
  </si>
  <si>
    <t>240000000464/0000</t>
  </si>
  <si>
    <t>240000000465/0000</t>
  </si>
  <si>
    <t>FILTRO CARTUCHO PMTA 20 KGF/CM2 DIM 75X150 MM MCA</t>
  </si>
  <si>
    <t>240000000466/0000</t>
  </si>
  <si>
    <t>240000000467/0000</t>
  </si>
  <si>
    <t>240000000468/0000</t>
  </si>
  <si>
    <t>240000000469/0000</t>
  </si>
  <si>
    <t>240000000470/0000</t>
  </si>
  <si>
    <t>240000000471/0000</t>
  </si>
  <si>
    <t>240000000472/0000</t>
  </si>
  <si>
    <t>240000000473/0000</t>
  </si>
  <si>
    <t>240000000474/0000</t>
  </si>
  <si>
    <t>240000000475/0000</t>
  </si>
  <si>
    <t>240000000476/0000</t>
  </si>
  <si>
    <t>240000000477/0000</t>
  </si>
  <si>
    <t>240000000478/0000</t>
  </si>
  <si>
    <t>240000000479/0000</t>
  </si>
  <si>
    <t>240000000480/0000</t>
  </si>
  <si>
    <t>240000000481/0000</t>
  </si>
  <si>
    <t>240000000482/0000</t>
  </si>
  <si>
    <t>240000000483/0000</t>
  </si>
  <si>
    <t>240000000484/0000</t>
  </si>
  <si>
    <t>240000000485/0000</t>
  </si>
  <si>
    <t>240000000486/0000</t>
  </si>
  <si>
    <t>240000000487/0000</t>
  </si>
  <si>
    <t>240000000488/0000</t>
  </si>
  <si>
    <t>240000000489/0000</t>
  </si>
  <si>
    <t>240000000490/0000</t>
  </si>
  <si>
    <t>240000000491/0000</t>
  </si>
  <si>
    <t>240000000492/0000</t>
  </si>
  <si>
    <t>240000000493/0000</t>
  </si>
  <si>
    <t>240000000494/0000</t>
  </si>
  <si>
    <t>240000000495/0000</t>
  </si>
  <si>
    <t>240000000496/0000</t>
  </si>
  <si>
    <t>240000000497/0000</t>
  </si>
  <si>
    <t>FILTRO CARTUCHO PMTA 100.7 KGF/CM2 DIM 300X3000 MM</t>
  </si>
  <si>
    <t>240000000498/0000</t>
  </si>
  <si>
    <t>240000000499/0000</t>
  </si>
  <si>
    <t>FILTRO CARTUCHO PMTA 100.7 KGF/CM2 DIM 100X3000 MM</t>
  </si>
  <si>
    <t>240000000500/0000</t>
  </si>
  <si>
    <t>240000000501/0000</t>
  </si>
  <si>
    <t>VASO DE PRESSAO ESTRUTURA ACO CARBONO VERTICAL DIM</t>
  </si>
  <si>
    <t>240000000502/0000</t>
  </si>
  <si>
    <t>240000000503/0000</t>
  </si>
  <si>
    <t>240000000504/0000</t>
  </si>
  <si>
    <t>240000000505/0000</t>
  </si>
  <si>
    <t>240000000506/0000</t>
  </si>
  <si>
    <t>240000000507/0000</t>
  </si>
  <si>
    <t>240000000508/0000</t>
  </si>
  <si>
    <t>240000000509/0000</t>
  </si>
  <si>
    <t>240000000510/0000</t>
  </si>
  <si>
    <t>240000000511/0000</t>
  </si>
  <si>
    <t>240000000512/0000</t>
  </si>
  <si>
    <t>240000000513/0000</t>
  </si>
  <si>
    <t>240000000514/0000</t>
  </si>
  <si>
    <t>240000000515/0000</t>
  </si>
  <si>
    <t>240000000516/0000</t>
  </si>
  <si>
    <t>240000000517/0000</t>
  </si>
  <si>
    <t>240000000518/0000</t>
  </si>
  <si>
    <t>240000000519/0000</t>
  </si>
  <si>
    <t>240000000520/0000</t>
  </si>
  <si>
    <t>240000000521/0000</t>
  </si>
  <si>
    <t>240000000522/0000</t>
  </si>
  <si>
    <t>240000000523/0000</t>
  </si>
  <si>
    <t>240000000524/0000</t>
  </si>
  <si>
    <t>240000000525/0000</t>
  </si>
  <si>
    <t>240000000526/0000</t>
  </si>
  <si>
    <t>240000000527/0000</t>
  </si>
  <si>
    <t>240000000528/0000</t>
  </si>
  <si>
    <t>240000000529/0000</t>
  </si>
  <si>
    <t>240000000530/0000</t>
  </si>
  <si>
    <t>240000000531/0000</t>
  </si>
  <si>
    <t>240000000532/0000</t>
  </si>
  <si>
    <t>240000000533/0000</t>
  </si>
  <si>
    <t>240000000534/0000</t>
  </si>
  <si>
    <t>240000000535/0000</t>
  </si>
  <si>
    <t>240000000536/0000</t>
  </si>
  <si>
    <t>BOMBA DE DIAFRAGMA MCA YAMADA MOD NDP-25BPE-PP</t>
  </si>
  <si>
    <t>240000000537/0000</t>
  </si>
  <si>
    <t>240000000538/0000</t>
  </si>
  <si>
    <t>240000000539/0000</t>
  </si>
  <si>
    <t>VASO ACUMULADOR DE AR COMPIRMIDO ESTRUTURA ACO CAR</t>
  </si>
  <si>
    <t>240000000540/0000</t>
  </si>
  <si>
    <t>COMPRESSOR DE AR C/MOTOR POT 125 KW VAZAO 608.9 M3</t>
  </si>
  <si>
    <t>240000000541/0000</t>
  </si>
  <si>
    <t>240000000542/0000</t>
  </si>
  <si>
    <t>240000000543/0000</t>
  </si>
  <si>
    <t>VASO ACUMULADOR TIPO COLETOR DE DRENAGEM ESTRUTURA</t>
  </si>
  <si>
    <t>240000000544/0000</t>
  </si>
  <si>
    <t>240000000545/0000</t>
  </si>
  <si>
    <t>GRUPO GERADOR CAP 1500 KVA C/MOTOR MCA WAUKESHA PO</t>
  </si>
  <si>
    <t>240000000546/0000</t>
  </si>
  <si>
    <t>240000000547/0000</t>
  </si>
  <si>
    <t>FILTRO ESTACAO DE TRATAMENTO DE AGUA DIM 300X1700</t>
  </si>
  <si>
    <t>240000000548/0000</t>
  </si>
  <si>
    <t>TANQUE CILINDRICO VERTICAL CAP 9.3 M3 DIM 1000X160</t>
  </si>
  <si>
    <t>240000000549/0000</t>
  </si>
  <si>
    <t>BANCO DE RESISTORES TENSAO 480 V CAP 65 KW MCA ELE</t>
  </si>
  <si>
    <t>240000000550/0000</t>
  </si>
  <si>
    <t>240000000551/0000</t>
  </si>
  <si>
    <t>240000000552/0000</t>
  </si>
  <si>
    <t>240000000553/0000</t>
  </si>
  <si>
    <t>240000000554/0000</t>
  </si>
  <si>
    <t>240000000555/0000</t>
  </si>
  <si>
    <t>240000000556/0000</t>
  </si>
  <si>
    <t>PAINEL DE CONTROLE ESTRUTURA EM ACO CARBONO C/7 PO</t>
  </si>
  <si>
    <t>240000000557/0000</t>
  </si>
  <si>
    <t>TRANSFORMADOR POT 12 KVA TENSAO 440/220/127 V MCA</t>
  </si>
  <si>
    <t>240000000558/0000</t>
  </si>
  <si>
    <t>240000000559/0000</t>
  </si>
  <si>
    <t>240000000560/0000</t>
  </si>
  <si>
    <t>240000000561/0000</t>
  </si>
  <si>
    <t>240000000562/0000</t>
  </si>
  <si>
    <t>NOBREAK POT 15 KVA C/BANCO DE BATEIRA(S) C/10 BATE</t>
  </si>
  <si>
    <t>240000000563/0000</t>
  </si>
  <si>
    <t>240000000564/0000</t>
  </si>
  <si>
    <t>240000000565/0000</t>
  </si>
  <si>
    <t>240000000566/0000</t>
  </si>
  <si>
    <t>CENTRAL DE COMANDO DE MOTORES ESTRUTURA EM ACO CAR</t>
  </si>
  <si>
    <t>240000000567/0000</t>
  </si>
  <si>
    <t>PAINEL DE DISTRIBUICAO DE FORCA ESTRUTURA EM ACO C</t>
  </si>
  <si>
    <t>240000000568/0000</t>
  </si>
  <si>
    <t>NOBREAK POT 35 KVA C/BANCO DE BATERIA(S) C/108 BAT</t>
  </si>
  <si>
    <t>240000000569/0000</t>
  </si>
  <si>
    <t>PAINEL DE CONTROLE DO SISTEMA DE AR ESTRUTURA EM A</t>
  </si>
  <si>
    <t>240000000570/0000</t>
  </si>
  <si>
    <t>VENTILADOR CENTRIFUGO POT MOTOR ELETRICO 10.87 CV</t>
  </si>
  <si>
    <t>240000000571/0000</t>
  </si>
  <si>
    <t>240000000572/0000</t>
  </si>
  <si>
    <t>FANCOIL CAP 20 TON MCA TRANE MOD DLPA2002S</t>
  </si>
  <si>
    <t>240000000573/0000</t>
  </si>
  <si>
    <t>240000000845/0000</t>
  </si>
  <si>
    <t>240000000846/0000</t>
  </si>
  <si>
    <t>PREDIO DOS CILINDROS DE NITROGENIO ESTRUTURA EM AL</t>
  </si>
  <si>
    <t>240000000847/0000</t>
  </si>
  <si>
    <t>EDIFICACAO TIPO TELHEIRO P/QUADROS C/BASE EM CONCR</t>
  </si>
  <si>
    <t>240000000848/0000</t>
  </si>
  <si>
    <t>PREDIO DO COMPRESSORES DE GASES ESTRUTURA EM ALVEN</t>
  </si>
  <si>
    <t>240000000849/0000</t>
  </si>
  <si>
    <t>240000000850/0000</t>
  </si>
  <si>
    <t>PREDIO DO CILINDROS DO CROMATOGRAFO ESTRUTURA EM A</t>
  </si>
  <si>
    <t>240000000852/0000</t>
  </si>
  <si>
    <t>240000000853/0000</t>
  </si>
  <si>
    <t>PREDIO DA GUARITA ESTRUTURA EM ALVENARIA C/LAJE EM</t>
  </si>
  <si>
    <t>240000000854/0000</t>
  </si>
  <si>
    <t>PREDIO DO COMPRESSOR/ALMOXARIFADO ESTRUTURA EM ALV</t>
  </si>
  <si>
    <t>240000000854/0001</t>
  </si>
  <si>
    <t>240000000855/0000</t>
  </si>
  <si>
    <t>PREDIO DO GERADOR ESTRUTURA EM ALVENARIA C/TELHA D</t>
  </si>
  <si>
    <t>240000000855/0001</t>
  </si>
  <si>
    <t>240000000856/0000</t>
  </si>
  <si>
    <t>PREDIO DO ADMNISTRATIVO ESTRUTURA EM ALVENARIA C/L</t>
  </si>
  <si>
    <t>180000000209/0002</t>
  </si>
  <si>
    <t>220000000281/0000</t>
  </si>
  <si>
    <t>220000000282/0000</t>
  </si>
  <si>
    <t>ATUADOR HIDROPNEUMATICO P/VALVULA CAP 6 POL MCA TO</t>
  </si>
  <si>
    <t>220000000283/0000</t>
  </si>
  <si>
    <t>220000000284/0000</t>
  </si>
  <si>
    <t>220000000285/0000</t>
  </si>
  <si>
    <t>FILTRO CARTUCHO PMTA 100.03 KGF/CM2 DIM 450X1800 M</t>
  </si>
  <si>
    <t>220000000287/0000</t>
  </si>
  <si>
    <t>VALVULA TIPO SDV ACIONAMENTO PNEUMATICO DIAM 4 POL</t>
  </si>
  <si>
    <t>220000000288/0000</t>
  </si>
  <si>
    <t>220000000289/0000</t>
  </si>
  <si>
    <t>VALVULA TIPO CONTROLE ARGOS FALHA ABRE ACIONAMENTO</t>
  </si>
  <si>
    <t>220000000290/0000</t>
  </si>
  <si>
    <t>220000000291/0000</t>
  </si>
  <si>
    <t>220000000292/0000</t>
  </si>
  <si>
    <t>220000000293/0000</t>
  </si>
  <si>
    <t>220000000294/0000</t>
  </si>
  <si>
    <t>220000000295/0000</t>
  </si>
  <si>
    <t>220000000296/0000</t>
  </si>
  <si>
    <t>220000000297/0000</t>
  </si>
  <si>
    <t>220000000298/0000</t>
  </si>
  <si>
    <t>220000000299/0000</t>
  </si>
  <si>
    <t>220000000300/0000</t>
  </si>
  <si>
    <t>220000000304/0000</t>
  </si>
  <si>
    <t>220000000305/0000</t>
  </si>
  <si>
    <t>220000000309/0000</t>
  </si>
  <si>
    <t>220000000310/0000</t>
  </si>
  <si>
    <t>220000000314/0000</t>
  </si>
  <si>
    <t>220000000315/0000</t>
  </si>
  <si>
    <t>220000000316/0000</t>
  </si>
  <si>
    <t>220000000317/0000</t>
  </si>
  <si>
    <t>220000000318/0000</t>
  </si>
  <si>
    <t>ROTEADOR ENCLAUSURADO MCA CISCO SYSTEMS MOD 1900 S</t>
  </si>
  <si>
    <t>220000000319/0000</t>
  </si>
  <si>
    <t>220000000405/0000</t>
  </si>
  <si>
    <t>220000000406/0000</t>
  </si>
  <si>
    <t>220000000407/0000</t>
  </si>
  <si>
    <t>220000000408/0000</t>
  </si>
  <si>
    <t>EDIFICACAO TIPO TELHEIRO P/LINHA C/BASE EM CONCRET</t>
  </si>
  <si>
    <t>280000000611/0000</t>
  </si>
  <si>
    <t>AQUECEDOR DE GAS PMTA 74 KGF/CM2 MCA VANASA MULTIG</t>
  </si>
  <si>
    <t>240000000057/0000</t>
  </si>
  <si>
    <t>GERADOR DE ENERGIA TERMOELETRICO MCA GLOBAL THERMO</t>
  </si>
  <si>
    <t>240000000058/0000</t>
  </si>
  <si>
    <t>240000000071/0000</t>
  </si>
  <si>
    <t>AQUECEDOR DE GAS PMTA 99.72 KGF/CM2 MCA GTS THIELM</t>
  </si>
  <si>
    <t>240000000079/0000</t>
  </si>
  <si>
    <t>240000000080/0000</t>
  </si>
  <si>
    <t>240000000241/0000</t>
  </si>
  <si>
    <t>240000000246/0000</t>
  </si>
  <si>
    <t>240000000251/0000</t>
  </si>
  <si>
    <t>240000000442/0010</t>
  </si>
  <si>
    <t>310000000064/0001</t>
  </si>
  <si>
    <t>220000000366/0001</t>
  </si>
  <si>
    <t>220000000366/0002</t>
  </si>
  <si>
    <t>280000000723/0000</t>
  </si>
  <si>
    <t>GASODUTO GASPAL (TRECHO 19.819/44.561) COMPOSTA C/</t>
  </si>
  <si>
    <t>280000000762/0000</t>
  </si>
  <si>
    <t>GASODUTO GASPAL (TRECHO 156/179.847) COMPOSTA C/TU</t>
  </si>
  <si>
    <t>200000000017/0000</t>
  </si>
  <si>
    <t>200000000028/0000</t>
  </si>
  <si>
    <t>200000000031/0000</t>
  </si>
  <si>
    <t>FILTRO COMBINADO PMTA 101.4 KGF/CM2 DIM 550X6000 M</t>
  </si>
  <si>
    <t>200000000032/0000</t>
  </si>
  <si>
    <t>200000000041/0000</t>
  </si>
  <si>
    <t>200000000043/0000</t>
  </si>
  <si>
    <t>200000000045/0000</t>
  </si>
  <si>
    <t>200000000062/0000</t>
  </si>
  <si>
    <t>310000000048/0000</t>
  </si>
  <si>
    <t>LANCADOR DE PIG ESTRUTURA EM ACO CARBONO HORIZONTA</t>
  </si>
  <si>
    <t>310000000053/0000</t>
  </si>
  <si>
    <t>VALVULA TIPO ESFERA ACIONAMENTO ELETRICO PRESSAO 6</t>
  </si>
  <si>
    <t>310000000057/0000</t>
  </si>
  <si>
    <t>FILTRO COMBINADO PMTA 65.4 KGF/CM2 DIM 800X3400 MM</t>
  </si>
  <si>
    <t>310000000060/0000</t>
  </si>
  <si>
    <t>310000000078/0000</t>
  </si>
  <si>
    <t>310000000080/0000</t>
  </si>
  <si>
    <t>240000000000/0000</t>
  </si>
  <si>
    <t>FILTRO COMBINADO PMTA 9873 KPA DIM 600X3200 MM MCA</t>
  </si>
  <si>
    <t>240000000001/0000</t>
  </si>
  <si>
    <t>240000000002/0000</t>
  </si>
  <si>
    <t>240000000003/0000</t>
  </si>
  <si>
    <t>240000000004/0000</t>
  </si>
  <si>
    <t>240000000005/0002</t>
  </si>
  <si>
    <t>240000000010/0000</t>
  </si>
  <si>
    <t>240000000011/0000</t>
  </si>
  <si>
    <t>240000000012/0000</t>
  </si>
  <si>
    <t>240000000013/0000</t>
  </si>
  <si>
    <t>240000000014/0000</t>
  </si>
  <si>
    <t>240000000015/0000</t>
  </si>
  <si>
    <t>240000000016/0000</t>
  </si>
  <si>
    <t>240000000017/0000</t>
  </si>
  <si>
    <t>240000000018/0000</t>
  </si>
  <si>
    <t>240000000019/0000</t>
  </si>
  <si>
    <t>240000000020/0000</t>
  </si>
  <si>
    <t>240000000021/0000</t>
  </si>
  <si>
    <t>240000000022/0000</t>
  </si>
  <si>
    <t>240000000024/0000</t>
  </si>
  <si>
    <t>240000000025/0000</t>
  </si>
  <si>
    <t>240000000026/0000</t>
  </si>
  <si>
    <t>240000000027/0000</t>
  </si>
  <si>
    <t>240000000028/0000</t>
  </si>
  <si>
    <t>TRANSFORMADOR DE FORCA SECO CONTINUO POT 30 KVA TE</t>
  </si>
  <si>
    <t>240000000029/0000</t>
  </si>
  <si>
    <t>240000000030/0000</t>
  </si>
  <si>
    <t>GERENCIADOR DE REDES GPRS MCA VECTOR MOD VX-530B R</t>
  </si>
  <si>
    <t>240000000031/0000</t>
  </si>
  <si>
    <t>240000000032/0000</t>
  </si>
  <si>
    <t>240000000034/0000</t>
  </si>
  <si>
    <t>240000000035/0000</t>
  </si>
  <si>
    <t>240000000087/0000</t>
  </si>
  <si>
    <t>240000000088/0000</t>
  </si>
  <si>
    <t>240000000089/0000</t>
  </si>
  <si>
    <t>240000000090/0000</t>
  </si>
  <si>
    <t>240000000091/0000</t>
  </si>
  <si>
    <t>240000000092/0000</t>
  </si>
  <si>
    <t>240000000822/0000</t>
  </si>
  <si>
    <t>240000000843/0000</t>
  </si>
  <si>
    <t>EDIFICACAO TIPO TELHEIRO P/CROMATROGAFO C/BASE EM</t>
  </si>
  <si>
    <t>220000000449/0000</t>
  </si>
  <si>
    <t>GASODUTO GASBEL (TRECHO 326.932/344.391) COMPOSTA</t>
  </si>
  <si>
    <t>200000000146/0001</t>
  </si>
  <si>
    <t>200000000157/0001</t>
  </si>
  <si>
    <t>200000000159/0001</t>
  </si>
  <si>
    <t>200000000171/0001</t>
  </si>
  <si>
    <t>180000000046/0000</t>
  </si>
  <si>
    <t>180000000047/0000</t>
  </si>
  <si>
    <t>180000000049/0000</t>
  </si>
  <si>
    <t>180000000198/0000</t>
  </si>
  <si>
    <t>ATUADOR PNEUMATICO P/VALVULA CAP 18 POL MCA CAMERO</t>
  </si>
  <si>
    <t>180000000204/0000</t>
  </si>
  <si>
    <t>180000000215/0000</t>
  </si>
  <si>
    <t>180000000216/0000</t>
  </si>
  <si>
    <t>180000000217/0000</t>
  </si>
  <si>
    <t>180000000227/0000</t>
  </si>
  <si>
    <t>180000000228/0000</t>
  </si>
  <si>
    <t>ATUADOR PNEUMATICO P/VALVULA CAP 12 POL MCA CAMERO</t>
  </si>
  <si>
    <t>180000000229/0000</t>
  </si>
  <si>
    <t>180000000230/0000</t>
  </si>
  <si>
    <t>240000000211/0007</t>
  </si>
  <si>
    <t>280000000176/0000</t>
  </si>
  <si>
    <t>280000000283/0003</t>
  </si>
  <si>
    <t>280000000288/0002</t>
  </si>
  <si>
    <t>280000000298/0002</t>
  </si>
  <si>
    <t>280000000301/0002</t>
  </si>
  <si>
    <t>280000000304/0002</t>
  </si>
  <si>
    <t>280000000385/0000</t>
  </si>
  <si>
    <t>280000000571/0006</t>
  </si>
  <si>
    <t>310000000210/0001</t>
  </si>
  <si>
    <t>180000000209/0001</t>
  </si>
  <si>
    <t>280000000461/0000</t>
  </si>
  <si>
    <t>AQUECEDOR DE GAS INDIRETO A BANHO DE AGUA PMTA 66</t>
  </si>
  <si>
    <t>280000000485/0001</t>
  </si>
  <si>
    <t>280000000486/0001</t>
  </si>
  <si>
    <t>280000000571/0004</t>
  </si>
  <si>
    <t>280000000625/0001</t>
  </si>
  <si>
    <t>280000000728/0014</t>
  </si>
  <si>
    <t>310000000275/0007</t>
  </si>
  <si>
    <t>180000000007/0000</t>
  </si>
  <si>
    <t>180000000010/0000</t>
  </si>
  <si>
    <t>180000000013/0000</t>
  </si>
  <si>
    <t>180000000018/0000</t>
  </si>
  <si>
    <t>180000000018/0002</t>
  </si>
  <si>
    <t>180000000022/0000</t>
  </si>
  <si>
    <t>180000000026/0000</t>
  </si>
  <si>
    <t>180000000026/0002</t>
  </si>
  <si>
    <t>180000000030/0000</t>
  </si>
  <si>
    <t>MEDIDOR DE VAZAO TIPO PLACA DE ORIFICIO DIAM 24 PO</t>
  </si>
  <si>
    <t>180000000031/0000</t>
  </si>
  <si>
    <t>180000000032/0000</t>
  </si>
  <si>
    <t>180000000033/0000</t>
  </si>
  <si>
    <t>180000000034/0000</t>
  </si>
  <si>
    <t>AQUECEDOR DE GAS AUXILIAR TEMP 20-60 GRAUS MCA PIE</t>
  </si>
  <si>
    <t>180000000035/0000</t>
  </si>
  <si>
    <t>180000000038/0000</t>
  </si>
  <si>
    <t>180000000039/0000</t>
  </si>
  <si>
    <t>SWITCH INDUSTRIAL C/6 PORTA(S) MCA CISCO SYSTEMS M</t>
  </si>
  <si>
    <t>180000000040/0000</t>
  </si>
  <si>
    <t>180000000041/0000</t>
  </si>
  <si>
    <t>GERENCIADOR DE REDES VIA SATELITE MCA HUGHES MOD P</t>
  </si>
  <si>
    <t>180000000042/0000</t>
  </si>
  <si>
    <t>180000000084/0001</t>
  </si>
  <si>
    <t>180000000136/0000</t>
  </si>
  <si>
    <t>180000000161/0000</t>
  </si>
  <si>
    <t>180000000161/0002</t>
  </si>
  <si>
    <t>180000000164/0000</t>
  </si>
  <si>
    <t>180000000164/0002</t>
  </si>
  <si>
    <t>180000000168/0000</t>
  </si>
  <si>
    <t>180000000169/0000</t>
  </si>
  <si>
    <t>180000000169/0002</t>
  </si>
  <si>
    <t>180000000172/0000</t>
  </si>
  <si>
    <t>180000000174/0000</t>
  </si>
  <si>
    <t>180000000175/0000</t>
  </si>
  <si>
    <t>180000000176/0000</t>
  </si>
  <si>
    <t>180000000177/0000</t>
  </si>
  <si>
    <t>180000000178/0000</t>
  </si>
  <si>
    <t>180000000180/0000</t>
  </si>
  <si>
    <t>180000000181/0000</t>
  </si>
  <si>
    <t>180000000182/0000</t>
  </si>
  <si>
    <t>180000000183/0000</t>
  </si>
  <si>
    <t>180000000184/0000</t>
  </si>
  <si>
    <t>180000000185/0000</t>
  </si>
  <si>
    <t>180000000186/0000</t>
  </si>
  <si>
    <t>180000000187/0000</t>
  </si>
  <si>
    <t>NOBREAK POT 3 KVA C/BANCO DE BATERIA(S) C/100 BATE</t>
  </si>
  <si>
    <t>180000000189/0000</t>
  </si>
  <si>
    <t>180000000203/0000</t>
  </si>
  <si>
    <t>180000000208/0000</t>
  </si>
  <si>
    <t>180000000209/0003</t>
  </si>
  <si>
    <t>180000000222/0000</t>
  </si>
  <si>
    <t>ATUADOR PNEUMATICO P/VALVULA CAP 18 POL MCA VALVIT</t>
  </si>
  <si>
    <t>180000000249/0000</t>
  </si>
  <si>
    <t>180000000249/0001</t>
  </si>
  <si>
    <t>180000000259/0000</t>
  </si>
  <si>
    <t>200000000018/0003</t>
  </si>
  <si>
    <t>200000000018/0008</t>
  </si>
  <si>
    <t>220000000348/0000</t>
  </si>
  <si>
    <t>220000000416/0000</t>
  </si>
  <si>
    <t>GASODUTO GASBEL (TRECHO 40.209/61.608) COMPOSTA C/</t>
  </si>
  <si>
    <t>220000000417/0000</t>
  </si>
  <si>
    <t>GASODUTO GASBEL (TRECHO 61.609/72.636) COMPOSTA C/</t>
  </si>
  <si>
    <t>220000000418/0000</t>
  </si>
  <si>
    <t>220000000420/0000</t>
  </si>
  <si>
    <t>GASODUTO GASBEL (TRECHO 98.346/127.6) COMPOSTA C/T</t>
  </si>
  <si>
    <t>220000000421/0000</t>
  </si>
  <si>
    <t>220000000421/0002</t>
  </si>
  <si>
    <t>220000000421/0006</t>
  </si>
  <si>
    <t>220000000421/0007</t>
  </si>
  <si>
    <t>220000000421/0008</t>
  </si>
  <si>
    <t>220000000421/0010</t>
  </si>
  <si>
    <t>220000000421/0011</t>
  </si>
  <si>
    <t>220000000421/0012</t>
  </si>
  <si>
    <t>220000000421/0013</t>
  </si>
  <si>
    <t>220000000439/0000</t>
  </si>
  <si>
    <t>GASODUTO GASBEL (TRECHO 149.624/166.691) COMPOSTA</t>
  </si>
  <si>
    <t>220000000443/0000</t>
  </si>
  <si>
    <t>GASODUTO GASBEL (TRECHO 202.462/234.432) COMPOSTA</t>
  </si>
  <si>
    <t>220000000444/0000</t>
  </si>
  <si>
    <t>GASODUTO GASBEL (TRECHO 234.433/268.032) COMPOSTA</t>
  </si>
  <si>
    <t>220000000445/0000</t>
  </si>
  <si>
    <t>GASODUTO GASBEL (TRECHO 268.033/282.243) COMPOSTA</t>
  </si>
  <si>
    <t>280000000040/0000</t>
  </si>
  <si>
    <t>280000000041/0000</t>
  </si>
  <si>
    <t>ATUADOR HIDRAULICO P/VALVULA CAP 20 POL MCA MITTO</t>
  </si>
  <si>
    <t>280000000042/0000</t>
  </si>
  <si>
    <t>280000000043/0000</t>
  </si>
  <si>
    <t>ATUADOR REMOTO P/VALVULA CAP 18 POL MCA FLOWSERVE</t>
  </si>
  <si>
    <t>280000000044/0000</t>
  </si>
  <si>
    <t>280000000045/0000</t>
  </si>
  <si>
    <t>280000000046/0000</t>
  </si>
  <si>
    <t>280000000047/0000</t>
  </si>
  <si>
    <t>ATUADOR REMOTO P/VALVULA CAP 14 POL MCA ROTORK MOD</t>
  </si>
  <si>
    <t>280000000049/0000</t>
  </si>
  <si>
    <t>VALVULA TIPO BLOQUEIO REMOTA ACIONAMENTO ELETRICO</t>
  </si>
  <si>
    <t>280000000050/0000</t>
  </si>
  <si>
    <t>ATUADOR ELETRICO P/VALVULA CAP 14 POL MCA COESTER</t>
  </si>
  <si>
    <t>280000000051/0000</t>
  </si>
  <si>
    <t>280000000052/0000</t>
  </si>
  <si>
    <t>280000000053/0000</t>
  </si>
  <si>
    <t>280000000054/0000</t>
  </si>
  <si>
    <t>ATUADOR ELETRICO P/VALVULA CAP 18 POL C/REDUTOR MC</t>
  </si>
  <si>
    <t>280000000055/0000</t>
  </si>
  <si>
    <t>280000000056/0000</t>
  </si>
  <si>
    <t>ATUADOR ELETRICO P/VALVULA CAP 22 POL C/REDUTOR MC</t>
  </si>
  <si>
    <t>280000000057/0000</t>
  </si>
  <si>
    <t>280000000058/0000</t>
  </si>
  <si>
    <t>280000000060/0000</t>
  </si>
  <si>
    <t>VALVULA TIPO SDV ACIONAMENTO PNEUMATICO DIAM 18 PO</t>
  </si>
  <si>
    <t>280000000061/0000</t>
  </si>
  <si>
    <t>VALVULA TIPO CONTROLE REMOTA ACIONAMENTO ELETRICO</t>
  </si>
  <si>
    <t>280000000062/0000</t>
  </si>
  <si>
    <t>280000000064/0000</t>
  </si>
  <si>
    <t>280000000065/0000</t>
  </si>
  <si>
    <t>280000000066/0000</t>
  </si>
  <si>
    <t>280000000067/0000</t>
  </si>
  <si>
    <t>280000000068/0000</t>
  </si>
  <si>
    <t>280000000069/0000</t>
  </si>
  <si>
    <t>280000000070/0000</t>
  </si>
  <si>
    <t>280000000071/0000</t>
  </si>
  <si>
    <t>280000000073/0000</t>
  </si>
  <si>
    <t>280000000074/0000</t>
  </si>
  <si>
    <t>280000000075/0000</t>
  </si>
  <si>
    <t>FILTRO DE GAS PMTA 7.26 MPA DIM 500X1200 MM MCA HE</t>
  </si>
  <si>
    <t>280000000076/0000</t>
  </si>
  <si>
    <t>280000000077/0000</t>
  </si>
  <si>
    <t>280000000078/0000</t>
  </si>
  <si>
    <t>280000000079/0000</t>
  </si>
  <si>
    <t>280000000080/0000</t>
  </si>
  <si>
    <t>280000000081/0000</t>
  </si>
  <si>
    <t>FILTRO DE GAS PMTA 7.26 MPA DIM 550X1450 MM MCA HE</t>
  </si>
  <si>
    <t>280000000082/0000</t>
  </si>
  <si>
    <t>280000000083/0000</t>
  </si>
  <si>
    <t>280000000084/0000</t>
  </si>
  <si>
    <t>280000000085/0000</t>
  </si>
  <si>
    <t>280000000086/0000</t>
  </si>
  <si>
    <t>280000000087/0000</t>
  </si>
  <si>
    <t>280000000088/0000</t>
  </si>
  <si>
    <t>FILTRO DE GAS PMTA 8.61 MPA DIM 600X1300 MM MCA PE</t>
  </si>
  <si>
    <t>280000000089/0000</t>
  </si>
  <si>
    <t>280000000090/0000</t>
  </si>
  <si>
    <t>280000000091/0000</t>
  </si>
  <si>
    <t>280000000092/0000</t>
  </si>
  <si>
    <t>280000000093/0000</t>
  </si>
  <si>
    <t>280000000094/0000</t>
  </si>
  <si>
    <t>280000000095/0000</t>
  </si>
  <si>
    <t>280000000096/0000</t>
  </si>
  <si>
    <t>280000000097/0000</t>
  </si>
  <si>
    <t>280000000098/0000</t>
  </si>
  <si>
    <t>280000000099/0000</t>
  </si>
  <si>
    <t>280000000100/0000</t>
  </si>
  <si>
    <t>280000000101/0000</t>
  </si>
  <si>
    <t>280000000102/0000</t>
  </si>
  <si>
    <t>ATUADOR PNEUMATICO P/VALVULA CAP 12 POL MCA BIFFI</t>
  </si>
  <si>
    <t>280000000103/0000</t>
  </si>
  <si>
    <t>280000000104/0000</t>
  </si>
  <si>
    <t>280000000105/0000</t>
  </si>
  <si>
    <t>280000000106/0000</t>
  </si>
  <si>
    <t>280000000107/0000</t>
  </si>
  <si>
    <t>RACK METALICO P/EQUIPAMENTO DE COMUNICACAO DIM 530</t>
  </si>
  <si>
    <t>280000000108/0000</t>
  </si>
  <si>
    <t>NOBREAK POT 2 KVA C/BANCO DE BATERIA(S) C/40 BATER</t>
  </si>
  <si>
    <t>280000000109/0000</t>
  </si>
  <si>
    <t>280000000110/0000</t>
  </si>
  <si>
    <t>280000000112/0000</t>
  </si>
  <si>
    <t>280000000113/0000</t>
  </si>
  <si>
    <t>280000000114/0000</t>
  </si>
  <si>
    <t>280000000115/0000</t>
  </si>
  <si>
    <t>ATUADOR HIDROPNEUMATICO P/VALVULA CAP 14 POL MCA S</t>
  </si>
  <si>
    <t>280000000116/0000</t>
  </si>
  <si>
    <t>280000000119/0000</t>
  </si>
  <si>
    <t>280000000121/0000</t>
  </si>
  <si>
    <t>280000000122/0000</t>
  </si>
  <si>
    <t>280000000123/0000</t>
  </si>
  <si>
    <t>280000000126/0000</t>
  </si>
  <si>
    <t>280000000127/0000</t>
  </si>
  <si>
    <t>280000000128/0000</t>
  </si>
  <si>
    <t>280000000129/0000</t>
  </si>
  <si>
    <t>280000000130/0000</t>
  </si>
  <si>
    <t>ATUADOR HIDROPNEUMATICO P/VALVULA CAP 12 POL MCA S</t>
  </si>
  <si>
    <t>280000000131/0000</t>
  </si>
  <si>
    <t>280000000132/0000</t>
  </si>
  <si>
    <t>280000000133/0000</t>
  </si>
  <si>
    <t>FILTRO COMBINADO PMTA 9944 KPA DIM 600X3400 MM MCA</t>
  </si>
  <si>
    <t>280000000134/0000</t>
  </si>
  <si>
    <t>280000000135/0000</t>
  </si>
  <si>
    <t>280000000136/0000</t>
  </si>
  <si>
    <t>280000000137/0000</t>
  </si>
  <si>
    <t>280000000140/0000</t>
  </si>
  <si>
    <t>280000000141/0000</t>
  </si>
  <si>
    <t>280000000142/0000</t>
  </si>
  <si>
    <t>280000000143/0000</t>
  </si>
  <si>
    <t>280000000144/0000</t>
  </si>
  <si>
    <t>280000000145/0000</t>
  </si>
  <si>
    <t>280000000146/0000</t>
  </si>
  <si>
    <t>VALVULA TIPO SDV ACIONAMENTO HIDROPNEUMATICO PRESS</t>
  </si>
  <si>
    <t>280000000147/0000</t>
  </si>
  <si>
    <t>280000000148/0000</t>
  </si>
  <si>
    <t>280000000149/0000</t>
  </si>
  <si>
    <t>280000000150/0000</t>
  </si>
  <si>
    <t>280000000151/0000</t>
  </si>
  <si>
    <t>280000000152/0000</t>
  </si>
  <si>
    <t>280000000153/0000</t>
  </si>
  <si>
    <t>280000000154/0000</t>
  </si>
  <si>
    <t>NOBREAK POT 5 KVA MCA ADELCO MOD UPSM2000</t>
  </si>
  <si>
    <t>280000000155/0000</t>
  </si>
  <si>
    <t>280000000156/0000</t>
  </si>
  <si>
    <t>280000000157/0000</t>
  </si>
  <si>
    <t>280000000158/0000</t>
  </si>
  <si>
    <t>280000000159/0000</t>
  </si>
  <si>
    <t>280000000262/0000</t>
  </si>
  <si>
    <t>280000000263/0000</t>
  </si>
  <si>
    <t>ATUADOR PNEUMATICO P/VALVULA CAP 14 POL C/REDUTOR</t>
  </si>
  <si>
    <t>280000000264/0000</t>
  </si>
  <si>
    <t>280000000265/0000</t>
  </si>
  <si>
    <t>280000000266/0000</t>
  </si>
  <si>
    <t>280000000267/0000</t>
  </si>
  <si>
    <t>ATUADOR PNEUMATICO P/VALVULA CAP 22 POL C/REDUTOR</t>
  </si>
  <si>
    <t>280000000268/0000</t>
  </si>
  <si>
    <t>280000000269/0000</t>
  </si>
  <si>
    <t>ATUADOR PNEUMATICO P/VALVULA CAP 18 POL C/REDUTOR</t>
  </si>
  <si>
    <t>280000000270/0000</t>
  </si>
  <si>
    <t>280000000271/0000</t>
  </si>
  <si>
    <t>280000000272/0000</t>
  </si>
  <si>
    <t>280000000274/0000</t>
  </si>
  <si>
    <t>280000000275/0000</t>
  </si>
  <si>
    <t>280000000276/0000</t>
  </si>
  <si>
    <t>280000000277/0000</t>
  </si>
  <si>
    <t>280000000278/0000</t>
  </si>
  <si>
    <t>280000000279/0000</t>
  </si>
  <si>
    <t>280000000280/0000</t>
  </si>
  <si>
    <t>280000000334/0000</t>
  </si>
  <si>
    <t>ATUADOR REMOTO P/VALVULA CAP 28 POL MCA BIFFI MOD</t>
  </si>
  <si>
    <t>280000000346/0000</t>
  </si>
  <si>
    <t>280000000347/0000</t>
  </si>
  <si>
    <t>280000000350/0000</t>
  </si>
  <si>
    <t>ATUADOR REMOTO P/VALVULA CAP 12 POL MCA TORWELL MO</t>
  </si>
  <si>
    <t>280000000352/0000</t>
  </si>
  <si>
    <t>280000000355/0000</t>
  </si>
  <si>
    <t>VALVULA TIPO SDV ACIONAMENTO PNEUMATICO DIAM 10 PO</t>
  </si>
  <si>
    <t>280000000356/0000</t>
  </si>
  <si>
    <t>280000000357/0000</t>
  </si>
  <si>
    <t>280000000358/0000</t>
  </si>
  <si>
    <t>280000000359/0000</t>
  </si>
  <si>
    <t>280000000360/0000</t>
  </si>
  <si>
    <t>280000000361/0000</t>
  </si>
  <si>
    <t>280000000362/0000</t>
  </si>
  <si>
    <t>280000000363/0000</t>
  </si>
  <si>
    <t>280000000364/0000</t>
  </si>
  <si>
    <t>280000000366/0000</t>
  </si>
  <si>
    <t>280000000368/0000</t>
  </si>
  <si>
    <t>280000000370/0000</t>
  </si>
  <si>
    <t>280000000373/0000</t>
  </si>
  <si>
    <t>280000000374/0000</t>
  </si>
  <si>
    <t>280000000375/0000</t>
  </si>
  <si>
    <t>ATUADOR HIDRAULICO P/VALVULA CAP 8 POL MCA PIETRO</t>
  </si>
  <si>
    <t>280000000377/0000</t>
  </si>
  <si>
    <t>ATUADOR REMOTO P/VALVULA CAP 14 POL MCA TORWELL MO</t>
  </si>
  <si>
    <t>280000000379/0000</t>
  </si>
  <si>
    <t>280000000380/0000</t>
  </si>
  <si>
    <t>TANQUE RETANGULAR VERTICAL ESTRUTURA EM ACO CARBON</t>
  </si>
  <si>
    <t>280000000390/0000</t>
  </si>
  <si>
    <t>NOBREAK POT 5 KVA C/BANCO DE BATERIA(S) C/88 BATER</t>
  </si>
  <si>
    <t>280000000391/0000</t>
  </si>
  <si>
    <t>280000000392/0000</t>
  </si>
  <si>
    <t>280000000393/0000</t>
  </si>
  <si>
    <t>280000000394/0000</t>
  </si>
  <si>
    <t>SWITCH INDUSTRIAL C/24 PORTA(S) MCA ENTERASYS MOD</t>
  </si>
  <si>
    <t>280000000395/0000</t>
  </si>
  <si>
    <t>280000000396/0000</t>
  </si>
  <si>
    <t>ROTEADOR ENCLAUSURADO MCA CISCO SYSTEMS MOD 2800 S</t>
  </si>
  <si>
    <t>280000000397/0000</t>
  </si>
  <si>
    <t>280000000398/0000</t>
  </si>
  <si>
    <t>280000000400/0000</t>
  </si>
  <si>
    <t>280000000401/0000</t>
  </si>
  <si>
    <t>ATUADOR ELETROHIDRAULICO P/VALVULA CAP 14 POL MCA</t>
  </si>
  <si>
    <t>280000000402/0000</t>
  </si>
  <si>
    <t>280000000403/0000</t>
  </si>
  <si>
    <t>280000000404/0000</t>
  </si>
  <si>
    <t>VALVULA TIPO ESFERA REMOTA ACIONAMENTO ELETRICO PR</t>
  </si>
  <si>
    <t>280000000405/0000</t>
  </si>
  <si>
    <t>280000000406/0000</t>
  </si>
  <si>
    <t>280000000407/0000</t>
  </si>
  <si>
    <t>280000000408/0000</t>
  </si>
  <si>
    <t>280000000410/0000</t>
  </si>
  <si>
    <t>VALVULA TIPO ESFERA REMOTA ACIONAMENTO HIDROPNEUMA</t>
  </si>
  <si>
    <t>280000000411/0000</t>
  </si>
  <si>
    <t>280000000412/0000</t>
  </si>
  <si>
    <t>280000000413/0000</t>
  </si>
  <si>
    <t>280000000414/0000</t>
  </si>
  <si>
    <t>280000000415/0000</t>
  </si>
  <si>
    <t>280000000416/0000</t>
  </si>
  <si>
    <t>280000000417/0000</t>
  </si>
  <si>
    <t>280000000418/0000</t>
  </si>
  <si>
    <t>ATUADOR ELETRICO P/VALVULA CAP 20 POL C/REDUTOR MC</t>
  </si>
  <si>
    <t>280000000419/0000</t>
  </si>
  <si>
    <t>280000000420/0000</t>
  </si>
  <si>
    <t>280000000421/0000</t>
  </si>
  <si>
    <t>280000000422/0000</t>
  </si>
  <si>
    <t>280000000423/0000</t>
  </si>
  <si>
    <t>280000000499/0000</t>
  </si>
  <si>
    <t>280000000500/0000</t>
  </si>
  <si>
    <t>ATUADOR HIDRAULICO P/VALVULA CAP 14 POL MCA BIFFI</t>
  </si>
  <si>
    <t>280000000501/0000</t>
  </si>
  <si>
    <t>280000000502/0000</t>
  </si>
  <si>
    <t>280000000503/0000</t>
  </si>
  <si>
    <t>280000000504/0000</t>
  </si>
  <si>
    <t>ATUADOR HIDRAULICO P/VALVULA CAP 22 POL MCA BIFFI</t>
  </si>
  <si>
    <t>280000000505/0000</t>
  </si>
  <si>
    <t>280000000506/0000</t>
  </si>
  <si>
    <t>280000000508/0000</t>
  </si>
  <si>
    <t>280000000509/0000</t>
  </si>
  <si>
    <t>280000000510/0000</t>
  </si>
  <si>
    <t>280000000511/0000</t>
  </si>
  <si>
    <t>280000000512/0000</t>
  </si>
  <si>
    <t>280000000513/0000</t>
  </si>
  <si>
    <t>280000000514/0000</t>
  </si>
  <si>
    <t>280000000515/0000</t>
  </si>
  <si>
    <t>280000000543/0000</t>
  </si>
  <si>
    <t>280000000544/0000</t>
  </si>
  <si>
    <t>ATUADOR HIDROPNEUMATICO P/VALVULA CAP 18 POL MCA I</t>
  </si>
  <si>
    <t>280000000571/0005</t>
  </si>
  <si>
    <t>280000000571/0007</t>
  </si>
  <si>
    <t>280000000571/0008</t>
  </si>
  <si>
    <t>280000000684/0000</t>
  </si>
  <si>
    <t>280000000685/0000</t>
  </si>
  <si>
    <t>280000000686/0000</t>
  </si>
  <si>
    <t>280000000687/0000</t>
  </si>
  <si>
    <t>280000000694/0000</t>
  </si>
  <si>
    <t>280000000695/0000</t>
  </si>
  <si>
    <t>280000000696/0000</t>
  </si>
  <si>
    <t>280000000705/0000</t>
  </si>
  <si>
    <t>280000000706/0000</t>
  </si>
  <si>
    <t>280000000707/0000</t>
  </si>
  <si>
    <t>280000000708/0000</t>
  </si>
  <si>
    <t>PREDIO CAIXA DE AGUA ESTRUTURA EM ALVENARIA C/INST</t>
  </si>
  <si>
    <t>280000000720/0001</t>
  </si>
  <si>
    <t>GASODUTO GASPAL (TRECHO 0.000/19.818) COMPOSTA C/T</t>
  </si>
  <si>
    <t>280000000728/0000</t>
  </si>
  <si>
    <t>280000000728/0002</t>
  </si>
  <si>
    <t>280000000728/0006</t>
  </si>
  <si>
    <t>280000000728/0016</t>
  </si>
  <si>
    <t>280000000728/0018</t>
  </si>
  <si>
    <t>280000000728/0020</t>
  </si>
  <si>
    <t>280000000728/0021</t>
  </si>
  <si>
    <t>280000000728/0022</t>
  </si>
  <si>
    <t>280000000728/0023</t>
  </si>
  <si>
    <t>280000000728/0028</t>
  </si>
  <si>
    <t>280000000728/0029</t>
  </si>
  <si>
    <t>280000000759/0001</t>
  </si>
  <si>
    <t>GASODUTO GASPAL (TRECHO 101.104/132.015) COMPOSTA</t>
  </si>
  <si>
    <t>280000000763/0000</t>
  </si>
  <si>
    <t>GASODUTO GASPAL (TRECHO 179.848/196.281) COMPOSTA</t>
  </si>
  <si>
    <t>280000000764/0000</t>
  </si>
  <si>
    <t>GASODUTO GASPAL (TRECHO 196.282/212.581) COMPOSTA</t>
  </si>
  <si>
    <t>280000000765/0000</t>
  </si>
  <si>
    <t>GASODUTO GASPAL (TRECHO 212.582/228.431) COMPOSTA</t>
  </si>
  <si>
    <t>280000000766/0000</t>
  </si>
  <si>
    <t>GASODUTO GASPAL (TRECHO 228.432/246.601) COMPOSTA</t>
  </si>
  <si>
    <t>280000000767/0000</t>
  </si>
  <si>
    <t>GASODUTO GASPAL (TRECHO 246.602/264.406) COMPOSTA</t>
  </si>
  <si>
    <t>280000000774/0000</t>
  </si>
  <si>
    <t>280000000775/0000</t>
  </si>
  <si>
    <t>280000000776/0000</t>
  </si>
  <si>
    <t>280000000777/0000</t>
  </si>
  <si>
    <t>280000000778/0000</t>
  </si>
  <si>
    <t>280000000779/0000</t>
  </si>
  <si>
    <t>280000000780/0000</t>
  </si>
  <si>
    <t>280000000781/0000</t>
  </si>
  <si>
    <t>280000000782/0000</t>
  </si>
  <si>
    <t>280000000783/0000</t>
  </si>
  <si>
    <t>280000000784/0000</t>
  </si>
  <si>
    <t>280000000785/0000</t>
  </si>
  <si>
    <t>280000000786/0000</t>
  </si>
  <si>
    <t>280000000787/0000</t>
  </si>
  <si>
    <t>280000000788/0000</t>
  </si>
  <si>
    <t>280000000789/0000</t>
  </si>
  <si>
    <t>280000000790/0000</t>
  </si>
  <si>
    <t>310000000000/0000</t>
  </si>
  <si>
    <t>310000000001/0000</t>
  </si>
  <si>
    <t>CROMATOGRAFO A GAS MCA AMETEK MOD 3050-OLV MOISTUR</t>
  </si>
  <si>
    <t>310000000002/0000</t>
  </si>
  <si>
    <t>MEDIDOR DE VAZAO ULTRASSONICO MCA SICK MOD 1042596</t>
  </si>
  <si>
    <t>310000000003/0000</t>
  </si>
  <si>
    <t>310000000004/0000</t>
  </si>
  <si>
    <t>310000000005/0000</t>
  </si>
  <si>
    <t>310000000006/0000</t>
  </si>
  <si>
    <t>ATUADOR HIDRAULICO P/VALVULA CAP 16 POL MCA CAMERO</t>
  </si>
  <si>
    <t>310000000007/0000</t>
  </si>
  <si>
    <t>310000000008/0000</t>
  </si>
  <si>
    <t>310000000009/0000</t>
  </si>
  <si>
    <t>310000000118/0000</t>
  </si>
  <si>
    <t>310000000118/0002</t>
  </si>
  <si>
    <t>310000000118/0003</t>
  </si>
  <si>
    <t>310000000118/0023</t>
  </si>
  <si>
    <t>310000000118/0024</t>
  </si>
  <si>
    <t>310000000118/0027</t>
  </si>
  <si>
    <t>310000000118/0028</t>
  </si>
  <si>
    <t>310000000118/0031</t>
  </si>
  <si>
    <t>310000000169/0000</t>
  </si>
  <si>
    <t>310000000170/0000</t>
  </si>
  <si>
    <t>310000000171/0000</t>
  </si>
  <si>
    <t>310000000172/0000</t>
  </si>
  <si>
    <t>ATUADOR HIDROPNEUMATICO P/VALVULA CAP 12 POL MCA B</t>
  </si>
  <si>
    <t>310000000173/0000</t>
  </si>
  <si>
    <t>310000000174/0000</t>
  </si>
  <si>
    <t>310000000175/0000</t>
  </si>
  <si>
    <t>310000000176/0000</t>
  </si>
  <si>
    <t>310000000177/0000</t>
  </si>
  <si>
    <t>310000000178/0000</t>
  </si>
  <si>
    <t>310000000179/0000</t>
  </si>
  <si>
    <t>310000000180/0000</t>
  </si>
  <si>
    <t>310000000181/0000</t>
  </si>
  <si>
    <t>310000000182/0000</t>
  </si>
  <si>
    <t>310000000183/0000</t>
  </si>
  <si>
    <t>310000000184/0000</t>
  </si>
  <si>
    <t>310000000185/0000</t>
  </si>
  <si>
    <t>310000000186/0000</t>
  </si>
  <si>
    <t>310000000210/0004</t>
  </si>
  <si>
    <t>310000000210/0011</t>
  </si>
  <si>
    <t>310000000275/0000</t>
  </si>
  <si>
    <t>310000000275/0002</t>
  </si>
  <si>
    <t>310000000275/0004</t>
  </si>
  <si>
    <t>310000000275/0008</t>
  </si>
  <si>
    <t>310000000275/0009</t>
  </si>
  <si>
    <t>310000000275/0010</t>
  </si>
  <si>
    <t>310000000275/0011</t>
  </si>
  <si>
    <t>310000000275/0012</t>
  </si>
  <si>
    <t>310000000309/0000</t>
  </si>
  <si>
    <t>GASODUTO GASVOL (TRECHO 9.995/25.27) COMPOSTA C/TU</t>
  </si>
  <si>
    <t>310000000310/0000</t>
  </si>
  <si>
    <t>GASODUTO GASVOL (TRECHO 25.271/41.434) COMPOSTA C/</t>
  </si>
  <si>
    <t>310000000310/0001</t>
  </si>
  <si>
    <t>310000000312/0000</t>
  </si>
  <si>
    <t>GASODUTO GASVOL (TRECHO 41.435/59.369) COMPOSTA C/</t>
  </si>
  <si>
    <t>310000000312/0001</t>
  </si>
  <si>
    <t>310000000312/0003</t>
  </si>
  <si>
    <t>310000000316/0000</t>
  </si>
  <si>
    <t>GASODUTO GASVOL (TRECHO 59.37/94.915) COMPOSTA C/T</t>
  </si>
  <si>
    <t>310000000318/0000</t>
  </si>
  <si>
    <t>310000000318/0001</t>
  </si>
  <si>
    <t>310000000318/0003</t>
  </si>
  <si>
    <t>310000000318/0004</t>
  </si>
  <si>
    <t>310000000318/0005</t>
  </si>
  <si>
    <t>310000000318/0007</t>
  </si>
  <si>
    <t>310000000318/0008</t>
  </si>
  <si>
    <t>310000000331/0000</t>
  </si>
  <si>
    <t>310000000332/0000</t>
  </si>
  <si>
    <t>310000000333/0000</t>
  </si>
  <si>
    <t>310000000334/0000</t>
  </si>
  <si>
    <t>220000000421/0003</t>
  </si>
  <si>
    <t>220000000421/0015</t>
  </si>
  <si>
    <t>220000000421/0016</t>
  </si>
  <si>
    <t>220000000421/0017</t>
  </si>
  <si>
    <t>280000000720/0000</t>
  </si>
  <si>
    <t>280000000720/0002</t>
  </si>
  <si>
    <t>280000000728/0001</t>
  </si>
  <si>
    <t>280000000728/0015</t>
  </si>
  <si>
    <t>280000000728/0019</t>
  </si>
  <si>
    <t>280000000728/0024</t>
  </si>
  <si>
    <t>280000000728/0025</t>
  </si>
  <si>
    <t>280000000728/0026</t>
  </si>
  <si>
    <t>180000000209/0005</t>
  </si>
  <si>
    <t>200000000080/0000</t>
  </si>
  <si>
    <t>200000000081/0000</t>
  </si>
  <si>
    <t>200000000082/0000</t>
  </si>
  <si>
    <t>200000000083/0000</t>
  </si>
  <si>
    <t>200000000084/0000</t>
  </si>
  <si>
    <t>FILTRO COMBINADO PMTA 55.06 KGF/CM2 DIM 550X3500 M</t>
  </si>
  <si>
    <t>200000000085/0000</t>
  </si>
  <si>
    <t>200000000086/0000</t>
  </si>
  <si>
    <t>ATUADOR HIDRAULICO P/VALVULA CAP 16 POL MCA BIFFI</t>
  </si>
  <si>
    <t>200000000087/0000</t>
  </si>
  <si>
    <t>200000000088/0000</t>
  </si>
  <si>
    <t>200000000089/0000</t>
  </si>
  <si>
    <t>200000000090/0000</t>
  </si>
  <si>
    <t>FILTRO TIPO CICLONE PMTA 56.08 KGF/CM2 DIM 550X350</t>
  </si>
  <si>
    <t>200000000091/0000</t>
  </si>
  <si>
    <t>200000000092/0000</t>
  </si>
  <si>
    <t>200000000093/0000</t>
  </si>
  <si>
    <t>ATUADOR PNEUMATICO P/VALVULA CAP 8 POL MCA SHAFER</t>
  </si>
  <si>
    <t>200000000094/0000</t>
  </si>
  <si>
    <t>200000000095/0000</t>
  </si>
  <si>
    <t>200000000096/0000</t>
  </si>
  <si>
    <t>200000000097/0000</t>
  </si>
  <si>
    <t>200000000098/0000</t>
  </si>
  <si>
    <t>200000000099/0000</t>
  </si>
  <si>
    <t>200000000100/0000</t>
  </si>
  <si>
    <t>200000000101/0000</t>
  </si>
  <si>
    <t>200000000102/0000</t>
  </si>
  <si>
    <t>200000000103/0000</t>
  </si>
  <si>
    <t>200000000104/0000</t>
  </si>
  <si>
    <t>200000000105/0000</t>
  </si>
  <si>
    <t>200000000106/0000</t>
  </si>
  <si>
    <t>200000000107/0000</t>
  </si>
  <si>
    <t>200000000108/0000</t>
  </si>
  <si>
    <t>200000000109/0000</t>
  </si>
  <si>
    <t>200000000110/0000</t>
  </si>
  <si>
    <t>200000000111/0000</t>
  </si>
  <si>
    <t>200000000112/0000</t>
  </si>
  <si>
    <t>200000000113/0000</t>
  </si>
  <si>
    <t>200000000114/0000</t>
  </si>
  <si>
    <t>200000000115/0000</t>
  </si>
  <si>
    <t>ATUADOR HIDRAULICO P/VALVULA CAP 20 POL MCA BIFFI</t>
  </si>
  <si>
    <t>200000000116/0000</t>
  </si>
  <si>
    <t>200000000117/0000</t>
  </si>
  <si>
    <t>200000000118/0000</t>
  </si>
  <si>
    <t>200000000119/0000</t>
  </si>
  <si>
    <t>200000000120/0000</t>
  </si>
  <si>
    <t>200000000121/0000</t>
  </si>
  <si>
    <t>200000000122/0000</t>
  </si>
  <si>
    <t>200000000123/0000</t>
  </si>
  <si>
    <t>200000000124/0000</t>
  </si>
  <si>
    <t>200000000125/0000</t>
  </si>
  <si>
    <t>200000000126/0000</t>
  </si>
  <si>
    <t>200000000127/0000</t>
  </si>
  <si>
    <t>200000000129/0000</t>
  </si>
  <si>
    <t>200000000130/0000</t>
  </si>
  <si>
    <t>200000000133/0000</t>
  </si>
  <si>
    <t>200000000134/0000</t>
  </si>
  <si>
    <t>ROTEADOR ENCLAUSURADO MCA DATA-LINC GROUP MOD SRM6</t>
  </si>
  <si>
    <t>200000000135/0000</t>
  </si>
  <si>
    <t>200000000136/0000</t>
  </si>
  <si>
    <t>200000000137/0000</t>
  </si>
  <si>
    <t>200000000178/0000</t>
  </si>
  <si>
    <t>200000000179/0000</t>
  </si>
  <si>
    <t>200000000180/0000</t>
  </si>
  <si>
    <t>220000000013/0000</t>
  </si>
  <si>
    <t>220000000394/0000</t>
  </si>
  <si>
    <t>220000000395/0000</t>
  </si>
  <si>
    <t>PREDIO ADMINISTRATIVO DA BASE DE BETIM ESTRUTURA E</t>
  </si>
  <si>
    <t>240000000005/0003</t>
  </si>
  <si>
    <t>240000000871/0027</t>
  </si>
  <si>
    <t>280000000424/0000</t>
  </si>
  <si>
    <t>280000000425/0000</t>
  </si>
  <si>
    <t>280000000426/0000</t>
  </si>
  <si>
    <t>280000000427/0000</t>
  </si>
  <si>
    <t>280000000428/0000</t>
  </si>
  <si>
    <t>280000000429/0000</t>
  </si>
  <si>
    <t>280000000430/0000</t>
  </si>
  <si>
    <t>280000000431/0000</t>
  </si>
  <si>
    <t>280000000432/0000</t>
  </si>
  <si>
    <t>FILTRO CICLONE PMTA 60 KGF/CM2 DIM 450X1800MM</t>
  </si>
  <si>
    <t>280000000433/0000</t>
  </si>
  <si>
    <t>FILTRO CARTUCHO PMTA 76.50 KGF/CM2 DIM 150X1600 MM</t>
  </si>
  <si>
    <t>280000000434/0000</t>
  </si>
  <si>
    <t>280000000435/0000</t>
  </si>
  <si>
    <t>280000000436/0000</t>
  </si>
  <si>
    <t>280000000437/0000</t>
  </si>
  <si>
    <t>280000000438/0000</t>
  </si>
  <si>
    <t>280000000439/0000</t>
  </si>
  <si>
    <t>280000000440/0000</t>
  </si>
  <si>
    <t>ATUADOR PNEUMATICO P/VALVULA CAP 3 POL</t>
  </si>
  <si>
    <t>280000000441/0000</t>
  </si>
  <si>
    <t>280000000442/0000</t>
  </si>
  <si>
    <t>280000000443/0000</t>
  </si>
  <si>
    <t>280000000456/0000</t>
  </si>
  <si>
    <t>280000000457/0000</t>
  </si>
  <si>
    <t>280000000458/0000</t>
  </si>
  <si>
    <t>280000000459/0000</t>
  </si>
  <si>
    <t>280000000460/0000</t>
  </si>
  <si>
    <t>280000000601/0000</t>
  </si>
  <si>
    <t>FILTRO DE GAS PMTA 75 KGF/CM2 DIM 750X1600 MM MCA</t>
  </si>
  <si>
    <t>280000000610/0000</t>
  </si>
  <si>
    <t>280000000627/0000</t>
  </si>
  <si>
    <t>280000000710/0000</t>
  </si>
  <si>
    <t>280000000711/0000</t>
  </si>
  <si>
    <t>280000000712/0000</t>
  </si>
  <si>
    <t>310000000187/0000</t>
  </si>
  <si>
    <t>FILTRO SEPARADOR CICLONE PMTA 6374.3 KPA DIM 350X1</t>
  </si>
  <si>
    <t>310000000188/0000</t>
  </si>
  <si>
    <t>310000000189/0000</t>
  </si>
  <si>
    <t>ATUADOR PNEUMATICO P/VALVULA CAP 3 POL MCA PIETRO</t>
  </si>
  <si>
    <t>310000000190/0000</t>
  </si>
  <si>
    <t>FILTRO CARTUCHO PMTA 6374.3 KPA DIM 220X1000 MM MC</t>
  </si>
  <si>
    <t>310000000191/0000</t>
  </si>
  <si>
    <t>310000000192/0000</t>
  </si>
  <si>
    <t>310000000193/0000</t>
  </si>
  <si>
    <t>310000000194/0000</t>
  </si>
  <si>
    <t>310000000195/0000</t>
  </si>
  <si>
    <t>AQUECEDOR DE GAS PMTA 84.5 KGF/CM2 MCA PIETRO FIOR</t>
  </si>
  <si>
    <t>310000000196/0000</t>
  </si>
  <si>
    <t>310000000197/0000</t>
  </si>
  <si>
    <t>310000000198/0000</t>
  </si>
  <si>
    <t>310000000199/0000</t>
  </si>
  <si>
    <t>310000000200/0000</t>
  </si>
  <si>
    <t>310000000201/0000</t>
  </si>
  <si>
    <t>310000000202/0000</t>
  </si>
  <si>
    <t>310000000203/0000</t>
  </si>
  <si>
    <t>310000000204/0000</t>
  </si>
  <si>
    <t>310000000205/0000</t>
  </si>
  <si>
    <t>310000000206/0000</t>
  </si>
  <si>
    <t>310000000207/0000</t>
  </si>
  <si>
    <t>310000000208/0000</t>
  </si>
  <si>
    <t>310000000209/0000</t>
  </si>
  <si>
    <t>310000000210/0000</t>
  </si>
  <si>
    <t>310000000210/0002</t>
  </si>
  <si>
    <t>310000000210/0005</t>
  </si>
  <si>
    <t>310000000210/0006</t>
  </si>
  <si>
    <t>310000000210/0007</t>
  </si>
  <si>
    <t>310000000210/0014</t>
  </si>
  <si>
    <t>310000000210/0017</t>
  </si>
  <si>
    <t>310000000210/0019</t>
  </si>
  <si>
    <t>310000000210/0020</t>
  </si>
  <si>
    <t>310000000210/0021</t>
  </si>
  <si>
    <t>310000000210/0022</t>
  </si>
  <si>
    <t>310000000210/0023</t>
  </si>
  <si>
    <t>310000000234/0000</t>
  </si>
  <si>
    <t>310000000235/0000</t>
  </si>
  <si>
    <t>310000000236/0000</t>
  </si>
  <si>
    <t>310000000236/0002</t>
  </si>
  <si>
    <t>310000000240/0000</t>
  </si>
  <si>
    <t>310000000241/0000</t>
  </si>
  <si>
    <t>310000000242/0000</t>
  </si>
  <si>
    <t>310000000243/0000</t>
  </si>
  <si>
    <t>310000000244/0000</t>
  </si>
  <si>
    <t>310000000245/0000</t>
  </si>
  <si>
    <t>310000000246/0000</t>
  </si>
  <si>
    <t>310000000247/0000</t>
  </si>
  <si>
    <t>310000000248/0000</t>
  </si>
  <si>
    <t>310000000251/0000</t>
  </si>
  <si>
    <t>310000000252/0000</t>
  </si>
  <si>
    <t>310000000253/0000</t>
  </si>
  <si>
    <t>310000000301/0000</t>
  </si>
  <si>
    <t>310000000302/0000</t>
  </si>
  <si>
    <t>200000000151/0000</t>
  </si>
  <si>
    <t>200000000152/0000</t>
  </si>
  <si>
    <t>200000000163/0000</t>
  </si>
  <si>
    <t>200000000165/0000</t>
  </si>
  <si>
    <t>200000000166/0000</t>
  </si>
  <si>
    <t>200000000170/0000</t>
  </si>
  <si>
    <t>220000000096/0005</t>
  </si>
  <si>
    <t>220000000286/0000</t>
  </si>
  <si>
    <t>280000000365/0000</t>
  </si>
  <si>
    <t>280000000611/0002</t>
  </si>
  <si>
    <t>280000000723/0004</t>
  </si>
  <si>
    <t>280000000728/0007</t>
  </si>
  <si>
    <t>280000000728/0009</t>
  </si>
  <si>
    <t>280000000728/0012</t>
  </si>
  <si>
    <t>280000000728/0013</t>
  </si>
  <si>
    <t>240000000871/0006</t>
  </si>
  <si>
    <t>200000000018/0007</t>
  </si>
  <si>
    <t>240000000049/0000</t>
  </si>
  <si>
    <t>NOBREAK POT 3 KVA C/BANCO DE BATERIA(S) C/12 BATER</t>
  </si>
  <si>
    <t>240000000050/0000</t>
  </si>
  <si>
    <t>240000000051/0000</t>
  </si>
  <si>
    <t>240000000052/0000</t>
  </si>
  <si>
    <t>240000000053/0000</t>
  </si>
  <si>
    <t>240000000054/0000</t>
  </si>
  <si>
    <t>240000000055/0000</t>
  </si>
  <si>
    <t>240000000056/0000</t>
  </si>
  <si>
    <t>240000000059/0000</t>
  </si>
  <si>
    <t>240000000060/0000</t>
  </si>
  <si>
    <t>240000000061/0000</t>
  </si>
  <si>
    <t>240000000062/0000</t>
  </si>
  <si>
    <t>240000000063/0000</t>
  </si>
  <si>
    <t>240000000064/0000</t>
  </si>
  <si>
    <t>240000000065/0000</t>
  </si>
  <si>
    <t>240000000066/0000</t>
  </si>
  <si>
    <t>FILTRO SEPARADOR CICLONE PMTA 11278 KPA DIM 1000X4</t>
  </si>
  <si>
    <t>240000000067/0000</t>
  </si>
  <si>
    <t>240000000068/0000</t>
  </si>
  <si>
    <t>240000000069/0000</t>
  </si>
  <si>
    <t>240000000070/0000</t>
  </si>
  <si>
    <t>240000000072/0000</t>
  </si>
  <si>
    <t>240000000073/0000</t>
  </si>
  <si>
    <t>240000000074/0000</t>
  </si>
  <si>
    <t>240000000075/0000</t>
  </si>
  <si>
    <t>240000000076/0000</t>
  </si>
  <si>
    <t>240000000077/0000</t>
  </si>
  <si>
    <t>240000000078/0000</t>
  </si>
  <si>
    <t>240000000081/0000</t>
  </si>
  <si>
    <t>240000000082/0000</t>
  </si>
  <si>
    <t>240000000083/0000</t>
  </si>
  <si>
    <t>240000000084/0000</t>
  </si>
  <si>
    <t>240000000085/0000</t>
  </si>
  <si>
    <t>240000000086/0000</t>
  </si>
  <si>
    <t>240000000239/0000</t>
  </si>
  <si>
    <t>240000000240/0000</t>
  </si>
  <si>
    <t>240000000242/0000</t>
  </si>
  <si>
    <t>240000000243/0000</t>
  </si>
  <si>
    <t>240000000244/0000</t>
  </si>
  <si>
    <t>240000000245/0000</t>
  </si>
  <si>
    <t>240000000247/0000</t>
  </si>
  <si>
    <t>240000000248/0000</t>
  </si>
  <si>
    <t>240000000249/0000</t>
  </si>
  <si>
    <t>240000000250/0000</t>
  </si>
  <si>
    <t>240000000252/0000</t>
  </si>
  <si>
    <t>240000000253/0000</t>
  </si>
  <si>
    <t>240000000254/0000</t>
  </si>
  <si>
    <t>240000000255/0000</t>
  </si>
  <si>
    <t>240000000256/0000</t>
  </si>
  <si>
    <t>240000000257/0000</t>
  </si>
  <si>
    <t>240000000258/0000</t>
  </si>
  <si>
    <t>240000000259/0000</t>
  </si>
  <si>
    <t>240000000260/0000</t>
  </si>
  <si>
    <t>240000000261/0000</t>
  </si>
  <si>
    <t>240000000262/0000</t>
  </si>
  <si>
    <t>240000000823/0000</t>
  </si>
  <si>
    <t>280000000611/0003</t>
  </si>
  <si>
    <t>280000000446/0006</t>
  </si>
  <si>
    <t>200000000018/0005</t>
  </si>
  <si>
    <t>220000000096/0001</t>
  </si>
  <si>
    <t>280000000139/0000</t>
  </si>
  <si>
    <t>280000000349/0000</t>
  </si>
  <si>
    <t>280000000351/0000</t>
  </si>
  <si>
    <t>280000000378/0000</t>
  </si>
  <si>
    <t>280000000386/0000</t>
  </si>
  <si>
    <t>ATUADOR PNEUMATICO P/VALVULA CAP 22 POL MCA SHAFER</t>
  </si>
  <si>
    <t>280000000709/0000</t>
  </si>
  <si>
    <t>280000000723/0003</t>
  </si>
  <si>
    <t>280000000728/0027</t>
  </si>
  <si>
    <t>310000000064/0008</t>
  </si>
  <si>
    <t>220000000218/0000</t>
  </si>
  <si>
    <t>ATUADOR HIDRAULICO P/VALVULA CAP 4 POL MCA PIETRO</t>
  </si>
  <si>
    <t>220000000220/0000</t>
  </si>
  <si>
    <t>220000000227/0000</t>
  </si>
  <si>
    <t>220000000228/0000</t>
  </si>
  <si>
    <t>220000000229/0000</t>
  </si>
  <si>
    <t>220000000230/0000</t>
  </si>
  <si>
    <t>220000000231/0000</t>
  </si>
  <si>
    <t>220000000232/0000</t>
  </si>
  <si>
    <t>220000000233/0000</t>
  </si>
  <si>
    <t>220000000234/0000</t>
  </si>
  <si>
    <t>220000000235/0000</t>
  </si>
  <si>
    <t>220000000236/0000</t>
  </si>
  <si>
    <t>220000000237/0000</t>
  </si>
  <si>
    <t>220000000238/0000</t>
  </si>
  <si>
    <t>220000000240/0000</t>
  </si>
  <si>
    <t>220000000244/0000</t>
  </si>
  <si>
    <t>220000000247/0000</t>
  </si>
  <si>
    <t>220000000248/0000</t>
  </si>
  <si>
    <t>220000000250/0000</t>
  </si>
  <si>
    <t>220000000251/0000</t>
  </si>
  <si>
    <t>220000000252/0000</t>
  </si>
  <si>
    <t>220000000253/0000</t>
  </si>
  <si>
    <t>220000000254/0000</t>
  </si>
  <si>
    <t>220000000255/0000</t>
  </si>
  <si>
    <t>220000000403/0000</t>
  </si>
  <si>
    <t>220000000404/0000</t>
  </si>
  <si>
    <t>280000000160/0000</t>
  </si>
  <si>
    <t>280000000161/0000</t>
  </si>
  <si>
    <t>ATUADOR PNEUMATICO P/VALVULA CAP 8 POL MCA BIFFI M</t>
  </si>
  <si>
    <t>280000000162/0000</t>
  </si>
  <si>
    <t>FILTRO COMBINADO SCF-188 PMTA 9932.3 KPA DIM 450X3</t>
  </si>
  <si>
    <t>280000000163/0000</t>
  </si>
  <si>
    <t>280000000164/0000</t>
  </si>
  <si>
    <t>280000000165/0000</t>
  </si>
  <si>
    <t>280000000166/0000</t>
  </si>
  <si>
    <t>280000000167/0000</t>
  </si>
  <si>
    <t>280000000168/0000</t>
  </si>
  <si>
    <t>280000000169/0000</t>
  </si>
  <si>
    <t>280000000170/0000</t>
  </si>
  <si>
    <t>280000000171/0000</t>
  </si>
  <si>
    <t>280000000172/0000</t>
  </si>
  <si>
    <t>280000000173/0000</t>
  </si>
  <si>
    <t>280000000174/0000</t>
  </si>
  <si>
    <t>280000000175/0000</t>
  </si>
  <si>
    <t>280000000192/0000</t>
  </si>
  <si>
    <t>MEDIDOR DE VAZAO TIPO PLACA DE ORIFICIO DIAM 8 POL</t>
  </si>
  <si>
    <t>280000000193/0000</t>
  </si>
  <si>
    <t>280000000198/0000</t>
  </si>
  <si>
    <t>280000000199/0000</t>
  </si>
  <si>
    <t>280000000200/0000</t>
  </si>
  <si>
    <t>280000000203/0000</t>
  </si>
  <si>
    <t>TRANSFORMADOR DE FORCA SECO CONTINUO POT 7 KVA TEN</t>
  </si>
  <si>
    <t>280000000204/0000</t>
  </si>
  <si>
    <t>NOBREAK POT 10 KVA C/BANCO DE BATERIA(S) C/22 BATE</t>
  </si>
  <si>
    <t>280000000206/0000</t>
  </si>
  <si>
    <t>280000000207/0000</t>
  </si>
  <si>
    <t>280000000208/0000</t>
  </si>
  <si>
    <t>TRANSFORMADOR DE FORCA SECO POT 20 KVA TENSAO 380/</t>
  </si>
  <si>
    <t>280000000571/0002</t>
  </si>
  <si>
    <t>280000000688/0000</t>
  </si>
  <si>
    <t>EDIFICACAO TIPO CONTAINER DO SHELTER ESTRUTURA EM</t>
  </si>
  <si>
    <t>220000000000/0000</t>
  </si>
  <si>
    <t>220000000001/0000</t>
  </si>
  <si>
    <t>ATUADOR PNEUMATICO P/VALVULA CAP 20 POL MCA BETTIS</t>
  </si>
  <si>
    <t>220000000015/0000</t>
  </si>
  <si>
    <t>ATUADOR HIDRAULICO P/VALVULA CAP 12 POL MCA TORWEL</t>
  </si>
  <si>
    <t>220000000016/0000</t>
  </si>
  <si>
    <t>220000000017/0000</t>
  </si>
  <si>
    <t>220000000018/0000</t>
  </si>
  <si>
    <t>220000000019/0000</t>
  </si>
  <si>
    <t>FILTRO COMBINADO PMTA 71.4 KGF/CM2 DIM 550X4500 MM</t>
  </si>
  <si>
    <t>220000000020/0000</t>
  </si>
  <si>
    <t>220000000021/0000</t>
  </si>
  <si>
    <t>220000000022/0000</t>
  </si>
  <si>
    <t>MEDIDOR DE VAZAO ULTRASSONICO MCA HONEYWELL MOD Q-</t>
  </si>
  <si>
    <t>220000000257/0000</t>
  </si>
  <si>
    <t>220000000258/0000</t>
  </si>
  <si>
    <t>220000000259/0000</t>
  </si>
  <si>
    <t>ESTABILIZADOR DE TENSAO ELETRONICO POT 5 KVA MCA A</t>
  </si>
  <si>
    <t>Estação (ões) de Compressão / Serviço (s) de Compressão</t>
  </si>
  <si>
    <t>220000000260/0000</t>
  </si>
  <si>
    <t>220000000261/0000</t>
  </si>
  <si>
    <t>220000000262/0000</t>
  </si>
  <si>
    <t>ATUADOR HIDRAULICO P/VALVULA CAP 12 POL MCA BIFFI</t>
  </si>
  <si>
    <t>220000000263/0000</t>
  </si>
  <si>
    <t>220000000264/0000</t>
  </si>
  <si>
    <t>220000000265/0000</t>
  </si>
  <si>
    <t>220000000266/0000</t>
  </si>
  <si>
    <t>220000000267/0000</t>
  </si>
  <si>
    <t>220000000268/0000</t>
  </si>
  <si>
    <t>220000000269/0000</t>
  </si>
  <si>
    <t>VASO ACUMULADOR DE VALVULA ESFERA ESTRUTURA ACO CA</t>
  </si>
  <si>
    <t>220000000270/0000</t>
  </si>
  <si>
    <t>220000000271/0000</t>
  </si>
  <si>
    <t>220000000272/0000</t>
  </si>
  <si>
    <t>220000000273/0000</t>
  </si>
  <si>
    <t>220000000274/0000</t>
  </si>
  <si>
    <t>220000000275/0000</t>
  </si>
  <si>
    <t>ATUADOR HIDRAULICO P/VALVULA CAP 16 POL MCA BETTIS</t>
  </si>
  <si>
    <t>220000000276/0000</t>
  </si>
  <si>
    <t>220000000277/0000</t>
  </si>
  <si>
    <t>ATUADOR HIDRAULICO P/VALVULA CAP 14 POL MCA BETTIS</t>
  </si>
  <si>
    <t>220000000278/0000</t>
  </si>
  <si>
    <t>220000000279/0000</t>
  </si>
  <si>
    <t>220000000413/0000</t>
  </si>
  <si>
    <t>GASODUTO GASBEL (TRECHO 0.000/7.175) COMPOSTA C/TU</t>
  </si>
  <si>
    <t>220000000440/0000</t>
  </si>
  <si>
    <t>GASODUTO GASBEL (TRECHO 166.692/171.583) COMPOSTA</t>
  </si>
  <si>
    <t>220000000441/0000</t>
  </si>
  <si>
    <t>GASODUTO GASBEL (TRECHO 171.584/188.168) COMPOSTA</t>
  </si>
  <si>
    <t>220000000442/0000</t>
  </si>
  <si>
    <t>GASODUTO GASBEL (TRECHO 188.169/202.461) COMPOSTA</t>
  </si>
  <si>
    <t>220000000446/0000</t>
  </si>
  <si>
    <t>GASODUTO GASBEL (TRECHO 282.244/298.334) COMPOSTA</t>
  </si>
  <si>
    <t>220000000447/0000</t>
  </si>
  <si>
    <t>GASODUTO GASBEL (TRECHO 298.335/310.617) COMPOSTA</t>
  </si>
  <si>
    <t>220000000448/0000</t>
  </si>
  <si>
    <t>GASODUTO GASBEL (TRECHO 310.618/326.931) COMPOSTA</t>
  </si>
  <si>
    <t>220000000450/0000</t>
  </si>
  <si>
    <t>GASODUTO GASBEL (TRECHO 344.392/356.021) COMPOSTA</t>
  </si>
  <si>
    <t>220000000451/0000</t>
  </si>
  <si>
    <t>220000000452/0000</t>
  </si>
  <si>
    <t>VALVULA TIPO DERIVACAO REMOTA ACIONAMENTO PNEUMATI</t>
  </si>
  <si>
    <t>220000000453/0000</t>
  </si>
  <si>
    <t>220000000454/0000</t>
  </si>
  <si>
    <t>220000000455/0000</t>
  </si>
  <si>
    <t>220000000456/0000</t>
  </si>
  <si>
    <t>220000000457/0000</t>
  </si>
  <si>
    <t>220000000458/0000</t>
  </si>
  <si>
    <t>220000000459/0000</t>
  </si>
  <si>
    <t>220000000460/0000</t>
  </si>
  <si>
    <t>220000000461/0000</t>
  </si>
  <si>
    <t>220000000462/0000</t>
  </si>
  <si>
    <t>220000000463/0000</t>
  </si>
  <si>
    <t>220000000464/0000</t>
  </si>
  <si>
    <t>220000000465/0000</t>
  </si>
  <si>
    <t>220000000466/0000</t>
  </si>
  <si>
    <t>220000000467/0000</t>
  </si>
  <si>
    <t>220000000468/0000</t>
  </si>
  <si>
    <t>220000000469/0000</t>
  </si>
  <si>
    <t>220000000470/0000</t>
  </si>
  <si>
    <t>220000000471/0000</t>
  </si>
  <si>
    <t>220000000472/0000</t>
  </si>
  <si>
    <t>220000000473/0000</t>
  </si>
  <si>
    <t>220000000474/0000</t>
  </si>
  <si>
    <t>220000000475/0000</t>
  </si>
  <si>
    <t>310000000210/0010</t>
  </si>
  <si>
    <t>220000000375/0002</t>
  </si>
  <si>
    <t>240000000442/0016</t>
  </si>
  <si>
    <t>280000000194/0000</t>
  </si>
  <si>
    <t>200000000018/0004</t>
  </si>
  <si>
    <t>280000000728/0005</t>
  </si>
  <si>
    <t>240000000442/0019</t>
  </si>
  <si>
    <t>240000000955/0000</t>
  </si>
  <si>
    <t>0000000351 - JUROS CAPITALIZADOS 38 - ECOMP Vale</t>
  </si>
  <si>
    <t>240000000956/0000</t>
  </si>
  <si>
    <t>0000000353 -JUROS CAPITALIZADOS 38 - ECOMP Vale</t>
  </si>
  <si>
    <t>240000000807/0000</t>
  </si>
  <si>
    <t>220000000217/0000</t>
  </si>
  <si>
    <t>220000000219/0000</t>
  </si>
  <si>
    <t>220000000221/0000</t>
  </si>
  <si>
    <t>FILTRO CARTUCHO PMTA 61.4 KGF/CM2 DIM 450X1800 MM</t>
  </si>
  <si>
    <t>220000000222/0000</t>
  </si>
  <si>
    <t>220000000223/0000</t>
  </si>
  <si>
    <t>AQUECEDOR DE GAS INDIRETO A BANHO DE AGUA PMTA 84.</t>
  </si>
  <si>
    <t>220000000224/0000</t>
  </si>
  <si>
    <t>220000000225/0000</t>
  </si>
  <si>
    <t>220000000226/0000</t>
  </si>
  <si>
    <t>220000000239/0000</t>
  </si>
  <si>
    <t>220000000241/0000</t>
  </si>
  <si>
    <t>220000000243/0000</t>
  </si>
  <si>
    <t>220000000249/0000</t>
  </si>
  <si>
    <t>220000000256/0000</t>
  </si>
  <si>
    <t>NOBREAK POT 3 KVA C/BANCO DE BATERIA(S) C/60 BATER</t>
  </si>
  <si>
    <t>220000000301/0001</t>
  </si>
  <si>
    <t>220000000306/0001</t>
  </si>
  <si>
    <t>240000000005/0000</t>
  </si>
  <si>
    <t>240000000862/0004</t>
  </si>
  <si>
    <t>310000000013/0000</t>
  </si>
  <si>
    <t>310000000027/0000</t>
  </si>
  <si>
    <t>310000000030/0000</t>
  </si>
  <si>
    <t>240000000211/0008</t>
  </si>
  <si>
    <t>220000000321/0000</t>
  </si>
  <si>
    <t>220000000322/0000</t>
  </si>
  <si>
    <t>220000000325/0000</t>
  </si>
  <si>
    <t>220000000326/0000</t>
  </si>
  <si>
    <t>220000000327/0000</t>
  </si>
  <si>
    <t>FILTRO SEPARADOR CICLONE PMTA 84.5 KGF/CM2 DIM 450</t>
  </si>
  <si>
    <t>220000000329/0000</t>
  </si>
  <si>
    <t>220000000330/0000</t>
  </si>
  <si>
    <t>FILTRO CARTUCHO PMTA 65 KGF/CM2 DIM 450X1800 MM MC</t>
  </si>
  <si>
    <t>220000000332/0000</t>
  </si>
  <si>
    <t>220000000333/0000</t>
  </si>
  <si>
    <t>220000000335/0000</t>
  </si>
  <si>
    <t>220000000336/0000</t>
  </si>
  <si>
    <t>220000000339/0000</t>
  </si>
  <si>
    <t>220000000340/0000</t>
  </si>
  <si>
    <t>220000000344/0000</t>
  </si>
  <si>
    <t>220000000345/0000</t>
  </si>
  <si>
    <t>220000000346/0000</t>
  </si>
  <si>
    <t>220000000347/0000</t>
  </si>
  <si>
    <t>220000000349/0000</t>
  </si>
  <si>
    <t>220000000350/0000</t>
  </si>
  <si>
    <t>220000000351/0000</t>
  </si>
  <si>
    <t>220000000354/0000</t>
  </si>
  <si>
    <t>220000000360/0000</t>
  </si>
  <si>
    <t>220000000409/0000</t>
  </si>
  <si>
    <t>220000000411/0000</t>
  </si>
  <si>
    <t>220000000412/0000</t>
  </si>
  <si>
    <t>220000000323/0000</t>
  </si>
  <si>
    <t>220000000324/0000</t>
  </si>
  <si>
    <t>220000000328/0000</t>
  </si>
  <si>
    <t>ATUADOR PNEUMATICO P/VALVULA CAP 4 POL MCA HI-TORK</t>
  </si>
  <si>
    <t>220000000331/0000</t>
  </si>
  <si>
    <t>220000000334/0000</t>
  </si>
  <si>
    <t>VALVULA TIPO SDV ACIONAMENTO PNEUMATICO DIAM 3 POL</t>
  </si>
  <si>
    <t>220000000337/0000</t>
  </si>
  <si>
    <t>220000000341/0000</t>
  </si>
  <si>
    <t>220000000342/0000</t>
  </si>
  <si>
    <t>220000000343/0000</t>
  </si>
  <si>
    <t>220000000352/0000</t>
  </si>
  <si>
    <t>220000000353/0000</t>
  </si>
  <si>
    <t>220000000358/0000</t>
  </si>
  <si>
    <t>220000000359/0000</t>
  </si>
  <si>
    <t>220000000361/0000</t>
  </si>
  <si>
    <t>220000000363/0000</t>
  </si>
  <si>
    <t>220000000410/0000</t>
  </si>
  <si>
    <t>180000000209/0000</t>
  </si>
  <si>
    <t>280000000571/0001</t>
  </si>
  <si>
    <t>310000000318/0002</t>
  </si>
  <si>
    <t>310000000318/0006</t>
  </si>
  <si>
    <t>310000000318/0011</t>
  </si>
  <si>
    <t>310000000318/0012</t>
  </si>
  <si>
    <t>240000000192/0000</t>
  </si>
  <si>
    <t>240000000194/0000</t>
  </si>
  <si>
    <t>240000000195/0000</t>
  </si>
  <si>
    <t>240000000196/0000</t>
  </si>
  <si>
    <t>240000000197/0000</t>
  </si>
  <si>
    <t>240000000198/0000</t>
  </si>
  <si>
    <t>ATUADOR HIDRAULICO P/VALVULA CAP 6 POL MCA BIFFI M</t>
  </si>
  <si>
    <t>240000000199/0000</t>
  </si>
  <si>
    <t>FILTRO COMBINADO PMTA 100.3 KGF/CM2 DIM 700X3400 M</t>
  </si>
  <si>
    <t>240000000200/0000</t>
  </si>
  <si>
    <t>240000000201/0000</t>
  </si>
  <si>
    <t>240000000202/0000</t>
  </si>
  <si>
    <t>240000000203/0000</t>
  </si>
  <si>
    <t>240000000204/0000</t>
  </si>
  <si>
    <t>240000000205/0000</t>
  </si>
  <si>
    <t>240000000206/0000</t>
  </si>
  <si>
    <t>240000000207/0000</t>
  </si>
  <si>
    <t>240000000208/0000</t>
  </si>
  <si>
    <t>240000000209/0000</t>
  </si>
  <si>
    <t>240000000210/0000</t>
  </si>
  <si>
    <t>240000000211/0000</t>
  </si>
  <si>
    <t>240000000211/0009</t>
  </si>
  <si>
    <t>240000000226/0000</t>
  </si>
  <si>
    <t>240000000227/0000</t>
  </si>
  <si>
    <t>240000000228/0000</t>
  </si>
  <si>
    <t>240000000229/0000</t>
  </si>
  <si>
    <t>NOBREAK POT 11 KVA MCA EATON MOD EX 11 RT</t>
  </si>
  <si>
    <t>240000000230/0000</t>
  </si>
  <si>
    <t>240000000231/0000</t>
  </si>
  <si>
    <t>240000000232/0000</t>
  </si>
  <si>
    <t>240000000233/0000</t>
  </si>
  <si>
    <t>ROTEADOR ENCLAUSURADO MCA CISCO SYSTEMS MOD 2000 S</t>
  </si>
  <si>
    <t>240000000234/0000</t>
  </si>
  <si>
    <t>240000000235/0000</t>
  </si>
  <si>
    <t>240000000236/0000</t>
  </si>
  <si>
    <t>240000000237/0000</t>
  </si>
  <si>
    <t>240000000238/0000</t>
  </si>
  <si>
    <t>240000000841/0000</t>
  </si>
  <si>
    <t>240000000842/0000</t>
  </si>
  <si>
    <t>280000000001/0000</t>
  </si>
  <si>
    <t>ATUADOR PNEUMATICO P/VALVULA CAP 4 POL MCA BIFFI M</t>
  </si>
  <si>
    <t>280000000002/0000</t>
  </si>
  <si>
    <t>FILTRO COMBINADO PMTA 78.2 KGF/CM2 DIM 600X3000 MM</t>
  </si>
  <si>
    <t>280000000003/0000</t>
  </si>
  <si>
    <t>280000000006/0001</t>
  </si>
  <si>
    <t>280000000006/0008</t>
  </si>
  <si>
    <t>280000000021/0000</t>
  </si>
  <si>
    <t>280000000022/0000</t>
  </si>
  <si>
    <t>280000000024/0000</t>
  </si>
  <si>
    <t>280000000025/0000</t>
  </si>
  <si>
    <t>280000000026/0000</t>
  </si>
  <si>
    <t>280000000027/0000</t>
  </si>
  <si>
    <t>280000000029/0000</t>
  </si>
  <si>
    <t>VALVULA TIPO CONTROLADORA DE FLUXO BORBOLETA BRAY</t>
  </si>
  <si>
    <t>280000000031/0000</t>
  </si>
  <si>
    <t>280000000032/0000</t>
  </si>
  <si>
    <t>280000000033/0000</t>
  </si>
  <si>
    <t>NOBREAK POT 11 KVA C/BANCO DE BATERIA(S) C/20 BATE</t>
  </si>
  <si>
    <t>280000000034/0000</t>
  </si>
  <si>
    <t>280000000035/0000</t>
  </si>
  <si>
    <t>280000000036/0000</t>
  </si>
  <si>
    <t>280000000037/0000</t>
  </si>
  <si>
    <t>280000000038/0000</t>
  </si>
  <si>
    <t>280000000704/0000</t>
  </si>
  <si>
    <t>310000000210/0009</t>
  </si>
  <si>
    <t>310000000210/0012</t>
  </si>
  <si>
    <t>310000000236/0001</t>
  </si>
  <si>
    <t>240000000442/0018</t>
  </si>
  <si>
    <t>320000000031/0000</t>
  </si>
  <si>
    <t>0000000801-ESTORNO DE CRÉDITO DE ICMS000002  -   E</t>
  </si>
  <si>
    <t>320000000056/0000</t>
  </si>
  <si>
    <t>0000000826-ESTORNO DE CRÉDITO DE ICMS000639  -  PA</t>
  </si>
  <si>
    <t>180000000116/0000</t>
  </si>
  <si>
    <t>180000000121/0000</t>
  </si>
  <si>
    <t>180000000141/0000</t>
  </si>
  <si>
    <t>240000000442/0017</t>
  </si>
  <si>
    <t>280000000176/0004</t>
  </si>
  <si>
    <t>280000000584/0000</t>
  </si>
  <si>
    <t>280000000588/0000</t>
  </si>
  <si>
    <t>280000000210/0000</t>
  </si>
  <si>
    <t>280000000211/0000</t>
  </si>
  <si>
    <t>280000000213/0000</t>
  </si>
  <si>
    <t>280000000214/0000</t>
  </si>
  <si>
    <t>280000000216/0000</t>
  </si>
  <si>
    <t>280000000217/0000</t>
  </si>
  <si>
    <t>280000000218/0000</t>
  </si>
  <si>
    <t>280000000219/0000</t>
  </si>
  <si>
    <t>280000000220/0000</t>
  </si>
  <si>
    <t>280000000221/0000</t>
  </si>
  <si>
    <t>280000000222/0000</t>
  </si>
  <si>
    <t>280000000223/0000</t>
  </si>
  <si>
    <t>280000000224/0000</t>
  </si>
  <si>
    <t>280000000225/0000</t>
  </si>
  <si>
    <t>280000000226/0000</t>
  </si>
  <si>
    <t>280000000229/0000</t>
  </si>
  <si>
    <t>280000000229/0002</t>
  </si>
  <si>
    <t>280000000233/0000</t>
  </si>
  <si>
    <t>280000000233/0002</t>
  </si>
  <si>
    <t>280000000239/0000</t>
  </si>
  <si>
    <t>280000000240/0000</t>
  </si>
  <si>
    <t>280000000241/0000</t>
  </si>
  <si>
    <t>280000000241/0002</t>
  </si>
  <si>
    <t>280000000244/0000</t>
  </si>
  <si>
    <t>280000000244/0002</t>
  </si>
  <si>
    <t>280000000248/0000</t>
  </si>
  <si>
    <t>280000000250/0000</t>
  </si>
  <si>
    <t>RACK METALICO P/EQUIPAMENTO DE COMUNICACAO DIM 550</t>
  </si>
  <si>
    <t>280000000251/0000</t>
  </si>
  <si>
    <t>280000000252/0000</t>
  </si>
  <si>
    <t>280000000253/0000</t>
  </si>
  <si>
    <t>280000000254/0000</t>
  </si>
  <si>
    <t>280000000255/0000</t>
  </si>
  <si>
    <t>280000000256/0000</t>
  </si>
  <si>
    <t>280000000257/0000</t>
  </si>
  <si>
    <t>TRANSFORMADOR DE FORCA POT 30 KVA TENSAO 504/220/1</t>
  </si>
  <si>
    <t>280000000260/0000</t>
  </si>
  <si>
    <t>280000000689/0000</t>
  </si>
  <si>
    <t>280000000690/0000</t>
  </si>
  <si>
    <t>280000000691/0000</t>
  </si>
  <si>
    <t>280000000692/0000</t>
  </si>
  <si>
    <t>PREDIO DO SHELTER AUXILIAR ESTRUTURA EM ALVENARIA</t>
  </si>
  <si>
    <t>280000000693/0000</t>
  </si>
  <si>
    <t>220000000023/0000</t>
  </si>
  <si>
    <t>220000000024/0000</t>
  </si>
  <si>
    <t>220000000025/0000</t>
  </si>
  <si>
    <t>ATUADOR HIDRAULICO P/VALVULA CAP 10 POL MCA BETTIS</t>
  </si>
  <si>
    <t>220000000026/0000</t>
  </si>
  <si>
    <t>220000000027/0000</t>
  </si>
  <si>
    <t>ATUADOR HIDRAULICO P/VALVULA CAP 10 POL MCA BIFFI</t>
  </si>
  <si>
    <t>220000000028/0000</t>
  </si>
  <si>
    <t>220000000029/0000</t>
  </si>
  <si>
    <t>220000000030/0000</t>
  </si>
  <si>
    <t>220000000031/0000</t>
  </si>
  <si>
    <t>220000000032/0000</t>
  </si>
  <si>
    <t>220000000033/0000</t>
  </si>
  <si>
    <t>220000000034/0000</t>
  </si>
  <si>
    <t>220000000035/0000</t>
  </si>
  <si>
    <t>FILTRO TIPO CICLONE PMTA 75.02 KGF/CM2 DIM 550X260</t>
  </si>
  <si>
    <t>220000000036/0000</t>
  </si>
  <si>
    <t>ATUADOR HIDRAULICO P/VALVULA CAP 2 POL</t>
  </si>
  <si>
    <t>220000000037/0000</t>
  </si>
  <si>
    <t>220000000038/0000</t>
  </si>
  <si>
    <t>220000000039/0000</t>
  </si>
  <si>
    <t>220000000040/0000</t>
  </si>
  <si>
    <t>220000000041/0000</t>
  </si>
  <si>
    <t>220000000046/0000</t>
  </si>
  <si>
    <t>220000000047/0000</t>
  </si>
  <si>
    <t>220000000048/0000</t>
  </si>
  <si>
    <t>FILTRO DE GAS PMTA 104 KGF/CM2 DIM 500X1200 MM MCA</t>
  </si>
  <si>
    <t>220000000049/0000</t>
  </si>
  <si>
    <t>220000000050/0000</t>
  </si>
  <si>
    <t>220000000051/0000</t>
  </si>
  <si>
    <t>220000000052/0000</t>
  </si>
  <si>
    <t>220000000053/0000</t>
  </si>
  <si>
    <t>220000000054/0000</t>
  </si>
  <si>
    <t>220000000055/0000</t>
  </si>
  <si>
    <t>220000000056/0000</t>
  </si>
  <si>
    <t>220000000057/0000</t>
  </si>
  <si>
    <t>220000000058/0000</t>
  </si>
  <si>
    <t>220000000059/0000</t>
  </si>
  <si>
    <t>220000000060/0000</t>
  </si>
  <si>
    <t>220000000062/0000</t>
  </si>
  <si>
    <t>220000000064/0000</t>
  </si>
  <si>
    <t>220000000066/0000</t>
  </si>
  <si>
    <t>ATUADOR HIDRAULICO P/VALVULA CAP 6 POL MCA MNA</t>
  </si>
  <si>
    <t>220000000068/0000</t>
  </si>
  <si>
    <t>220000000070/0000</t>
  </si>
  <si>
    <t>220000000072/0000</t>
  </si>
  <si>
    <t>220000000074/0000</t>
  </si>
  <si>
    <t>ATUADOR PNEUMATICO P/VALVULA CAP 6 POL MCA IVC</t>
  </si>
  <si>
    <t>220000000076/0000</t>
  </si>
  <si>
    <t>220000000078/0000</t>
  </si>
  <si>
    <t>220000000080/0000</t>
  </si>
  <si>
    <t>220000000082/0000</t>
  </si>
  <si>
    <t>220000000084/0000</t>
  </si>
  <si>
    <t>220000000086/0000</t>
  </si>
  <si>
    <t>220000000088/0000</t>
  </si>
  <si>
    <t>220000000090/0000</t>
  </si>
  <si>
    <t>220000000092/0000</t>
  </si>
  <si>
    <t>220000000094/0000</t>
  </si>
  <si>
    <t>220000000096/0004</t>
  </si>
  <si>
    <t>220000000103/0000</t>
  </si>
  <si>
    <t>220000000105/0000</t>
  </si>
  <si>
    <t>220000000107/0000</t>
  </si>
  <si>
    <t>FILTRO DE GAS PMTA 104 KGF/CM2 DIM 550X1600 MM MCA</t>
  </si>
  <si>
    <t>220000000109/0000</t>
  </si>
  <si>
    <t>220000000111/0000</t>
  </si>
  <si>
    <t>220000000113/0000</t>
  </si>
  <si>
    <t>220000000115/0000</t>
  </si>
  <si>
    <t>220000000117/0000</t>
  </si>
  <si>
    <t>220000000119/0000</t>
  </si>
  <si>
    <t>220000000121/0000</t>
  </si>
  <si>
    <t>220000000123/0000</t>
  </si>
  <si>
    <t>220000000125/0000</t>
  </si>
  <si>
    <t>220000000127/0000</t>
  </si>
  <si>
    <t>220000000129/0000</t>
  </si>
  <si>
    <t>220000000137/0000</t>
  </si>
  <si>
    <t>220000000138/0000</t>
  </si>
  <si>
    <t>220000000139/0000</t>
  </si>
  <si>
    <t>220000000140/0000</t>
  </si>
  <si>
    <t>220000000141/0000</t>
  </si>
  <si>
    <t>220000000142/0000</t>
  </si>
  <si>
    <t>ROTEADOR ENCLAUSURADO MCA CISCO SYSTEMS MOD 2600 S</t>
  </si>
  <si>
    <t>220000000143/0000</t>
  </si>
  <si>
    <t>220000000144/0000</t>
  </si>
  <si>
    <t>220000000145/0000</t>
  </si>
  <si>
    <t>220000000146/0000</t>
  </si>
  <si>
    <t>220000000147/0000</t>
  </si>
  <si>
    <t>220000000148/0000</t>
  </si>
  <si>
    <t>220000000391/0000</t>
  </si>
  <si>
    <t>220000000392/0000</t>
  </si>
  <si>
    <t>220000000393/0000</t>
  </si>
  <si>
    <t>PREDIO DE ARMAZENAMENTO DE RESIDUOS ESTRUTURA EM A</t>
  </si>
  <si>
    <t>240000000871/0005</t>
  </si>
  <si>
    <t>280000000446/0003</t>
  </si>
  <si>
    <t>280000000463/0000</t>
  </si>
  <si>
    <t>280000000464/0000</t>
  </si>
  <si>
    <t>280000000465/0000</t>
  </si>
  <si>
    <t>280000000467/0000</t>
  </si>
  <si>
    <t>280000000468/0000</t>
  </si>
  <si>
    <t>280000000469/0000</t>
  </si>
  <si>
    <t>280000000470/0000</t>
  </si>
  <si>
    <t>280000000471/0000</t>
  </si>
  <si>
    <t>280000000473/0000</t>
  </si>
  <si>
    <t>280000000474/0000</t>
  </si>
  <si>
    <t>280000000475/0000</t>
  </si>
  <si>
    <t>280000000476/0000</t>
  </si>
  <si>
    <t>280000000477/0000</t>
  </si>
  <si>
    <t>280000000478/0000</t>
  </si>
  <si>
    <t>280000000479/0000</t>
  </si>
  <si>
    <t>280000000480/0000</t>
  </si>
  <si>
    <t>280000000485/0000</t>
  </si>
  <si>
    <t>280000000486/0000</t>
  </si>
  <si>
    <t>280000000488/0000</t>
  </si>
  <si>
    <t>280000000489/0000</t>
  </si>
  <si>
    <t>280000000490/0000</t>
  </si>
  <si>
    <t>280000000491/0000</t>
  </si>
  <si>
    <t>280000000492/0000</t>
  </si>
  <si>
    <t>280000000494/0000</t>
  </si>
  <si>
    <t>280000000495/0000</t>
  </si>
  <si>
    <t>280000000623/0001</t>
  </si>
  <si>
    <t>280000000714/0000</t>
  </si>
  <si>
    <t>280000000715/0000</t>
  </si>
  <si>
    <t>310000000032/0000</t>
  </si>
  <si>
    <t>240000000807/0010</t>
  </si>
  <si>
    <t>320000000032/0000</t>
  </si>
  <si>
    <t>0000000802-ESTORNO DE CRÉDITO DE ICMS000002  -   E</t>
  </si>
  <si>
    <t>310000000015/0000</t>
  </si>
  <si>
    <t>FILTRO CARTUCHO PMTA 91.76 KGF/CM2 DIM 600X1600 MM</t>
  </si>
  <si>
    <t>310000000016/0000</t>
  </si>
  <si>
    <t>310000000019/0000</t>
  </si>
  <si>
    <t>310000000020/0000</t>
  </si>
  <si>
    <t>310000000021/0000</t>
  </si>
  <si>
    <t>310000000022/0000</t>
  </si>
  <si>
    <t>310000000033/0000</t>
  </si>
  <si>
    <t>310000000035/0000</t>
  </si>
  <si>
    <t>310000000036/0000</t>
  </si>
  <si>
    <t>310000000037/0000</t>
  </si>
  <si>
    <t>310000000275/0001</t>
  </si>
  <si>
    <t>240000000442/0009</t>
  </si>
  <si>
    <t>240000000442/0014</t>
  </si>
  <si>
    <t>280000000176/0001</t>
  </si>
  <si>
    <t>240000000862/0001</t>
  </si>
  <si>
    <t>220000000415/0000</t>
  </si>
  <si>
    <t>GASODUTO GASBEL (TRECHO 18.235/40.208) COMPOSTA C/</t>
  </si>
  <si>
    <t>240000000871/0034</t>
  </si>
  <si>
    <t>280000000229/0001</t>
  </si>
  <si>
    <t>280000000233/0001</t>
  </si>
  <si>
    <t>280000000241/0001</t>
  </si>
  <si>
    <t>280000000244/0001</t>
  </si>
  <si>
    <t>310000000064/0006</t>
  </si>
  <si>
    <t>200000000197/0000</t>
  </si>
  <si>
    <t>0000000077 - JUROS CAPITALIZADOS 16 PE UTE-Cubatão</t>
  </si>
  <si>
    <t>220000000156/0002</t>
  </si>
  <si>
    <t>220000000161/0002</t>
  </si>
  <si>
    <t>220000000165/0004</t>
  </si>
  <si>
    <t>220000000169/0004</t>
  </si>
  <si>
    <t>220000000178/0000</t>
  </si>
  <si>
    <t>220000000181/0000</t>
  </si>
  <si>
    <t>NOBREAK POT 7 KVA C/BANCO DE BATERIA(S) C/20 BATER</t>
  </si>
  <si>
    <t>220000000396/0002</t>
  </si>
  <si>
    <t>220000000399/0000</t>
  </si>
  <si>
    <t>220000000421/0009</t>
  </si>
  <si>
    <t>280000000176/0005</t>
  </si>
  <si>
    <t>280000000176/0009</t>
  </si>
  <si>
    <t>310000000064/0007</t>
  </si>
  <si>
    <t>320000000043/0000</t>
  </si>
  <si>
    <t>0000000813-ESTORNO DE CRÉDITO DE ICMS000002  -   E</t>
  </si>
  <si>
    <t>280000000602/0000</t>
  </si>
  <si>
    <t>280000000603/0000</t>
  </si>
  <si>
    <t>ATUADOR PNEUMATICO P/VALVULA CAP 4 POL MCA WORCEST</t>
  </si>
  <si>
    <t>280000000604/0000</t>
  </si>
  <si>
    <t>FILTRO DE GAS PMTA 75 KGF/CM2 DIM 350X1400 MM MCA</t>
  </si>
  <si>
    <t>280000000605/0000</t>
  </si>
  <si>
    <t>280000000606/0000</t>
  </si>
  <si>
    <t>280000000607/0000</t>
  </si>
  <si>
    <t>280000000608/0000</t>
  </si>
  <si>
    <t>280000000609/0000</t>
  </si>
  <si>
    <t>280000000615/0000</t>
  </si>
  <si>
    <t>280000000616/0000</t>
  </si>
  <si>
    <t>280000000617/0000</t>
  </si>
  <si>
    <t>280000000618/0000</t>
  </si>
  <si>
    <t>280000000619/0000</t>
  </si>
  <si>
    <t>280000000620/0000</t>
  </si>
  <si>
    <t>280000000621/0000</t>
  </si>
  <si>
    <t>280000000622/0000</t>
  </si>
  <si>
    <t>280000000628/0000</t>
  </si>
  <si>
    <t>280000000629/0000</t>
  </si>
  <si>
    <t>280000000630/0000</t>
  </si>
  <si>
    <t>280000000631/0000</t>
  </si>
  <si>
    <t>280000000632/0000</t>
  </si>
  <si>
    <t>VALVULA TIPO BORBOLETA ACIONAMENTO PNEUMATICO DIAM</t>
  </si>
  <si>
    <t>280000000633/0000</t>
  </si>
  <si>
    <t>ATUADOR PNEUMATICO P/VALVULA CAP 6 POL MCA EMERSON</t>
  </si>
  <si>
    <t>280000000634/0000</t>
  </si>
  <si>
    <t>280000000635/0000</t>
  </si>
  <si>
    <t>280000000636/0000</t>
  </si>
  <si>
    <t>280000000637/0000</t>
  </si>
  <si>
    <t>280000000638/0000</t>
  </si>
  <si>
    <t>280000000640/0000</t>
  </si>
  <si>
    <t>280000000641/0000</t>
  </si>
  <si>
    <t>280000000642/0000</t>
  </si>
  <si>
    <t>280000000643/0000</t>
  </si>
  <si>
    <t>280000000644/0000</t>
  </si>
  <si>
    <t>280000000645/0000</t>
  </si>
  <si>
    <t>280000000699/0000</t>
  </si>
  <si>
    <t>280000000700/0000</t>
  </si>
  <si>
    <t>280000000701/0000</t>
  </si>
  <si>
    <t>280000000702/0000</t>
  </si>
  <si>
    <t>280000000703/0000</t>
  </si>
  <si>
    <t>180000000116/0002</t>
  </si>
  <si>
    <t>180000000121/0002</t>
  </si>
  <si>
    <t>180000000141/0002</t>
  </si>
  <si>
    <t>240000000442/0012</t>
  </si>
  <si>
    <t>240000000442/0020</t>
  </si>
  <si>
    <t>240000000871/0033</t>
  </si>
  <si>
    <t>280000000759/0000</t>
  </si>
  <si>
    <t>240000000181/0001</t>
  </si>
  <si>
    <t>220000000150/0000</t>
  </si>
  <si>
    <t>220000000155/0000</t>
  </si>
  <si>
    <t>220000000159/0000</t>
  </si>
  <si>
    <t>220000000160/0000</t>
  </si>
  <si>
    <t>220000000164/0000</t>
  </si>
  <si>
    <t>200000000018/0001</t>
  </si>
  <si>
    <t>200000000030/0000</t>
  </si>
  <si>
    <t>200000000036/0000</t>
  </si>
  <si>
    <t>200000000139/0000</t>
  </si>
  <si>
    <t>280000000723/0001</t>
  </si>
  <si>
    <t>200000000018/0000</t>
  </si>
  <si>
    <t>200000000018/0006</t>
  </si>
  <si>
    <t>240000000582/0001</t>
  </si>
  <si>
    <t>280000000446/0009</t>
  </si>
  <si>
    <t>180000000113/0000</t>
  </si>
  <si>
    <t>180000000114/0000</t>
  </si>
  <si>
    <t>180000000115/0000</t>
  </si>
  <si>
    <t>180000000116/0001</t>
  </si>
  <si>
    <t>180000000121/0001</t>
  </si>
  <si>
    <t>180000000126/0000</t>
  </si>
  <si>
    <t>180000000128/0000</t>
  </si>
  <si>
    <t>180000000129/0000</t>
  </si>
  <si>
    <t>180000000141/0001</t>
  </si>
  <si>
    <t>180000000150/0000</t>
  </si>
  <si>
    <t>180000000151/0000</t>
  </si>
  <si>
    <t>180000000235/0000</t>
  </si>
  <si>
    <t>180000000240/0000</t>
  </si>
  <si>
    <t>MEDIDOR DE VAZAO ULTRASSONICO MCA SICK MOD 1042584</t>
  </si>
  <si>
    <t>180000000256/0000</t>
  </si>
  <si>
    <t>ATUADOR HIDRAULICO P/VALVULA CAP 16 POL MCA SHAFER</t>
  </si>
  <si>
    <t>180000000258/0000</t>
  </si>
  <si>
    <t>190000000014/0000</t>
  </si>
  <si>
    <t>280000000307/0000</t>
  </si>
  <si>
    <t>FILTRO COMBINADO PMTA 74.4 KGF/CM2 DIM 700X3400 MM</t>
  </si>
  <si>
    <t>280000000308/0000</t>
  </si>
  <si>
    <t>280000000309/0000</t>
  </si>
  <si>
    <t>280000000310/0000</t>
  </si>
  <si>
    <t>ATUADOR PNEUMATICO P/VALVULA CAP 6 POL MCA TORWELL</t>
  </si>
  <si>
    <t>280000000311/0000</t>
  </si>
  <si>
    <t>280000000312/0000</t>
  </si>
  <si>
    <t>280000000313/0000</t>
  </si>
  <si>
    <t>280000000314/0000</t>
  </si>
  <si>
    <t>280000000315/0000</t>
  </si>
  <si>
    <t>280000000316/0000</t>
  </si>
  <si>
    <t>280000000317/0000</t>
  </si>
  <si>
    <t>280000000318/0003</t>
  </si>
  <si>
    <t>280000000318/0005</t>
  </si>
  <si>
    <t>280000000318/0007</t>
  </si>
  <si>
    <t>280000000318/0009</t>
  </si>
  <si>
    <t>280000000318/0010</t>
  </si>
  <si>
    <t>280000000329/0000</t>
  </si>
  <si>
    <t>280000000331/0000</t>
  </si>
  <si>
    <t>280000000332/0000</t>
  </si>
  <si>
    <t>280000000333/0000</t>
  </si>
  <si>
    <t>280000000335/0000</t>
  </si>
  <si>
    <t>280000000336/0000</t>
  </si>
  <si>
    <t>280000000337/0000</t>
  </si>
  <si>
    <t>280000000338/0000</t>
  </si>
  <si>
    <t>ROTEADOR ENCLAUSURADO MCA CISCO SYSTEMS MOD CGR 20</t>
  </si>
  <si>
    <t>280000000339/0000</t>
  </si>
  <si>
    <t>280000000340/0000</t>
  </si>
  <si>
    <t>280000000341/0000</t>
  </si>
  <si>
    <t>280000000342/0000</t>
  </si>
  <si>
    <t>280000000343/0000</t>
  </si>
  <si>
    <t>280000000676/0000</t>
  </si>
  <si>
    <t>280000000677/0000</t>
  </si>
  <si>
    <t>320000000058/0000</t>
  </si>
  <si>
    <t>0000000828-ESTORNO DE CRÉDITO DE ICMS000639  -  PA</t>
  </si>
  <si>
    <t>220000000421/0001</t>
  </si>
  <si>
    <t>280000000318/0004</t>
  </si>
  <si>
    <t>280000000176/0003</t>
  </si>
  <si>
    <t>240000000582/0000</t>
  </si>
  <si>
    <t>240000000585/0000</t>
  </si>
  <si>
    <t>240000000661/0000</t>
  </si>
  <si>
    <t>240000000662/0000</t>
  </si>
  <si>
    <t>240000000663/0000</t>
  </si>
  <si>
    <t>240000000664/0000</t>
  </si>
  <si>
    <t>240000000665/0000</t>
  </si>
  <si>
    <t>240000000666/0000</t>
  </si>
  <si>
    <t>240000000667/0000</t>
  </si>
  <si>
    <t>FILTRO COMBINADO PMTA 100.3 KGF/CM2 DIM 550X3200 M</t>
  </si>
  <si>
    <t>240000000668/0000</t>
  </si>
  <si>
    <t>240000000669/0000</t>
  </si>
  <si>
    <t>240000000670/0000</t>
  </si>
  <si>
    <t>240000000671/0000</t>
  </si>
  <si>
    <t>240000000672/0000</t>
  </si>
  <si>
    <t>240000000673/0000</t>
  </si>
  <si>
    <t>240000000674/0000</t>
  </si>
  <si>
    <t>240000000675/0000</t>
  </si>
  <si>
    <t>CROMATOGRAFO A GAS MCA ABB MOD 8206</t>
  </si>
  <si>
    <t>240000000676/0000</t>
  </si>
  <si>
    <t>240000000677/0000</t>
  </si>
  <si>
    <t>240000000678/0000</t>
  </si>
  <si>
    <t>240000000679/0000</t>
  </si>
  <si>
    <t>240000000680/0000</t>
  </si>
  <si>
    <t>240000000681/0000</t>
  </si>
  <si>
    <t>240000000682/0000</t>
  </si>
  <si>
    <t>240000000683/0000</t>
  </si>
  <si>
    <t>240000000684/0000</t>
  </si>
  <si>
    <t>240000000685/0000</t>
  </si>
  <si>
    <t>240000000686/0000</t>
  </si>
  <si>
    <t>240000000687/0000</t>
  </si>
  <si>
    <t>240000000688/0000</t>
  </si>
  <si>
    <t>NOBREAK POT 7 KVA C/BANCO DE BATERIA(S) C/22 BATER</t>
  </si>
  <si>
    <t>240000000689/0000</t>
  </si>
  <si>
    <t>TRANSFORMADOR DE POTENCIA POT 7 KVA TENSAO 220V/12</t>
  </si>
  <si>
    <t>240000000805/0000</t>
  </si>
  <si>
    <t>240000000807/0007</t>
  </si>
  <si>
    <t>240000000807/0008</t>
  </si>
  <si>
    <t>240000000858/0000</t>
  </si>
  <si>
    <t>EDIFICACAO TIPO TELHEIRO P/CROMATOGRAFO C/BASE EM</t>
  </si>
  <si>
    <t>240000000859/0000</t>
  </si>
  <si>
    <t>280000000229/0003</t>
  </si>
  <si>
    <t>280000000233/0003</t>
  </si>
  <si>
    <t>280000000516/0000</t>
  </si>
  <si>
    <t>280000000517/0000</t>
  </si>
  <si>
    <t>280000000519/0000</t>
  </si>
  <si>
    <t>280000000520/0000</t>
  </si>
  <si>
    <t>280000000521/0000</t>
  </si>
  <si>
    <t>280000000522/0000</t>
  </si>
  <si>
    <t>280000000523/0000</t>
  </si>
  <si>
    <t>280000000524/0000</t>
  </si>
  <si>
    <t>280000000525/0000</t>
  </si>
  <si>
    <t>280000000526/0000</t>
  </si>
  <si>
    <t>280000000527/0000</t>
  </si>
  <si>
    <t>FILTRO COMBINADO PMTA 83.94 KGF/CM2 DIM 650X4500 M</t>
  </si>
  <si>
    <t>280000000529/0000</t>
  </si>
  <si>
    <t>280000000623/0000</t>
  </si>
  <si>
    <t>280000000647/0000</t>
  </si>
  <si>
    <t>280000000650/0000</t>
  </si>
  <si>
    <t>280000000651/0000</t>
  </si>
  <si>
    <t>280000000652/0000</t>
  </si>
  <si>
    <t>280000000652/0002</t>
  </si>
  <si>
    <t>280000000661/0000</t>
  </si>
  <si>
    <t>280000000662/0000</t>
  </si>
  <si>
    <t>280000000664/0000</t>
  </si>
  <si>
    <t>280000000665/0000</t>
  </si>
  <si>
    <t>280000000666/0000</t>
  </si>
  <si>
    <t>280000000667/0000</t>
  </si>
  <si>
    <t>280000000668/0000</t>
  </si>
  <si>
    <t>280000000669/0000</t>
  </si>
  <si>
    <t>280000000670/0000</t>
  </si>
  <si>
    <t>280000000671/0000</t>
  </si>
  <si>
    <t>280000000672/0000</t>
  </si>
  <si>
    <t>280000000673/0000</t>
  </si>
  <si>
    <t>280000000674/0000</t>
  </si>
  <si>
    <t>280000000675/0000</t>
  </si>
  <si>
    <t>280000000682/0000</t>
  </si>
  <si>
    <t>280000000683/0000</t>
  </si>
  <si>
    <t>280000000717/0000</t>
  </si>
  <si>
    <t>280000000719/0000</t>
  </si>
  <si>
    <t>310000000012/0000</t>
  </si>
  <si>
    <t>310000000014/0000</t>
  </si>
  <si>
    <t>310000000018/0000</t>
  </si>
  <si>
    <t>310000000023/0000</t>
  </si>
  <si>
    <t>310000000024/0000</t>
  </si>
  <si>
    <t>310000000028/0000</t>
  </si>
  <si>
    <t>310000000029/0000</t>
  </si>
  <si>
    <t>310000000039/0000</t>
  </si>
  <si>
    <t>310000000040/0000</t>
  </si>
  <si>
    <t>310000000041/0000</t>
  </si>
  <si>
    <t>310000000042/0000</t>
  </si>
  <si>
    <t>310000000044/0000</t>
  </si>
  <si>
    <t>310000000045/0000</t>
  </si>
  <si>
    <t>310000000046/0000</t>
  </si>
  <si>
    <t>310000000258/0000</t>
  </si>
  <si>
    <t>FILTRO CARTUCHO PMTA 40.8 KGF/CM2 DIM 800X3400 MM</t>
  </si>
  <si>
    <t>310000000293/0000</t>
  </si>
  <si>
    <t>310000000304/0000</t>
  </si>
  <si>
    <t>280000000004/0000</t>
  </si>
  <si>
    <t>180000000116/0004</t>
  </si>
  <si>
    <t>180000000121/0004</t>
  </si>
  <si>
    <t>180000000141/0004</t>
  </si>
  <si>
    <t>310000000049/0000</t>
  </si>
  <si>
    <t>310000000051/0000</t>
  </si>
  <si>
    <t>310000000055/0000</t>
  </si>
  <si>
    <t>310000000056/0000</t>
  </si>
  <si>
    <t>310000000058/0000</t>
  </si>
  <si>
    <t>310000000059/0000</t>
  </si>
  <si>
    <t>310000000061/0000</t>
  </si>
  <si>
    <t>310000000062/0000</t>
  </si>
  <si>
    <t>310000000081/0000</t>
  </si>
  <si>
    <t>ATUADOR REMOTO P/VALVULA CAP 12 POL MCA ROTORK</t>
  </si>
  <si>
    <t>310000000089/0000</t>
  </si>
  <si>
    <t>280000000176/0008</t>
  </si>
  <si>
    <t>280000000318/0000</t>
  </si>
  <si>
    <t>280000000652/0001</t>
  </si>
  <si>
    <t>280000000652/0006</t>
  </si>
  <si>
    <t>220000000156/0001</t>
  </si>
  <si>
    <t>220000000161/0001</t>
  </si>
  <si>
    <t>220000000165/0003</t>
  </si>
  <si>
    <t>220000000169/0003</t>
  </si>
  <si>
    <t>220000000396/0001</t>
  </si>
  <si>
    <t>280000000318/0002</t>
  </si>
  <si>
    <t>240000000211/0012</t>
  </si>
  <si>
    <t>240000000574/0000</t>
  </si>
  <si>
    <t>240000000575/0000</t>
  </si>
  <si>
    <t>240000000576/0000</t>
  </si>
  <si>
    <t>240000000577/0000</t>
  </si>
  <si>
    <t>240000000578/0000</t>
  </si>
  <si>
    <t>240000000579/0000</t>
  </si>
  <si>
    <t>ATUADOR HIDROPNEUMATICO P/VALVULA CAP 8 POL MCA TO</t>
  </si>
  <si>
    <t>240000000580/0000</t>
  </si>
  <si>
    <t>FILTRO COMBINADO PMTA 101.44 KGF/CM2 DIM 550X3200</t>
  </si>
  <si>
    <t>240000000581/0000</t>
  </si>
  <si>
    <t>240000000599/0000</t>
  </si>
  <si>
    <t>280000000006/0012</t>
  </si>
  <si>
    <t>280000000176/0014</t>
  </si>
  <si>
    <t>280000000318/0006</t>
  </si>
  <si>
    <t>280000000517/0001</t>
  </si>
  <si>
    <t>280000000652/0007</t>
  </si>
  <si>
    <t>320000000033/0000</t>
  </si>
  <si>
    <t>0000000803-ESTORNO DE CRÉDITO DE ICMS000639  -  PA</t>
  </si>
  <si>
    <t>320000000034/0000</t>
  </si>
  <si>
    <t>0000000804-ESTORNO DE CRÉDITO DE ICMS000639  -  PA</t>
  </si>
  <si>
    <t>280000000176/0002</t>
  </si>
  <si>
    <t>280000000652/0004</t>
  </si>
  <si>
    <t>320000000035/0000</t>
  </si>
  <si>
    <t>0000000805-ESTORNO DE CRÉDITO DE ICMS000639  -  PA</t>
  </si>
  <si>
    <t>280000000571/0000</t>
  </si>
  <si>
    <t>240000000211/0004</t>
  </si>
  <si>
    <t>280000000006/0004</t>
  </si>
  <si>
    <t>280000000176/0011</t>
  </si>
  <si>
    <t>240000000211/0003</t>
  </si>
  <si>
    <t>240000000807/0003</t>
  </si>
  <si>
    <t>280000000006/0003</t>
  </si>
  <si>
    <t>280000000176/0012</t>
  </si>
  <si>
    <t>280000000652/0003</t>
  </si>
  <si>
    <t>220000000414/0000</t>
  </si>
  <si>
    <t>GASODUTO GASBEL (TRECHO 7.176/18.234) COMPOSTA C/T</t>
  </si>
  <si>
    <t>280000000728/0008</t>
  </si>
  <si>
    <t>280000000758/0000</t>
  </si>
  <si>
    <t>GASODUTO GASPAL (TRECHO 76.777/101.103) COMPOSTA C</t>
  </si>
  <si>
    <t>280000000761/0000</t>
  </si>
  <si>
    <t>GASODUTO GASPAL (TRECHO 132.016/155.999) COMPOSTA</t>
  </si>
  <si>
    <t>240000000211/0002</t>
  </si>
  <si>
    <t>240000000807/0002</t>
  </si>
  <si>
    <t>280000000006/0002</t>
  </si>
  <si>
    <t>280000000176/0013</t>
  </si>
  <si>
    <t>220000000375/0005</t>
  </si>
  <si>
    <t>220000000421/0005</t>
  </si>
  <si>
    <t>240000000211/0014</t>
  </si>
  <si>
    <t>240000000807/0012</t>
  </si>
  <si>
    <t>240000000862/0003</t>
  </si>
  <si>
    <t>280000000006/0011</t>
  </si>
  <si>
    <t>280000000176/0015</t>
  </si>
  <si>
    <t>280000000728/0010</t>
  </si>
  <si>
    <t>310000000064/0000</t>
  </si>
  <si>
    <t>240000000211/0013</t>
  </si>
  <si>
    <t>240000000807/0014</t>
  </si>
  <si>
    <t>280000000006/0014</t>
  </si>
  <si>
    <t>280000000194/0002</t>
  </si>
  <si>
    <t>280000000652/0005</t>
  </si>
  <si>
    <t>220000000280/0000</t>
  </si>
  <si>
    <t>220000000364/0000</t>
  </si>
  <si>
    <t>FILTRO COMBINADO PMTA 101 KGF/CM2 DIM 450X1700 MM</t>
  </si>
  <si>
    <t>220000000365/0000</t>
  </si>
  <si>
    <t>220000000366/0000</t>
  </si>
  <si>
    <t>220000000369/0000</t>
  </si>
  <si>
    <t>220000000373/0000</t>
  </si>
  <si>
    <t>MEDIDOR DE VAZAO TIPO TURBINA MCA DRESSER MOD IMTM</t>
  </si>
  <si>
    <t>220000000374/0000</t>
  </si>
  <si>
    <t>220000000382/0000</t>
  </si>
  <si>
    <t>220000000383/0000</t>
  </si>
  <si>
    <t>220000000384/0000</t>
  </si>
  <si>
    <t>220000000385/0000</t>
  </si>
  <si>
    <t>220000000386/0000</t>
  </si>
  <si>
    <t>220000000387/0000</t>
  </si>
  <si>
    <t>220000000388/0000</t>
  </si>
  <si>
    <t>220000000389/0000</t>
  </si>
  <si>
    <t>220000000390/0000</t>
  </si>
  <si>
    <t>280000000283/0001</t>
  </si>
  <si>
    <t>280000000288/0001</t>
  </si>
  <si>
    <t>280000000298/0001</t>
  </si>
  <si>
    <t>280000000301/0001</t>
  </si>
  <si>
    <t>280000000304/0001</t>
  </si>
  <si>
    <t>240000000807/0009</t>
  </si>
  <si>
    <t>280000000006/0009</t>
  </si>
  <si>
    <t>280000000176/0010</t>
  </si>
  <si>
    <t>280000000318/0008</t>
  </si>
  <si>
    <t>280000000663/0000</t>
  </si>
  <si>
    <t>280000000718/0000</t>
  </si>
  <si>
    <t>240000000807/0004</t>
  </si>
  <si>
    <t>280000000006/0010</t>
  </si>
  <si>
    <t>180000000102/0000</t>
  </si>
  <si>
    <t>180000000103/0000</t>
  </si>
  <si>
    <t>180000000104/0000</t>
  </si>
  <si>
    <t>180000000105/0000</t>
  </si>
  <si>
    <t>180000000106/0000</t>
  </si>
  <si>
    <t>180000000130/0000</t>
  </si>
  <si>
    <t>180000000131/0000</t>
  </si>
  <si>
    <t>180000000132/0000</t>
  </si>
  <si>
    <t>180000000133/0000</t>
  </si>
  <si>
    <t>180000000134/0000</t>
  </si>
  <si>
    <t>180000000135/0000</t>
  </si>
  <si>
    <t>180000000137/0000</t>
  </si>
  <si>
    <t>180000000138/0000</t>
  </si>
  <si>
    <t>180000000231/0000</t>
  </si>
  <si>
    <t>180000000233/0000</t>
  </si>
  <si>
    <t>180000000241/0000</t>
  </si>
  <si>
    <t>180000000242/0000</t>
  </si>
  <si>
    <t>180000000243/0000</t>
  </si>
  <si>
    <t>MEDIDOR DE VAZAO ULTRASSONICO MCA SICK MOD 1042585</t>
  </si>
  <si>
    <t>180000000244/0000</t>
  </si>
  <si>
    <t>180000000245/0000</t>
  </si>
  <si>
    <t>180000000246/0000</t>
  </si>
  <si>
    <t>180000000247/0000</t>
  </si>
  <si>
    <t>180000000252/0000</t>
  </si>
  <si>
    <t>ATUADOR HIDRAULICO P/VALVULA CAP 12 POL MCA CAMERO</t>
  </si>
  <si>
    <t>180000000253/0000</t>
  </si>
  <si>
    <t>180000000254/0000</t>
  </si>
  <si>
    <t>180000000260/0000</t>
  </si>
  <si>
    <t>180000000261/0000</t>
  </si>
  <si>
    <t>EDIFICACAO TIPO EDICULA DE MATERIAL DO PIG ESTRUTU</t>
  </si>
  <si>
    <t>280000000571/0011</t>
  </si>
  <si>
    <t>280000000728/0003</t>
  </si>
  <si>
    <t>310000000090/0000</t>
  </si>
  <si>
    <t>310000000091/0000</t>
  </si>
  <si>
    <t>310000000092/0000</t>
  </si>
  <si>
    <t>310000000093/0000</t>
  </si>
  <si>
    <t>310000000094/0000</t>
  </si>
  <si>
    <t>310000000118/0012</t>
  </si>
  <si>
    <t>310000000254/0000</t>
  </si>
  <si>
    <t>310000000256/0000</t>
  </si>
  <si>
    <t>310000000259/0000</t>
  </si>
  <si>
    <t>310000000260/0000</t>
  </si>
  <si>
    <t>310000000261/0000</t>
  </si>
  <si>
    <t>310000000262/0000</t>
  </si>
  <si>
    <t>310000000263/0000</t>
  </si>
  <si>
    <t>310000000264/0000</t>
  </si>
  <si>
    <t>310000000265/0000</t>
  </si>
  <si>
    <t>310000000266/0000</t>
  </si>
  <si>
    <t>VALVULA TIPO ESFERA ACIONAMENTO PNEUMATICO PRESSAO</t>
  </si>
  <si>
    <t>310000000267/0000</t>
  </si>
  <si>
    <t>ATUADOR PNEUMATICO P/VALVULA CAP 10 POL MCA HI-TOR</t>
  </si>
  <si>
    <t>310000000268/0000</t>
  </si>
  <si>
    <t>310000000269/0000</t>
  </si>
  <si>
    <t>310000000270/0000</t>
  </si>
  <si>
    <t>310000000271/0000</t>
  </si>
  <si>
    <t>310000000272/0000</t>
  </si>
  <si>
    <t>310000000274/0000</t>
  </si>
  <si>
    <t>310000000288/0000</t>
  </si>
  <si>
    <t>310000000289/0000</t>
  </si>
  <si>
    <t>310000000290/0000</t>
  </si>
  <si>
    <t>310000000291/0000</t>
  </si>
  <si>
    <t>VALVULA TIPO DE CONTROLE DE VAZAO BORBOLETA HIDROP</t>
  </si>
  <si>
    <t>310000000292/0000</t>
  </si>
  <si>
    <t>ATUADOR HIDROPNEUMATICO P/VALVULA CAP 10 POL MCA M</t>
  </si>
  <si>
    <t>310000000294/0000</t>
  </si>
  <si>
    <t>VALVULA TIPO ESFERA ACIONAMENTO ELETRICO PRESSAO 3</t>
  </si>
  <si>
    <t>310000000295/0000</t>
  </si>
  <si>
    <t>ATUADOR ELETRICO P/VALVULA CAP 14 POL MCA ROTORK</t>
  </si>
  <si>
    <t>310000000296/0000</t>
  </si>
  <si>
    <t>310000000297/0000</t>
  </si>
  <si>
    <t>ATUADOR PNEUMATICO P/VALVULA CAP 10 POL MCA ROTORK</t>
  </si>
  <si>
    <t>310000000298/0000</t>
  </si>
  <si>
    <t>VALVULA TIPO ESFERA ACIONAMENTO ELETRICO DIAM 6 PO</t>
  </si>
  <si>
    <t>310000000299/0000</t>
  </si>
  <si>
    <t>ATUADOR ELETRICO P/VALVULA DIAM 6 POL</t>
  </si>
  <si>
    <t>180000000116/0003</t>
  </si>
  <si>
    <t>180000000121/0003</t>
  </si>
  <si>
    <t>180000000141/0003</t>
  </si>
  <si>
    <t>200000000145/0000</t>
  </si>
  <si>
    <t>ATUADOR HIDROPNEUMATICO P/VALVULA CAP 8 POL MCA KS</t>
  </si>
  <si>
    <t>200000000155/0000</t>
  </si>
  <si>
    <t>AQUECEDOR DE GAS AUXILIAR TEMP 20-60 GRAUS</t>
  </si>
  <si>
    <t>200000000156/0000</t>
  </si>
  <si>
    <t>200000000164/0000</t>
  </si>
  <si>
    <t>200000000168/0000</t>
  </si>
  <si>
    <t>200000000169/0000</t>
  </si>
  <si>
    <t>200000000173/0000</t>
  </si>
  <si>
    <t>200000000174/0000</t>
  </si>
  <si>
    <t>200000000175/0000</t>
  </si>
  <si>
    <t>240000000181/0002</t>
  </si>
  <si>
    <t>240000000211/0001</t>
  </si>
  <si>
    <t>240000000587/0000</t>
  </si>
  <si>
    <t>240000000590/0000</t>
  </si>
  <si>
    <t>240000000591/0000</t>
  </si>
  <si>
    <t>240000000592/0000</t>
  </si>
  <si>
    <t>240000000593/0000</t>
  </si>
  <si>
    <t>240000000594/0000</t>
  </si>
  <si>
    <t>240000000595/0000</t>
  </si>
  <si>
    <t>240000000596/0000</t>
  </si>
  <si>
    <t>240000000597/0000</t>
  </si>
  <si>
    <t>240000000598/0000</t>
  </si>
  <si>
    <t>240000000600/0000</t>
  </si>
  <si>
    <t>240000000601/0000</t>
  </si>
  <si>
    <t>240000000602/0000</t>
  </si>
  <si>
    <t>240000000603/0000</t>
  </si>
  <si>
    <t>240000000604/0000</t>
  </si>
  <si>
    <t>240000000605/0000</t>
  </si>
  <si>
    <t>240000000606/0000</t>
  </si>
  <si>
    <t>240000000607/0000</t>
  </si>
  <si>
    <t>240000000608/0000</t>
  </si>
  <si>
    <t>240000000609/0000</t>
  </si>
  <si>
    <t>240000000610/0000</t>
  </si>
  <si>
    <t>240000000807/0001</t>
  </si>
  <si>
    <t>240000000807/0006</t>
  </si>
  <si>
    <t>240000000857/0000</t>
  </si>
  <si>
    <t>280000000000/0000</t>
  </si>
  <si>
    <t>280000000005/0000</t>
  </si>
  <si>
    <t>280000000023/0000</t>
  </si>
  <si>
    <t>280000000028/0000</t>
  </si>
  <si>
    <t>280000000176/0007</t>
  </si>
  <si>
    <t>280000000194/0001</t>
  </si>
  <si>
    <t>280000000318/0001</t>
  </si>
  <si>
    <t>280000000528/0000</t>
  </si>
  <si>
    <t>280000000530/0000</t>
  </si>
  <si>
    <t>280000000625/0000</t>
  </si>
  <si>
    <t>280000000646/0000</t>
  </si>
  <si>
    <t>280000000648/0000</t>
  </si>
  <si>
    <t>280000000649/0000</t>
  </si>
  <si>
    <t>310000000210/0018</t>
  </si>
  <si>
    <t>310000000275/0006</t>
  </si>
  <si>
    <t>220000000369/0001</t>
  </si>
  <si>
    <t>220000000369/0002</t>
  </si>
  <si>
    <t>240000000005/0001</t>
  </si>
  <si>
    <t>240000000805/0001</t>
  </si>
  <si>
    <t>240000000211/0010</t>
  </si>
  <si>
    <t>240000000807/0013</t>
  </si>
  <si>
    <t>280000000006/0007</t>
  </si>
  <si>
    <t>280000000571/0003</t>
  </si>
  <si>
    <t>280000000584/0001</t>
  </si>
  <si>
    <t>280000000588/0001</t>
  </si>
  <si>
    <t>320000000044/0000</t>
  </si>
  <si>
    <t>0000000814-ESTORNO DE CRÉDITO DE ICMS000639  -  PA</t>
  </si>
  <si>
    <t>280000000006/0005</t>
  </si>
  <si>
    <t>240000000211/0011</t>
  </si>
  <si>
    <t>240000000807/0011</t>
  </si>
  <si>
    <t>280000000446/0007</t>
  </si>
  <si>
    <t>240000000442/0008</t>
  </si>
  <si>
    <t>310000000050/0000</t>
  </si>
  <si>
    <t>ATUADOR ELETRICO P/VALVULA CAP 8 POL MCA CBV</t>
  </si>
  <si>
    <t>310000000052/0000</t>
  </si>
  <si>
    <t>ATUADOR ELETRICO P/VALVULA CAP 14 POL MCA FLOWSERV</t>
  </si>
  <si>
    <t>310000000054/0000</t>
  </si>
  <si>
    <t>310000000063/0000</t>
  </si>
  <si>
    <t>310000000077/0000</t>
  </si>
  <si>
    <t>ATUADOR REMOTO P/VALVULA CAP 18 POL MCA ROTORK</t>
  </si>
  <si>
    <t>310000000079/0000</t>
  </si>
  <si>
    <t>310000000082/0000</t>
  </si>
  <si>
    <t>310000000083/0000</t>
  </si>
  <si>
    <t>AUTOTRANSFORMADOR POT 15 KVA MCA TRANSFORMADORES P</t>
  </si>
  <si>
    <t>310000000084/0000</t>
  </si>
  <si>
    <t>310000000085/0000</t>
  </si>
  <si>
    <t>310000000086/0000</t>
  </si>
  <si>
    <t>310000000087/0000</t>
  </si>
  <si>
    <t>310000000088/0000</t>
  </si>
  <si>
    <t>310000000306/0000</t>
  </si>
  <si>
    <t>240000000807/0005</t>
  </si>
  <si>
    <t>280000000006/0013</t>
  </si>
  <si>
    <t>220000000375/0001</t>
  </si>
  <si>
    <t>240000000005/0004</t>
  </si>
  <si>
    <t>240000000211/0005</t>
  </si>
  <si>
    <t>240000000582/0002</t>
  </si>
  <si>
    <t>280000000006/0000</t>
  </si>
  <si>
    <t>280000000652/0008</t>
  </si>
  <si>
    <t>310000000210/0015</t>
  </si>
  <si>
    <t>310000000275/0003</t>
  </si>
  <si>
    <t>320000000048/0000</t>
  </si>
  <si>
    <t>0000000818-ESTORNO DE CRÉDITO DE ICMS000639  -  PA</t>
  </si>
  <si>
    <t>220000000369/0003</t>
  </si>
  <si>
    <t>240000000022/0001</t>
  </si>
  <si>
    <t>240000000192/0001</t>
  </si>
  <si>
    <t>280000000194/0003</t>
  </si>
  <si>
    <t>280000000329/0001</t>
  </si>
  <si>
    <t>310000000236/0003</t>
  </si>
  <si>
    <t>310000000272/0001</t>
  </si>
  <si>
    <t>180000000173/0000</t>
  </si>
  <si>
    <t>220000000245/0000</t>
  </si>
  <si>
    <t>280000000446/0002</t>
  </si>
  <si>
    <t>280000000461/0001</t>
  </si>
  <si>
    <t>280000000485/0002</t>
  </si>
  <si>
    <t>280000000486/0002</t>
  </si>
  <si>
    <t>310000000118/0026</t>
  </si>
  <si>
    <t>310000000312/0002</t>
  </si>
  <si>
    <t>220000000375/0000</t>
  </si>
  <si>
    <t>240000000109/0002</t>
  </si>
  <si>
    <t>240000000112/0002</t>
  </si>
  <si>
    <t>240000000115/0002</t>
  </si>
  <si>
    <t>240000000118/0002</t>
  </si>
  <si>
    <t>240000000121/0002</t>
  </si>
  <si>
    <t>240000000124/0002</t>
  </si>
  <si>
    <t>240000000127/0002</t>
  </si>
  <si>
    <t>240000000130/0002</t>
  </si>
  <si>
    <t>240000000133/0002</t>
  </si>
  <si>
    <t>240000000136/0002</t>
  </si>
  <si>
    <t>240000000139/0002</t>
  </si>
  <si>
    <t>240000000142/0002</t>
  </si>
  <si>
    <t>240000000145/0002</t>
  </si>
  <si>
    <t>240000000148/0002</t>
  </si>
  <si>
    <t>240000000151/0002</t>
  </si>
  <si>
    <t>240000000154/0002</t>
  </si>
  <si>
    <t>240000000157/0002</t>
  </si>
  <si>
    <t>240000000160/0002</t>
  </si>
  <si>
    <t>240000000163/0002</t>
  </si>
  <si>
    <t>240000000166/0002</t>
  </si>
  <si>
    <t>240000000169/0002</t>
  </si>
  <si>
    <t>240000000172/0002</t>
  </si>
  <si>
    <t>240000000175/0006</t>
  </si>
  <si>
    <t>240000000178/0006</t>
  </si>
  <si>
    <t>240000000186/0003</t>
  </si>
  <si>
    <t>240000000189/0003</t>
  </si>
  <si>
    <t>240000000211/0006</t>
  </si>
  <si>
    <t>240000000585/0001</t>
  </si>
  <si>
    <t>240000000588/0000</t>
  </si>
  <si>
    <t>240000000588/0001</t>
  </si>
  <si>
    <t>240000000690/0003</t>
  </si>
  <si>
    <t>240000000693/0002</t>
  </si>
  <si>
    <t>240000000696/0002</t>
  </si>
  <si>
    <t>240000000702/0002</t>
  </si>
  <si>
    <t>240000000705/0002</t>
  </si>
  <si>
    <t>240000000708/0002</t>
  </si>
  <si>
    <t>240000000714/0002</t>
  </si>
  <si>
    <t>240000000825/0002</t>
  </si>
  <si>
    <t>240000000828/0002</t>
  </si>
  <si>
    <t>240000000831/0002</t>
  </si>
  <si>
    <t>240000000834/0002</t>
  </si>
  <si>
    <t>240000000837/0002</t>
  </si>
  <si>
    <t>200000000018/0002</t>
  </si>
  <si>
    <t>220000000375/0006</t>
  </si>
  <si>
    <t>280000000723/0002</t>
  </si>
  <si>
    <t>200000000018/0009</t>
  </si>
  <si>
    <t>180000000155/0000</t>
  </si>
  <si>
    <t>220000000060/0001</t>
  </si>
  <si>
    <t>220000000062/0001</t>
  </si>
  <si>
    <t>220000000064/0001</t>
  </si>
  <si>
    <t>220000000066/0001</t>
  </si>
  <si>
    <t>220000000068/0001</t>
  </si>
  <si>
    <t>220000000070/0001</t>
  </si>
  <si>
    <t>220000000072/0001</t>
  </si>
  <si>
    <t>220000000074/0001</t>
  </si>
  <si>
    <t>220000000076/0001</t>
  </si>
  <si>
    <t>220000000078/0001</t>
  </si>
  <si>
    <t>220000000080/0001</t>
  </si>
  <si>
    <t>220000000082/0001</t>
  </si>
  <si>
    <t>220000000084/0001</t>
  </si>
  <si>
    <t>220000000086/0001</t>
  </si>
  <si>
    <t>220000000088/0001</t>
  </si>
  <si>
    <t>220000000090/0001</t>
  </si>
  <si>
    <t>220000000092/0001</t>
  </si>
  <si>
    <t>220000000094/0001</t>
  </si>
  <si>
    <t>220000000103/0001</t>
  </si>
  <si>
    <t>220000000105/0001</t>
  </si>
  <si>
    <t>220000000107/0001</t>
  </si>
  <si>
    <t>220000000109/0001</t>
  </si>
  <si>
    <t>220000000111/0001</t>
  </si>
  <si>
    <t>220000000113/0001</t>
  </si>
  <si>
    <t>220000000115/0001</t>
  </si>
  <si>
    <t>220000000117/0001</t>
  </si>
  <si>
    <t>220000000119/0001</t>
  </si>
  <si>
    <t>220000000121/0001</t>
  </si>
  <si>
    <t>220000000123/0001</t>
  </si>
  <si>
    <t>220000000125/0001</t>
  </si>
  <si>
    <t>220000000127/0001</t>
  </si>
  <si>
    <t>220000000129/0001</t>
  </si>
  <si>
    <t>220000000216/0000</t>
  </si>
  <si>
    <t>FILTRO SEPARADOR CICLONE PMTA 65 KGF/CM2 DIM 550X2</t>
  </si>
  <si>
    <t>220000000320/0000</t>
  </si>
  <si>
    <t>240000000442/0007</t>
  </si>
  <si>
    <t>280000000006/0006</t>
  </si>
  <si>
    <t>280000000293/0000</t>
  </si>
  <si>
    <t>ATUADOR PNEUMATICO P/VALVULA CAP 10 POL C/REDUTOR</t>
  </si>
  <si>
    <t>280000000295/0000</t>
  </si>
  <si>
    <t>280000000297/0000</t>
  </si>
  <si>
    <t>280000000446/0008</t>
  </si>
  <si>
    <t>280000000571/0009</t>
  </si>
  <si>
    <t>280000000716/0000</t>
  </si>
  <si>
    <t>310000000011/0000</t>
  </si>
  <si>
    <t>310000000017/0000</t>
  </si>
  <si>
    <t>310000000025/0000</t>
  </si>
  <si>
    <t>310000000031/0000</t>
  </si>
  <si>
    <t>310000000043/0000</t>
  </si>
  <si>
    <t>310000000118/0004</t>
  </si>
  <si>
    <t>310000000210/0013</t>
  </si>
  <si>
    <t>310000000210/0016</t>
  </si>
  <si>
    <t>310000000303/0000</t>
  </si>
  <si>
    <t>310000000305/0000</t>
  </si>
  <si>
    <t>200000000000/0000</t>
  </si>
  <si>
    <t>200000000001/0000</t>
  </si>
  <si>
    <t>200000000002/0000</t>
  </si>
  <si>
    <t>200000000003/0000</t>
  </si>
  <si>
    <t>200000000004/0000</t>
  </si>
  <si>
    <t>200000000005/0000</t>
  </si>
  <si>
    <t>200000000006/0000</t>
  </si>
  <si>
    <t>200000000007/0000</t>
  </si>
  <si>
    <t>200000000008/0000</t>
  </si>
  <si>
    <t>200000000009/0000</t>
  </si>
  <si>
    <t>200000000010/0000</t>
  </si>
  <si>
    <t>200000000011/0000</t>
  </si>
  <si>
    <t>200000000012/0000</t>
  </si>
  <si>
    <t>200000000013/0000</t>
  </si>
  <si>
    <t>200000000014/0000</t>
  </si>
  <si>
    <t>200000000015/0000</t>
  </si>
  <si>
    <t>200000000016/0000</t>
  </si>
  <si>
    <t>200000000029/0000</t>
  </si>
  <si>
    <t>200000000033/0000</t>
  </si>
  <si>
    <t>200000000034/0000</t>
  </si>
  <si>
    <t>200000000035/0000</t>
  </si>
  <si>
    <t>200000000037/0000</t>
  </si>
  <si>
    <t>200000000038/0000</t>
  </si>
  <si>
    <t>ATUADOR PNEUMATICO P/VALVULA CAP 14 POL MCA SHAFER</t>
  </si>
  <si>
    <t>200000000039/0000</t>
  </si>
  <si>
    <t>200000000040/0000</t>
  </si>
  <si>
    <t>200000000042/0000</t>
  </si>
  <si>
    <t>200000000044/0000</t>
  </si>
  <si>
    <t>200000000046/0000</t>
  </si>
  <si>
    <t>200000000047/0000</t>
  </si>
  <si>
    <t>200000000048/0000</t>
  </si>
  <si>
    <t>200000000049/0000</t>
  </si>
  <si>
    <t>200000000050/0000</t>
  </si>
  <si>
    <t>200000000051/0000</t>
  </si>
  <si>
    <t>200000000052/0000</t>
  </si>
  <si>
    <t>200000000053/0000</t>
  </si>
  <si>
    <t>200000000054/0000</t>
  </si>
  <si>
    <t>200000000055/0000</t>
  </si>
  <si>
    <t>200000000056/0000</t>
  </si>
  <si>
    <t>200000000057/0000</t>
  </si>
  <si>
    <t>200000000058/0000</t>
  </si>
  <si>
    <t>200000000059/0000</t>
  </si>
  <si>
    <t>200000000060/0000</t>
  </si>
  <si>
    <t>200000000061/0000</t>
  </si>
  <si>
    <t>200000000063/0000</t>
  </si>
  <si>
    <t>200000000064/0000</t>
  </si>
  <si>
    <t>200000000065/0000</t>
  </si>
  <si>
    <t>200000000066/0000</t>
  </si>
  <si>
    <t>200000000067/0000</t>
  </si>
  <si>
    <t>200000000068/0000</t>
  </si>
  <si>
    <t>200000000069/0000</t>
  </si>
  <si>
    <t>200000000070/0000</t>
  </si>
  <si>
    <t>200000000073/0000</t>
  </si>
  <si>
    <t>200000000074/0000</t>
  </si>
  <si>
    <t>200000000075/0000</t>
  </si>
  <si>
    <t>200000000076/0000</t>
  </si>
  <si>
    <t>200000000078/0000</t>
  </si>
  <si>
    <t>200000000079/0000</t>
  </si>
  <si>
    <t>200000000140/0000</t>
  </si>
  <si>
    <t>200000000141/0000</t>
  </si>
  <si>
    <t>200000000142/0000</t>
  </si>
  <si>
    <t>200000000143/0000</t>
  </si>
  <si>
    <t>200000000176/0000</t>
  </si>
  <si>
    <t>200000000177/0000</t>
  </si>
  <si>
    <t>200000000181/0000</t>
  </si>
  <si>
    <t>GASODUTO GASAN (TRECHO 0.000/5.277) COMPOSTA C/TUB</t>
  </si>
  <si>
    <t>200000000181/0002</t>
  </si>
  <si>
    <t>200000000183/0000</t>
  </si>
  <si>
    <t>200000000187/0000</t>
  </si>
  <si>
    <t>GASODUTO GASAN (TRECHO 16.761/20.485) COMPOSTA C/T</t>
  </si>
  <si>
    <t>200000000187/0002</t>
  </si>
  <si>
    <t>200000000189/0000</t>
  </si>
  <si>
    <t>200000000190/0000</t>
  </si>
  <si>
    <t>200000000191/0000</t>
  </si>
  <si>
    <t>200000000192/0000</t>
  </si>
  <si>
    <t>180000000221/0000</t>
  </si>
  <si>
    <t>220000000045/0000</t>
  </si>
  <si>
    <t>240000000871/0003</t>
  </si>
  <si>
    <t>280000000446/0005</t>
  </si>
  <si>
    <t>280000000466/0000</t>
  </si>
  <si>
    <t>280000000472/0000</t>
  </si>
  <si>
    <t>FILTRO CICLONE PMTA 60 KGF/CM2 DIM 450X1800MM MCA</t>
  </si>
  <si>
    <t>280000000611/0001</t>
  </si>
  <si>
    <t>280000000713/0000</t>
  </si>
  <si>
    <t>310000000010/0000</t>
  </si>
  <si>
    <t>FILTRO CICLONE PMTA 79.5 KGF/CM2 DIM 600X1600 MM M</t>
  </si>
  <si>
    <t>310000000076/0000</t>
  </si>
  <si>
    <t>220000000375/0003</t>
  </si>
  <si>
    <t>220000000375/0004</t>
  </si>
  <si>
    <t>240000000442/0006</t>
  </si>
  <si>
    <t>280000000282/0000</t>
  </si>
  <si>
    <t>280000000283/0000</t>
  </si>
  <si>
    <t>240000000442/0013</t>
  </si>
  <si>
    <t>280000000728/0004</t>
  </si>
  <si>
    <t>280000000728/0011</t>
  </si>
  <si>
    <t>240000000756/0000</t>
  </si>
  <si>
    <t>240000000759/0000</t>
  </si>
  <si>
    <t>240000000871/0030</t>
  </si>
  <si>
    <t>280000000176/0006</t>
  </si>
  <si>
    <t>180000000152/0000</t>
  </si>
  <si>
    <t>220000000421/0004</t>
  </si>
  <si>
    <t>240000000442/0011</t>
  </si>
  <si>
    <t>240000000614/0000</t>
  </si>
  <si>
    <t>240000000618/0000</t>
  </si>
  <si>
    <t>240000000871/0017</t>
  </si>
  <si>
    <t>310000000064/0002</t>
  </si>
  <si>
    <t>310000000064/0003</t>
  </si>
  <si>
    <t>310000000064/0010</t>
  </si>
  <si>
    <t>310000000064/0011</t>
  </si>
  <si>
    <t>310000000317/0000</t>
  </si>
  <si>
    <t>170000000009/0000</t>
  </si>
  <si>
    <t>CA00000010-MALHA SE000181  -  IN-9560-16-001-09311</t>
  </si>
  <si>
    <t>Condicionantes Ambientais</t>
  </si>
  <si>
    <t>TODOS OS GASODUTOS MALHAS SE</t>
  </si>
  <si>
    <t>170000000010/0000</t>
  </si>
  <si>
    <t>CA00000011-MALHA SE000580  -  IN-9560-16-072-04011</t>
  </si>
  <si>
    <t>170000000013/0000</t>
  </si>
  <si>
    <t>CA00000014-MALHA SE000579  -  IN-9560-16-072-04011</t>
  </si>
  <si>
    <t>170000000015/0000</t>
  </si>
  <si>
    <t>CA00000016-MALHA SE000585  -  IN-9560-16-072-06011</t>
  </si>
  <si>
    <t>170000000019/0000</t>
  </si>
  <si>
    <t>CA00000020-MALHA SE000589  -  IN-9560-16-072-06012</t>
  </si>
  <si>
    <t>170000000020/0000</t>
  </si>
  <si>
    <t>CA00000021-MALHA SE000515  -  IN-9560-16-060-52 Co</t>
  </si>
  <si>
    <t>170000000021/0000</t>
  </si>
  <si>
    <t>CA00000022-MALHA SE000425  -  IN-9560-16-026-54 Co</t>
  </si>
  <si>
    <t>170000000024/0000</t>
  </si>
  <si>
    <t>CA00000025-MALHA SE000586  -  IN-9560-16-072-06011</t>
  </si>
  <si>
    <t>170000000027/0000</t>
  </si>
  <si>
    <t>CA00000028-MALHA SE000587  -  IN-9560-16-072-06011</t>
  </si>
  <si>
    <t>170000000028/0000</t>
  </si>
  <si>
    <t>CA00000029-MALHA SE000181  -  IN-9560-16-001-09311</t>
  </si>
  <si>
    <t>170000000029/0000</t>
  </si>
  <si>
    <t>CA00000030-MALHA SE000182  -  IN-9560-16-001-09312</t>
  </si>
  <si>
    <t>170000000030/0000</t>
  </si>
  <si>
    <t>CA00000031-MALHA SE000515  -  IN-9560-16-060-52 Co</t>
  </si>
  <si>
    <t>170000000031/0000</t>
  </si>
  <si>
    <t>CA00000032-MALHA SE000515  -  IN-9560-16-060-52 Co</t>
  </si>
  <si>
    <t>170000000033/0000</t>
  </si>
  <si>
    <t>CA00000034-MALHA SE000588  -  IN-9560-16-072-06011</t>
  </si>
  <si>
    <t>170000000035/0000</t>
  </si>
  <si>
    <t>CA00000036-MALHA SE000181  -  IN-9560-16-001-09311</t>
  </si>
  <si>
    <t>170000000037/0000</t>
  </si>
  <si>
    <t>CA00000038-MALHA SE000182  -  IN-9560-16-001-09312</t>
  </si>
  <si>
    <t>170000000038/0000</t>
  </si>
  <si>
    <t>CA00000039-MALHA SE000515  -  IN-9560-16-060-52 Co</t>
  </si>
  <si>
    <t>170000000039/0000</t>
  </si>
  <si>
    <t>CA00000040-MALHA SE000185  -  IN-9560-16-001-096 C</t>
  </si>
  <si>
    <t>170000000041/0000</t>
  </si>
  <si>
    <t>CA00000042-MALHA SE000181  -  IN-9560-16-001-09311</t>
  </si>
  <si>
    <t>170000000042/0000</t>
  </si>
  <si>
    <t>CA00000043-MALHA SE000181  -  IN-9560-16-001-09311</t>
  </si>
  <si>
    <t>170000000043/0000</t>
  </si>
  <si>
    <t>CA00000044-MALHA SE000181  -  IN-9560-16-001-09311</t>
  </si>
  <si>
    <t>170000000045/0000</t>
  </si>
  <si>
    <t>CA00000046-MALHA SE000484  -  IN-9560-16-049-54 Co</t>
  </si>
  <si>
    <t>170000000046/0000</t>
  </si>
  <si>
    <t>CA00000047-MALHA SE000515  -  IN-9560-16-060-52 Co</t>
  </si>
  <si>
    <t>170000000048/0000</t>
  </si>
  <si>
    <t>CA00000049-MALHA SE000181  -  IN-9560-16-001-09311</t>
  </si>
  <si>
    <t>170000000051/0000</t>
  </si>
  <si>
    <t>CA00000052-MALHA SE000182  -  IN-9560-16-001-09312</t>
  </si>
  <si>
    <t>170000000052/0000</t>
  </si>
  <si>
    <t>CA00000053-MALHA SE000515  -  IN-9560-16-060-52 Co</t>
  </si>
  <si>
    <t>170000000093/0000</t>
  </si>
  <si>
    <t>REPOSIÇÃO FLORESTAL | ECOMP VP</t>
  </si>
  <si>
    <t>Inv. Não Remunerado</t>
  </si>
  <si>
    <t>Residual Regulatório</t>
  </si>
  <si>
    <t>170000000106/0000</t>
  </si>
  <si>
    <t>RESERVA LEGAL | PE RESENDE II</t>
  </si>
  <si>
    <t>170000000116/0000</t>
  </si>
  <si>
    <t>REPOSIÇÃO FLORESTAL | PE RIO DAS FLORES</t>
  </si>
  <si>
    <t>170000000119/0000</t>
  </si>
  <si>
    <t>REPOSIÇÃO FLORESTAL | PE BARRA MANSA II</t>
  </si>
  <si>
    <t>170000000122/0000</t>
  </si>
  <si>
    <t>REPOSIÇÃO FLORESTAL | GASCAR (18,7 HA)</t>
  </si>
  <si>
    <t>170000000128/0000</t>
  </si>
  <si>
    <t>REPOSIÇÃO FLORESTAL | ESMAN</t>
  </si>
  <si>
    <t>170000000132/0000</t>
  </si>
  <si>
    <t>REPOSIÇÃO FLORESTAL | TAUBATÉ/GUARAREMA | GASPAL I</t>
  </si>
  <si>
    <t>180000000033/0003</t>
  </si>
  <si>
    <t>SONDA DE AMOSTRAGEM PARA CROMATOGRAFIA</t>
  </si>
  <si>
    <t>180000000081/0004</t>
  </si>
  <si>
    <t>TRECHO RETO PARA MEDIÇÃO 14</t>
  </si>
  <si>
    <t>180000000081/0005</t>
  </si>
  <si>
    <t>180000000081/0006</t>
  </si>
  <si>
    <t>RETIFICADOR DE FLUXO 14</t>
  </si>
  <si>
    <t>180000000084/0004</t>
  </si>
  <si>
    <t>180000000084/0005</t>
  </si>
  <si>
    <t>180000000084/0006</t>
  </si>
  <si>
    <t>180000000087/0004</t>
  </si>
  <si>
    <t>180000000087/0005</t>
  </si>
  <si>
    <t>180000000087/0006</t>
  </si>
  <si>
    <t>180000000130/0006</t>
  </si>
  <si>
    <t>180000000192/0001</t>
  </si>
  <si>
    <t>CONDICIONADOR DE FLUXO TAG FX-4150.63124A B C</t>
  </si>
  <si>
    <t>180000000193/0001</t>
  </si>
  <si>
    <t>180000000194/0001</t>
  </si>
  <si>
    <t>180000000218/0001</t>
  </si>
  <si>
    <t>PLACA DE ORIFÍCIO 14</t>
  </si>
  <si>
    <t>180000000219/0001</t>
  </si>
  <si>
    <t>180000000220/0001</t>
  </si>
  <si>
    <t>180000000262/0006</t>
  </si>
  <si>
    <t>CONJUNTO DE SOBRESSALENTES</t>
  </si>
  <si>
    <t>180000000268/0000</t>
  </si>
  <si>
    <t>VALVULA DE BLOQUEIO 12 TIPO ESFERA TAGS VES- 21A,</t>
  </si>
  <si>
    <t>180000000269/0000</t>
  </si>
  <si>
    <t>180000000270/0000</t>
  </si>
  <si>
    <t>180000000271/0000</t>
  </si>
  <si>
    <t>180000000280/0000</t>
  </si>
  <si>
    <t>MEDIDOR DE VAZAO 12 TIPO ULTRASSONICO TAG FIT-4715</t>
  </si>
  <si>
    <t>180000000280/0005</t>
  </si>
  <si>
    <t>TERMOMETRO</t>
  </si>
  <si>
    <t>180000000280/0006</t>
  </si>
  <si>
    <t>TRANSMISSOR DE TEMPERATURA</t>
  </si>
  <si>
    <t>180000000280/0007</t>
  </si>
  <si>
    <t>180000000280/0008</t>
  </si>
  <si>
    <t>TRANSMISSOR DE PRESSAO</t>
  </si>
  <si>
    <t>180000000281/0000</t>
  </si>
  <si>
    <t>180000000281/0002</t>
  </si>
  <si>
    <t>JUNTA DE ISOLAMENTO ELETRICO 16 #600 EM ACO CARBON</t>
  </si>
  <si>
    <t>180000000281/0006</t>
  </si>
  <si>
    <t>MANOMETRO</t>
  </si>
  <si>
    <t>180000000281/0007</t>
  </si>
  <si>
    <t>180000000281/0008</t>
  </si>
  <si>
    <t>180000000281/0009</t>
  </si>
  <si>
    <t>180000000282/0000</t>
  </si>
  <si>
    <t>COMPUTADOR DE VAZAO TAG FQI-4715.0422A, FQI- 4715.</t>
  </si>
  <si>
    <t>180000000283/0000</t>
  </si>
  <si>
    <t>180000000284/0000</t>
  </si>
  <si>
    <t>MODULO DE INTERFACE (COMUNICACAO) MODELO NFLR</t>
  </si>
  <si>
    <t>180000000285/0000</t>
  </si>
  <si>
    <t>PAINEL PARA COMPUTADOR DE VAZAO TAG PN-FQI-4150.23</t>
  </si>
  <si>
    <t>180000000292/0000</t>
  </si>
  <si>
    <t>TRECHO RETO PARA MEDIÇÃO 12</t>
  </si>
  <si>
    <t>180000000293/0000</t>
  </si>
  <si>
    <t>180000000294/0000</t>
  </si>
  <si>
    <t>180000000295/0000</t>
  </si>
  <si>
    <t>220000000016/0001</t>
  </si>
  <si>
    <t>VALVULA DE BLOQUEIO ESFERA FLG 10 600 FR ASME B16.</t>
  </si>
  <si>
    <t>220000000016/0002</t>
  </si>
  <si>
    <t>220000000018/0001</t>
  </si>
  <si>
    <t>220000000018/0002</t>
  </si>
  <si>
    <t>220000000022/0003</t>
  </si>
  <si>
    <t>220000000139/0001</t>
  </si>
  <si>
    <t>PAINEL DE COMUNICACAO COM CONTROLADOR LOGICO PROGR</t>
  </si>
  <si>
    <t>220000000241/0001</t>
  </si>
  <si>
    <t>220000000245/0001</t>
  </si>
  <si>
    <t>220000000444/0001</t>
  </si>
  <si>
    <t>220000000477/0000</t>
  </si>
  <si>
    <t>TRANSMISSOR DE PRESSAO TAGS PIT-4150.8422 A, PIT-</t>
  </si>
  <si>
    <t>220000000479/0000</t>
  </si>
  <si>
    <t>MEDIDOR DE VAZAO 10 TIPO ULTRASSONICO TAG FIT- 415</t>
  </si>
  <si>
    <t>220000000479/0001</t>
  </si>
  <si>
    <t>220000000480/0000</t>
  </si>
  <si>
    <t>CONDICIONADOR DE FLUXO TAG FX-4150.8423A, FX- 4150</t>
  </si>
  <si>
    <t>220000000481/0000</t>
  </si>
  <si>
    <t>220000000482/0000</t>
  </si>
  <si>
    <t>JUNTA DE ISOLAMENTO 14</t>
  </si>
  <si>
    <t>220000000483/0000</t>
  </si>
  <si>
    <t>COMPUTADOR DE VAZAO TAG-FQI-4150.8422A, FQI- 4150.</t>
  </si>
  <si>
    <t>220000000484/0000</t>
  </si>
  <si>
    <t>220000000488/0000</t>
  </si>
  <si>
    <t>TRECHO RETO PARA MEDIÇÃO 10</t>
  </si>
  <si>
    <t>220000000488/0001</t>
  </si>
  <si>
    <t>220000000489/0000</t>
  </si>
  <si>
    <t>220000000489/0001</t>
  </si>
  <si>
    <t>220000000495/0000</t>
  </si>
  <si>
    <t>MEDIDOR ROTATIVO G400</t>
  </si>
  <si>
    <t>220000000495/0001</t>
  </si>
  <si>
    <t>220000000495/0002</t>
  </si>
  <si>
    <t>TRANSMISSOR DE TEMPERATURA MICROPROCESSADO COM POÇ</t>
  </si>
  <si>
    <t>220000000495/0003</t>
  </si>
  <si>
    <t>220000000495/0004</t>
  </si>
  <si>
    <t>TRANSMISSOR DE PRESSÃO MICROPROCESSADO COM INDICAD</t>
  </si>
  <si>
    <t>220000000495/0005</t>
  </si>
  <si>
    <t>220000000495/0006</t>
  </si>
  <si>
    <t>220000000495/0007</t>
  </si>
  <si>
    <t>220000000496/0000</t>
  </si>
  <si>
    <t>220000000496/0002</t>
  </si>
  <si>
    <t>220000000496/0003</t>
  </si>
  <si>
    <t>220000000496/0004</t>
  </si>
  <si>
    <t>220000000496/0005</t>
  </si>
  <si>
    <t>220000000496/0006</t>
  </si>
  <si>
    <t>220000000497/0000</t>
  </si>
  <si>
    <t>220000000505/0000</t>
  </si>
  <si>
    <t>DIFERENCIAL MICROPROCESSADO COM INDICAD OR LOCAL</t>
  </si>
  <si>
    <t>220000000506/0000</t>
  </si>
  <si>
    <t>220000000507/0000</t>
  </si>
  <si>
    <t>220000000513/0000</t>
  </si>
  <si>
    <t>TRANSMISSOR DE TEMPERATURA TAGS TIT- 4150,8422A, T</t>
  </si>
  <si>
    <t>220000000516/0000</t>
  </si>
  <si>
    <t>220000000517/0000</t>
  </si>
  <si>
    <t>240000000825/0003</t>
  </si>
  <si>
    <t>240000000828/0003</t>
  </si>
  <si>
    <t>240000000831/0003</t>
  </si>
  <si>
    <t>240000000947/0000</t>
  </si>
  <si>
    <t>PAINEL PARA COMPUTADOR DE VAZAO</t>
  </si>
  <si>
    <t>240000000948/0000</t>
  </si>
  <si>
    <t>COMPUTADOR DE VAZAO EMERSON MOD FLOBOSS 107</t>
  </si>
  <si>
    <t>240000000949/0000</t>
  </si>
  <si>
    <t>COMPUTADOR DE VAZAO EMERSON MOD FLOBOSS 108</t>
  </si>
  <si>
    <t>240000000950/0000</t>
  </si>
  <si>
    <t>COMPUTADOR DE VAZAO EMERSON MOD FLOBOSS 109</t>
  </si>
  <si>
    <t>280000000485/0003</t>
  </si>
  <si>
    <t>280000000486/0003</t>
  </si>
  <si>
    <t>280000000793/0000</t>
  </si>
  <si>
    <t>INSTALAÇÃO DE FITAS DE ADVERTÊNCIA NO GASODUTO</t>
  </si>
  <si>
    <t>310000000253/0003</t>
  </si>
  <si>
    <t>220000000579/0000</t>
  </si>
  <si>
    <t>ANTENA OFF-SET MCA BRASILSAT MOD SOB107-12</t>
  </si>
  <si>
    <t>220000000580/0000</t>
  </si>
  <si>
    <t>220000000581/0000</t>
  </si>
  <si>
    <t>ATUADOR PNEUMATICO P/VALVULA CAP 10 POL MCA FISHER</t>
  </si>
  <si>
    <t>220000000582/0000</t>
  </si>
  <si>
    <t>220000000583/0000</t>
  </si>
  <si>
    <t>ATUADOR PNEUMATICO P/VALVULA CAP 16 POL MCA MORIN</t>
  </si>
  <si>
    <t>220000000584/0000</t>
  </si>
  <si>
    <t>ATUADOR PNEUMATICO P/VALVULA CAP 20 POL MCA MORIN</t>
  </si>
  <si>
    <t>220000000585/0000</t>
  </si>
  <si>
    <t>220000000586/0000</t>
  </si>
  <si>
    <t>BOMBA DE DIAFRAGMA MCA VALLAIR MOD HY40NALSSBNBN</t>
  </si>
  <si>
    <t>220000000587/0000</t>
  </si>
  <si>
    <t>220000000588/0000</t>
  </si>
  <si>
    <t>BOMBA DE DIAFRAGMA MCA VALLAIR MOD V25AL</t>
  </si>
  <si>
    <t>220000000589/0000</t>
  </si>
  <si>
    <t>220000000590/0000</t>
  </si>
  <si>
    <t>BOMBA DE DIAFRAGMA MCA WILDEN</t>
  </si>
  <si>
    <t>220000000591/0000</t>
  </si>
  <si>
    <t>BOMBA DE PISTAO C/MOTOR POT 2 CV</t>
  </si>
  <si>
    <t>220000000592/0000</t>
  </si>
  <si>
    <t>COMPRESSOR DE AR PMTA 15.29 KGF/CM2 MCA ATLAS COPC</t>
  </si>
  <si>
    <t>220000000593/0000</t>
  </si>
  <si>
    <t>COMPRESSOR DE AR PMTA 15.50 KGF/CM2 MCA ATLAS COPC</t>
  </si>
  <si>
    <t>220000000594/0000</t>
  </si>
  <si>
    <t>CORTA CHAMAS MCA ENARDO MOD DFA-3620/D-CAR</t>
  </si>
  <si>
    <t>220000000595/0000</t>
  </si>
  <si>
    <t>EDIFICACAO TIPO COBERTURA EM L P/CONTAINERS</t>
  </si>
  <si>
    <t>220000000596/0000</t>
  </si>
  <si>
    <t>EDIFICACAO TIPO COBERTURA P/GERADOR DE EMERGENCIA</t>
  </si>
  <si>
    <t>220000000597/0000</t>
  </si>
  <si>
    <t>FILTRO SEPARADOR CICLONE PMTA 9928.25 KPA DIM 4927</t>
  </si>
  <si>
    <t>220000000598/0000</t>
  </si>
  <si>
    <t>GERENCIADOR DE REDES VIA SATELITE MCA GILAT MOD</t>
  </si>
  <si>
    <t>220000000599/0000</t>
  </si>
  <si>
    <t>220000000600/0000</t>
  </si>
  <si>
    <t>MEDIDOR DE VAZAO TIPO VCONE CAP 16 POL MCA MCCROME</t>
  </si>
  <si>
    <t>220000000601/0000</t>
  </si>
  <si>
    <t>MEDIDOR DE VAZAO TIPO VCONE CAP 18 POL MCA MCCROME</t>
  </si>
  <si>
    <t>220000000602/0000</t>
  </si>
  <si>
    <t>MEDIDOR DE VAZAO TIPO VCONE CAP 4 POL MCA MCCROMET</t>
  </si>
  <si>
    <t>220000000603/0000</t>
  </si>
  <si>
    <t>NOBREAK POT 2.2 KVA C/2 BANCO(S) DE BATERIA(S) MCA</t>
  </si>
  <si>
    <t>220000000604/0000</t>
  </si>
  <si>
    <t>PAINEL DE CONTROLE ESTRUTURA EM ACO CARBONO</t>
  </si>
  <si>
    <t>220000000605/0000</t>
  </si>
  <si>
    <t>PAINEL DE CORRENTE CONTINUA ESTRUTURA EM ACO CARBO</t>
  </si>
  <si>
    <t>220000000606/0000</t>
  </si>
  <si>
    <t>PAINEL DE DISTRIBUICAO FORCA ESTRUTURA EM ACO CARB</t>
  </si>
  <si>
    <t>220000000607/0000</t>
  </si>
  <si>
    <t>220000000608/0000</t>
  </si>
  <si>
    <t>RESFRIADOR DE GAS DIM 7000X3400X5500 MM MCA AIR-X-</t>
  </si>
  <si>
    <t>220000000609/0000</t>
  </si>
  <si>
    <t>220000000610/0000</t>
  </si>
  <si>
    <t>220000000611/0000</t>
  </si>
  <si>
    <t>220000000612/0000</t>
  </si>
  <si>
    <t>220000000613/0000</t>
  </si>
  <si>
    <t>220000000614/0000</t>
  </si>
  <si>
    <t>RETIFICADOR DE BATERIA POT 2.64 KVA C/BANCO DE BAT</t>
  </si>
  <si>
    <t>220000000615/0000</t>
  </si>
  <si>
    <t>TANQUE AGUA INDUSTRIAL ESTRUTURA FIBRA DE VIDRO CI</t>
  </si>
  <si>
    <t>220000000616/0000</t>
  </si>
  <si>
    <t>TANQUE AGUA OLEOSA ESTRUTURA POLIETILENO CILINDRIC</t>
  </si>
  <si>
    <t>220000000617/0000</t>
  </si>
  <si>
    <t>TANQUE BIPARTIDO AGUA CONTAMINADA E OLEO RECUPERAD</t>
  </si>
  <si>
    <t>220000000618/0000</t>
  </si>
  <si>
    <t>TANQUE CONDENSADO ESTRUTURA ACO CARBONO CILINDRICO</t>
  </si>
  <si>
    <t>220000000619/0000</t>
  </si>
  <si>
    <t>TANQUE HDRAX 5200 ESTRUTURA POLIETILENO CILINDRICO</t>
  </si>
  <si>
    <t>220000000620/0000</t>
  </si>
  <si>
    <t>TANQUE LIQUIDO REFRIGERANTE DRENADO ESTRUTURA POLI</t>
  </si>
  <si>
    <t>220000000621/0000</t>
  </si>
  <si>
    <t>TANQUE LIQUIDO REFRIGERANTE ESTRUTURA POLIETILENO</t>
  </si>
  <si>
    <t>220000000622/0000</t>
  </si>
  <si>
    <t>TANQUE OLEO DRENADO ESTRUTURA ACO CARBONO CILINDRI</t>
  </si>
  <si>
    <t>220000000623/0000</t>
  </si>
  <si>
    <t>TANQUE OLEO LUBRIFICANTE CILINDRO ESTRUTURA POLIET</t>
  </si>
  <si>
    <t>220000000624/0000</t>
  </si>
  <si>
    <t>TANQUE OLEO LUBRIFICANTE MOTOR ESTRUTURA POLIETILE</t>
  </si>
  <si>
    <t>220000000625/0000</t>
  </si>
  <si>
    <t>TANQUE TEXACO ALCAID 220 ESTRUTURA POLIETILENO CIL</t>
  </si>
  <si>
    <t>220000000626/0000</t>
  </si>
  <si>
    <t>220000000627/0000</t>
  </si>
  <si>
    <t>220000000628/0000</t>
  </si>
  <si>
    <t>220000000629/0000</t>
  </si>
  <si>
    <t>220000000630/0000</t>
  </si>
  <si>
    <t>220000000631/0000</t>
  </si>
  <si>
    <t>220000000632/0000</t>
  </si>
  <si>
    <t>220000000633/0000</t>
  </si>
  <si>
    <t>220000000634/0000</t>
  </si>
  <si>
    <t>220000000635/0000</t>
  </si>
  <si>
    <t>220000000636/0000</t>
  </si>
  <si>
    <t>220000000637/0000</t>
  </si>
  <si>
    <t>220000000638/0000</t>
  </si>
  <si>
    <t>220000000639/0000</t>
  </si>
  <si>
    <t>220000000640/0000</t>
  </si>
  <si>
    <t>220000000641/0000</t>
  </si>
  <si>
    <t>220000000642/0000</t>
  </si>
  <si>
    <t>VASO DE PRESSAO ESTRUTURA ACO CARBONO VERTICAL</t>
  </si>
  <si>
    <t>220000000643/0000</t>
  </si>
  <si>
    <t>VENT ESTRUTURA EM ACO CARBONO VERTICAL DIM 350X120</t>
  </si>
  <si>
    <t>220000000644/0000</t>
  </si>
  <si>
    <t>BOMBA DE DIAFRAGMA MCA VALLAIR MOD V20ALSS</t>
  </si>
  <si>
    <t>220000000645/0000</t>
  </si>
  <si>
    <t>220000000646/0000</t>
  </si>
  <si>
    <t>COMPRESSOR DE AR C/MOTOR POT 3 KW VAZAO 425 L/MIN</t>
  </si>
  <si>
    <t>220000000647/0000</t>
  </si>
  <si>
    <t>EDIFICACAO TIPO COBERTURA P/ADMINISTRATIVO</t>
  </si>
  <si>
    <t>220000000648/0000</t>
  </si>
  <si>
    <t>EDIFICACAO TIPO COBERTURA P/TANQUES C/BACIA DE CON</t>
  </si>
  <si>
    <t>220000000649/0000</t>
  </si>
  <si>
    <t>MOTOCOMPRESSOR PISTAO CAP 40000 LBS C/MOTOR A GAS</t>
  </si>
  <si>
    <t>220000000650/0000</t>
  </si>
  <si>
    <t>MOTOCOMPRESSOR  PISTAO CAP 40000 LBS C/MOTOR A GAS</t>
  </si>
  <si>
    <t>220000000651/0000</t>
  </si>
  <si>
    <t>MOTOCOMPRESSOR A PISTAO CAP 40000 LBS C/MOTOR A GA</t>
  </si>
  <si>
    <t>220000000652/0000</t>
  </si>
  <si>
    <t>TRANSFORMADOR POT 45 KVA TENSAO 504/220/127 MCA SI</t>
  </si>
  <si>
    <t>220000000653/0000</t>
  </si>
  <si>
    <t>220000000654/0000</t>
  </si>
  <si>
    <t>FILTRO SEPARADOR CICLONE PMTA 9755.66 KPA DIM 3048</t>
  </si>
  <si>
    <t>220000000655/0000</t>
  </si>
  <si>
    <t>GRUPO GERADOR CAP 180/168/158 KVA C/ MOTOR MCA MWM</t>
  </si>
  <si>
    <t>220000000656/0000</t>
  </si>
  <si>
    <t>220000000657/0000</t>
  </si>
  <si>
    <t>220000000658/0000</t>
  </si>
  <si>
    <t>220000000659/0000</t>
  </si>
  <si>
    <t>UNIDADE COMPRESSORA DE GAS NATURAL MONTADA EM SKID</t>
  </si>
  <si>
    <t>220000000660/0000</t>
  </si>
  <si>
    <t>220000000661/0000</t>
  </si>
  <si>
    <t>220000000662/0000</t>
  </si>
  <si>
    <t>EDIFICACAO TIPO CONTAINER DA FERRAMENTARIA ESTRUTU</t>
  </si>
  <si>
    <t>220000000663/0000</t>
  </si>
  <si>
    <t>EDIFICACAO TIPO CONTAINER DO ADMINISTRATIVO ESTRUT</t>
  </si>
  <si>
    <t>220000000664/0000</t>
  </si>
  <si>
    <t>EDIFICACAO TIPO CONTAINER DO ALMOXARIFADO ESTRUTUR</t>
  </si>
  <si>
    <t>220000000665/0000</t>
  </si>
  <si>
    <t>EDIFICACAO TIPO CONTAINER DO REFEITORIO/VESTIARIO</t>
  </si>
  <si>
    <t>220000000666/0000</t>
  </si>
  <si>
    <t>EDIFICACAO TIPO CONTAINER DA SALA DE PAINEIS ELETR</t>
  </si>
  <si>
    <t>220000000667/0000</t>
  </si>
  <si>
    <t>GERENCIADOR DE REDES MCA GILAT MOD SKYEDGE II-C GE</t>
  </si>
  <si>
    <t>220000000668/0000</t>
  </si>
  <si>
    <t>220000000669/0000</t>
  </si>
  <si>
    <t>INSTALACAO COMPOSTA C/TUBULACAO C/VALVULAS MANUAIS</t>
  </si>
  <si>
    <t>220000000670/0000</t>
  </si>
  <si>
    <t>220000000671/0000</t>
  </si>
  <si>
    <t>RACK METALICO</t>
  </si>
  <si>
    <t>180000000033/0001</t>
  </si>
  <si>
    <t>180000000130/0001</t>
  </si>
  <si>
    <t>220000000022/0001</t>
  </si>
  <si>
    <t>220000000155/0001</t>
  </si>
  <si>
    <t>220000000159/0001</t>
  </si>
  <si>
    <t>220000000160/0001</t>
  </si>
  <si>
    <t>220000000164/0001</t>
  </si>
  <si>
    <t>220000000165/0001</t>
  </si>
  <si>
    <t>220000000169/0001</t>
  </si>
  <si>
    <t>220000000287/0001</t>
  </si>
  <si>
    <t>220000000287/0002</t>
  </si>
  <si>
    <t>220000000288/0001</t>
  </si>
  <si>
    <t>220000000289/0001</t>
  </si>
  <si>
    <t>220000000290/0001</t>
  </si>
  <si>
    <t>220000000290/0002</t>
  </si>
  <si>
    <t>220000000291/0001</t>
  </si>
  <si>
    <t>220000000292/0001</t>
  </si>
  <si>
    <t>220000000334/0001</t>
  </si>
  <si>
    <t>220000000334/0002</t>
  </si>
  <si>
    <t>220000000335/0001</t>
  </si>
  <si>
    <t>220000000336/0001</t>
  </si>
  <si>
    <t>220000000343/0001</t>
  </si>
  <si>
    <t>220000000343/0002</t>
  </si>
  <si>
    <t>220000000344/0001</t>
  </si>
  <si>
    <t>220000000345/0001</t>
  </si>
  <si>
    <t>240000000186/0001</t>
  </si>
  <si>
    <t>240000000189/0001</t>
  </si>
  <si>
    <t>240000000690/0001</t>
  </si>
  <si>
    <t>310000000253/0001</t>
  </si>
  <si>
    <t>180000000033/0002</t>
  </si>
  <si>
    <t>180000000130/0003</t>
  </si>
  <si>
    <t>310000000253/0002</t>
  </si>
  <si>
    <t>220000000135/0001</t>
  </si>
  <si>
    <t>220000000390/0001</t>
  </si>
  <si>
    <t>280000000032/0001</t>
  </si>
  <si>
    <t>280000000794/0000</t>
  </si>
  <si>
    <t>180000000065/0001</t>
  </si>
  <si>
    <t>180000000066/0001</t>
  </si>
  <si>
    <t>180000000068/0001</t>
  </si>
  <si>
    <t>200000000212/0000</t>
  </si>
  <si>
    <t>GASODUTO GASAN (TRECHO INERTIZADO)</t>
  </si>
  <si>
    <t>220000000526/0000</t>
  </si>
  <si>
    <t>240000000908/0001</t>
  </si>
  <si>
    <t>240000001006/0000</t>
  </si>
  <si>
    <t>Medidor Ultrassônico_FLOWSIC 600XT 16POL</t>
  </si>
  <si>
    <t>240000001007/0000</t>
  </si>
  <si>
    <t>200000000118/0001</t>
  </si>
  <si>
    <t>200000000123/0001</t>
  </si>
  <si>
    <t>220000000045/0001</t>
  </si>
  <si>
    <t>220000000046/0001</t>
  </si>
  <si>
    <t>220000000047/0001</t>
  </si>
  <si>
    <t>220000000530/0000</t>
  </si>
  <si>
    <t>Aperfeiç. dos Sist. de Proteção Catódica</t>
  </si>
  <si>
    <t>240000000951/0000</t>
  </si>
  <si>
    <t>180000000313/0000</t>
  </si>
  <si>
    <t>SCC de Escav. Fiscaliz. e Reparo</t>
  </si>
  <si>
    <t>Pig Instrumentado</t>
  </si>
  <si>
    <t>200000000211/0000</t>
  </si>
  <si>
    <t>220000000565/0000</t>
  </si>
  <si>
    <t>280000000813/0000</t>
  </si>
  <si>
    <t>310000000336/0000</t>
  </si>
  <si>
    <t>310000000337/0000</t>
  </si>
  <si>
    <t>180000000317/0000</t>
  </si>
  <si>
    <t>BENFEITORIAS REFORMAS BASE</t>
  </si>
  <si>
    <t>010/000</t>
  </si>
  <si>
    <t>200000000271/0000</t>
  </si>
  <si>
    <t>220000000566/0000</t>
  </si>
  <si>
    <t>Cromatógrafos_Inst. Elem. Secundários</t>
  </si>
  <si>
    <t>220000000672/0000</t>
  </si>
  <si>
    <t>240000000175/0001</t>
  </si>
  <si>
    <t>TRECHO RETO</t>
  </si>
  <si>
    <t>240000000175/0002</t>
  </si>
  <si>
    <t>TRECHO RETO DE MEDIÇÃO</t>
  </si>
  <si>
    <t>240000000175/0003</t>
  </si>
  <si>
    <t>240000000175/0004</t>
  </si>
  <si>
    <t>240000000176/0001</t>
  </si>
  <si>
    <t>240000000176/0002</t>
  </si>
  <si>
    <t>240000000176/0003</t>
  </si>
  <si>
    <t>240000000176/0004</t>
  </si>
  <si>
    <t>240000000177/0001</t>
  </si>
  <si>
    <t>240000000177/0002</t>
  </si>
  <si>
    <t>240000000177/0003</t>
  </si>
  <si>
    <t>240000000177/0004</t>
  </si>
  <si>
    <t>240000000178/0001</t>
  </si>
  <si>
    <t>240000000178/0002</t>
  </si>
  <si>
    <t>240000000178/0003</t>
  </si>
  <si>
    <t>240000000178/0004</t>
  </si>
  <si>
    <t>240000000179/0001</t>
  </si>
  <si>
    <t>240000000179/0002</t>
  </si>
  <si>
    <t>240000000179/0003</t>
  </si>
  <si>
    <t>240000000179/0004</t>
  </si>
  <si>
    <t>240000000180/0001</t>
  </si>
  <si>
    <t>240000000180/0002</t>
  </si>
  <si>
    <t>240000000180/0003</t>
  </si>
  <si>
    <t>240000000180/0004</t>
  </si>
  <si>
    <t>240000000965/0000</t>
  </si>
  <si>
    <t>240000000994/0000</t>
  </si>
  <si>
    <t>280000000105/0001</t>
  </si>
  <si>
    <t>CROMATOGRAFO</t>
  </si>
  <si>
    <t>280000000105/0002</t>
  </si>
  <si>
    <t>280000000105/0003</t>
  </si>
  <si>
    <t>280000000247/0001</t>
  </si>
  <si>
    <t>280000000247/0002</t>
  </si>
  <si>
    <t>280000000247/0003</t>
  </si>
  <si>
    <t>180000000317/0001</t>
  </si>
  <si>
    <t>SISTEMA DE SEGURANÇA</t>
  </si>
  <si>
    <t>200000000271/0001</t>
  </si>
  <si>
    <t>220000000672/0001</t>
  </si>
  <si>
    <t>240000000994/0001</t>
  </si>
  <si>
    <t>240000000435/0001</t>
  </si>
  <si>
    <t>Monitoramento Remoto Turbocompressores</t>
  </si>
  <si>
    <t>240000000435/0002</t>
  </si>
  <si>
    <t>Solar | Gestão de Turbinas</t>
  </si>
  <si>
    <t>240000000440/0001</t>
  </si>
  <si>
    <t>Monitoramento Remoto Turbocompressores |</t>
  </si>
  <si>
    <t>240000000440/0002</t>
  </si>
  <si>
    <t>240000000441/0001</t>
  </si>
  <si>
    <t>240000000441/0002</t>
  </si>
  <si>
    <t>240000000442/0001</t>
  </si>
  <si>
    <t>240000000442/0002</t>
  </si>
  <si>
    <t>240000000871/0001</t>
  </si>
  <si>
    <t>Cercamento Km 116 | GASCAR</t>
  </si>
  <si>
    <t>240000000995/0000</t>
  </si>
  <si>
    <t>TERMOGERADORA MOD. 8550M POTENCIA 550W 24VDC 20OC</t>
  </si>
  <si>
    <t>240000000996/0000</t>
  </si>
  <si>
    <t>220000000395/0001</t>
  </si>
  <si>
    <t>BASE BETIM | REFORMA</t>
  </si>
  <si>
    <t>220000000532/0001</t>
  </si>
  <si>
    <t>SCC | PASS. PIG EMAT (2a Camp)_LT_SET'22</t>
  </si>
  <si>
    <t>002/002</t>
  </si>
  <si>
    <t>240000000856/0001</t>
  </si>
  <si>
    <t>VOLTA REDONDA + ARAPEI | REFORMA</t>
  </si>
  <si>
    <t>280000000795/0001</t>
  </si>
  <si>
    <t>280000000802/0000</t>
  </si>
  <si>
    <t>BASE MAUÁ | REFORMA</t>
  </si>
  <si>
    <t>310000000337/0001</t>
  </si>
  <si>
    <t>SCC | PASS. PIG EMAT (2a Camp)_LT_DEZ'22</t>
  </si>
  <si>
    <t>004/006</t>
  </si>
  <si>
    <t>180000000266/0001</t>
  </si>
  <si>
    <t>PROJ.FITAS.ADVER.2KM (CUSTO.RETARD.ATIVO PRINCIPAL</t>
  </si>
  <si>
    <t>190000000012/0001</t>
  </si>
  <si>
    <t>PROJ.FITAS.ADVER.1KM (CUSTO.RETARD.ATIVO PRINCIPAL</t>
  </si>
  <si>
    <t>200000000186/0002</t>
  </si>
  <si>
    <t>PROJ.FITAS.ADVER.17KM (CUSTO.RETARD.ATIVO PRINCIPA</t>
  </si>
  <si>
    <t>220000000420/0001</t>
  </si>
  <si>
    <t>'PROJ.FITAS.ADVER.109KM (CUSTO.RETARD.ATIVO PRINCI</t>
  </si>
  <si>
    <t>240000000870/0001</t>
  </si>
  <si>
    <t>PROJ.FITAS.ADVER.214KM (CUSTO.RETARD.ATIVO PRINCIP</t>
  </si>
  <si>
    <t>280000000793/0001</t>
  </si>
  <si>
    <t>PROJ.FITAS.ADVER.275KM (CUSTO.RETARD.ATIVO PRINCIP</t>
  </si>
  <si>
    <t>310000000330/0001</t>
  </si>
  <si>
    <t>PROJ.FITAS.ADVER.81KM (CUSTO.RETARD.ATIVO PRINCIPA</t>
  </si>
  <si>
    <t>180000000310/0000</t>
  </si>
  <si>
    <t>COMPUTADOR DE VAZAO MCA EMERSON MOD FB107</t>
  </si>
  <si>
    <t>180000000311/0000</t>
  </si>
  <si>
    <t>Segurança Patrimonial | City Gates</t>
  </si>
  <si>
    <t>180000000312/0000</t>
  </si>
  <si>
    <t>200000000198/0000</t>
  </si>
  <si>
    <t>200000000199/0000</t>
  </si>
  <si>
    <t>200000000200/0000</t>
  </si>
  <si>
    <t>200000000201/0000</t>
  </si>
  <si>
    <t>200000000210/0000</t>
  </si>
  <si>
    <t>200000000218/0000</t>
  </si>
  <si>
    <t>AQUECEDOR DE GAS PMTA 66 KGF/CM2 CAP.</t>
  </si>
  <si>
    <t>Inv. Remunerado</t>
  </si>
  <si>
    <t>200000000219/0000</t>
  </si>
  <si>
    <t>200000000220/0000</t>
  </si>
  <si>
    <t>ATUADOR HIDROPNEUMATICO P/VALVULA CAP 10 POL</t>
  </si>
  <si>
    <t>200000000221/0000</t>
  </si>
  <si>
    <t>CROMATÓGRAFO DE GÁS</t>
  </si>
  <si>
    <t>200000000222/0000</t>
  </si>
  <si>
    <t>COMPUTADOR DE VAZAO MCA FISHER MOD FLOBOSS 107</t>
  </si>
  <si>
    <t>200000000223/0000</t>
  </si>
  <si>
    <t>200000000224/0000</t>
  </si>
  <si>
    <t>EDIFICACAO TIPO CONTAINER DO SHELTER ESTRUTURA</t>
  </si>
  <si>
    <t>200000000225/0000</t>
  </si>
  <si>
    <t>FILTRO DE GAS PMTA 55 KGF/CM2 DIM 500X3200 MM</t>
  </si>
  <si>
    <t>200000000226/0000</t>
  </si>
  <si>
    <t>200000000227/0000</t>
  </si>
  <si>
    <t>PAINEL DAS UPS</t>
  </si>
  <si>
    <t>200000000228/0000</t>
  </si>
  <si>
    <t>NOBREAK POT 5 KVA C/BANCO DE BATERIA(S)</t>
  </si>
  <si>
    <t>200000000229/0000</t>
  </si>
  <si>
    <t>200000000230/0000</t>
  </si>
  <si>
    <t>PAINEL DO COMPUTADOR DE VAZÃO C/1 PORTA</t>
  </si>
  <si>
    <t>200000000231/0000</t>
  </si>
  <si>
    <t>200000000232/0000</t>
  </si>
  <si>
    <t>RACK METALICO P/EQUIPAMENTO DE COMUNICACAO</t>
  </si>
  <si>
    <t>200000000233/0000</t>
  </si>
  <si>
    <t>VALVULA TIPO BLOQUEIO REMOTA ACIONAMENTO</t>
  </si>
  <si>
    <t>200000000234/0000</t>
  </si>
  <si>
    <t>VALVULA TIPO CONTROLE 3 VIA(S) ACIONAMENTO</t>
  </si>
  <si>
    <t>200000000235/0000</t>
  </si>
  <si>
    <t>200000000236/0000</t>
  </si>
  <si>
    <t>200000000237/0000</t>
  </si>
  <si>
    <t>VALVULA TIPO CONTROLE FALHA ABRE ACIONAMENTO</t>
  </si>
  <si>
    <t>200000000238/0000</t>
  </si>
  <si>
    <t>200000000239/0000</t>
  </si>
  <si>
    <t>200000000240/0000</t>
  </si>
  <si>
    <t>200000000241/0000</t>
  </si>
  <si>
    <t>200000000242/0000</t>
  </si>
  <si>
    <t>200000000243/0000</t>
  </si>
  <si>
    <t>200000000244/0000</t>
  </si>
  <si>
    <t>200000000245/0000</t>
  </si>
  <si>
    <t>MEDIDOR DE VAZÃO ULTRASSÔNICO</t>
  </si>
  <si>
    <t>200000000246/0000</t>
  </si>
  <si>
    <t>200000000247/0000</t>
  </si>
  <si>
    <t>200000000248/0000</t>
  </si>
  <si>
    <t>200000000249/0000</t>
  </si>
  <si>
    <t>200000000250/0000</t>
  </si>
  <si>
    <t>200000000251/0000</t>
  </si>
  <si>
    <t>200000000252/0000</t>
  </si>
  <si>
    <t>CROMATÓGRAFO DE GAS</t>
  </si>
  <si>
    <t>200000000253/0000</t>
  </si>
  <si>
    <t>200000000254/0000</t>
  </si>
  <si>
    <t>200000000255/0000</t>
  </si>
  <si>
    <t>PAINEL DO COMPUTADOR DE VAZAO</t>
  </si>
  <si>
    <t>200000000256/0000</t>
  </si>
  <si>
    <t>200000000257/0000</t>
  </si>
  <si>
    <t>PAINEL DE ENERGIA ESTABILIZADA</t>
  </si>
  <si>
    <t>200000000258/0000</t>
  </si>
  <si>
    <t>200000000259/0000</t>
  </si>
  <si>
    <t>200000000260/0000</t>
  </si>
  <si>
    <t>200000000261/0000</t>
  </si>
  <si>
    <t>200000000262/0000</t>
  </si>
  <si>
    <t>PAINEL DE INTERFACE COM O PROCESSO</t>
  </si>
  <si>
    <t>200000000263/0000</t>
  </si>
  <si>
    <t>200000000264/0000</t>
  </si>
  <si>
    <t>200000000265/0000</t>
  </si>
  <si>
    <t>200000000266/0000</t>
  </si>
  <si>
    <t>200000000267/0000</t>
  </si>
  <si>
    <t>200000000268/0000</t>
  </si>
  <si>
    <t>200000000269/0000</t>
  </si>
  <si>
    <t>200000000270/0000</t>
  </si>
  <si>
    <t>220000000551/0000</t>
  </si>
  <si>
    <t>220000000552/0000</t>
  </si>
  <si>
    <t>220000000553/0000</t>
  </si>
  <si>
    <t>220000000554/0000</t>
  </si>
  <si>
    <t>220000000555/0000</t>
  </si>
  <si>
    <t>220000000556/0000</t>
  </si>
  <si>
    <t>Obras Geotécnicas na Faixa de Dutos</t>
  </si>
  <si>
    <t>220000000557/0000</t>
  </si>
  <si>
    <t>220000000558/0000</t>
  </si>
  <si>
    <t>220000000559/0000</t>
  </si>
  <si>
    <t>220000000560/0000</t>
  </si>
  <si>
    <t>220000000561/0000</t>
  </si>
  <si>
    <t>220000000562/0000</t>
  </si>
  <si>
    <t>220000000563/0000</t>
  </si>
  <si>
    <t>220000000564/0000</t>
  </si>
  <si>
    <t>CLASSE LOCAÇÃO - GASBEL</t>
  </si>
  <si>
    <t>Classe de Locação</t>
  </si>
  <si>
    <t>240000000435/0004</t>
  </si>
  <si>
    <t>VALVULAS - TCA - VALE PARAIBA</t>
  </si>
  <si>
    <t>240000000440/0004</t>
  </si>
  <si>
    <t>VALVULAS - TCD - VALE PARAIBA</t>
  </si>
  <si>
    <t>240000000441/0003</t>
  </si>
  <si>
    <t>OVERHALL TCC - VALE DO PARAIBA</t>
  </si>
  <si>
    <t>Overhaul</t>
  </si>
  <si>
    <t>240000000441/0004</t>
  </si>
  <si>
    <t>VALVULAS - TCC - VALE PARAIBA</t>
  </si>
  <si>
    <t>240000000442/0004</t>
  </si>
  <si>
    <t>VALVULAS - TCB - VALE PARAIBA</t>
  </si>
  <si>
    <t>240000000957/0000</t>
  </si>
  <si>
    <t>240000000958/0000</t>
  </si>
  <si>
    <t>240000000959/0000</t>
  </si>
  <si>
    <t>240000000960/0000</t>
  </si>
  <si>
    <t>240000000961/0000</t>
  </si>
  <si>
    <t>240000000962/0000</t>
  </si>
  <si>
    <t>240000000964/0000</t>
  </si>
  <si>
    <t>CLASSE LOCAÇÃO - GASCAR</t>
  </si>
  <si>
    <t>280000000803/0000</t>
  </si>
  <si>
    <t>280000000804/0000</t>
  </si>
  <si>
    <t>280000000805/0000</t>
  </si>
  <si>
    <t>280000000806/0000</t>
  </si>
  <si>
    <t>280000000807/0000</t>
  </si>
  <si>
    <t>280000000808/0000</t>
  </si>
  <si>
    <t>280000000809/0000</t>
  </si>
  <si>
    <t>280000000810/0000</t>
  </si>
  <si>
    <t>280000000811/0000</t>
  </si>
  <si>
    <t>280000000812/0000</t>
  </si>
  <si>
    <t>CLASSE LOCAÇÃO - GASPAL</t>
  </si>
  <si>
    <t>280000000853/0000</t>
  </si>
  <si>
    <t>310000000338/0000</t>
  </si>
  <si>
    <t>310000000339/0000</t>
  </si>
  <si>
    <t>310000000340/0000</t>
  </si>
  <si>
    <t>310000000341/0000</t>
  </si>
  <si>
    <t>310000000342/0000</t>
  </si>
  <si>
    <t>310000000343/0000</t>
  </si>
  <si>
    <t>310000000344/0000</t>
  </si>
  <si>
    <t>CLASSE DE LOCACAO - GASVOL</t>
  </si>
  <si>
    <t>310000000345/0000</t>
  </si>
  <si>
    <t>200000000213/0000</t>
  </si>
  <si>
    <t>Bypass com trecho reto de tubulação da SDV</t>
  </si>
  <si>
    <t>240000000988/0000</t>
  </si>
  <si>
    <t>TANQUE CILINDRICO VERTICAL ESTRUTURA ACO CARBANO</t>
  </si>
  <si>
    <t>240000000989/0000</t>
  </si>
  <si>
    <t>TANQUE CILINDRICO HORIZONTAL ACO CARBONO</t>
  </si>
  <si>
    <t>240000000990/0000</t>
  </si>
  <si>
    <t>MOTOBOMBA DIESEL POT DO MOTOR 40 KW MCA GERMEK</t>
  </si>
  <si>
    <t>240000000991/0000</t>
  </si>
  <si>
    <t>MOTOBOMBA ELETRICA POT DO MOTOR 18.5 KW MCA GERMEK</t>
  </si>
  <si>
    <t>240000000992/0000</t>
  </si>
  <si>
    <t>VALVULA TIPO ESFERA REMOTA  ELETROPNEUMATICO</t>
  </si>
  <si>
    <t>240000000993/0000</t>
  </si>
  <si>
    <t>280000000814/0000</t>
  </si>
  <si>
    <t>280000000815/0000</t>
  </si>
  <si>
    <t>CAIXA HERMÉTICA - SEGREGAÇÃO ELÉTRICA</t>
  </si>
  <si>
    <t>280000000816/0000</t>
  </si>
  <si>
    <t>TRANSFORMADOR - SEGREGAÇÃO ELÉTRICA</t>
  </si>
  <si>
    <t>280000000817/0000</t>
  </si>
  <si>
    <t>280000000818/0000</t>
  </si>
  <si>
    <t>PAINEL de CFTV composto por cameras</t>
  </si>
  <si>
    <t>280000000839/0000</t>
  </si>
  <si>
    <t>PREDIO DO SHELTER NOVO C/AREA APROX DE 31,5 M2</t>
  </si>
  <si>
    <t>310000000346/0000</t>
  </si>
  <si>
    <t>PAINEL ELETRICO - SEGREGAÇÃO ELÉTRICA</t>
  </si>
  <si>
    <t>310000000347/0000</t>
  </si>
  <si>
    <t>190000000020/0000</t>
  </si>
  <si>
    <t>MEDIDOR DE VAZAO ULTRASSONICO MCA KROHNE</t>
  </si>
  <si>
    <t>012/001</t>
  </si>
  <si>
    <t>190000000021/0000</t>
  </si>
  <si>
    <t>190000000022/0000</t>
  </si>
  <si>
    <t>190000000023/0000</t>
  </si>
  <si>
    <t>190000000024/0000</t>
  </si>
  <si>
    <t>190000000025/0000</t>
  </si>
  <si>
    <t>190000000026/0000</t>
  </si>
  <si>
    <t>190000000027/0000</t>
  </si>
  <si>
    <t>190000000028/0000</t>
  </si>
  <si>
    <t>190000000029/0000</t>
  </si>
  <si>
    <t>190000000030/0000</t>
  </si>
  <si>
    <t>COMPUTADOR DE VAZAO MCA EMERSON</t>
  </si>
  <si>
    <t>190000000031/0000</t>
  </si>
  <si>
    <t>200000000214/0000</t>
  </si>
  <si>
    <t>200000000215/0000</t>
  </si>
  <si>
    <t>CERCAS E PORTÕES PARA SEGREGAÇÃO DO ATIVO</t>
  </si>
  <si>
    <t>200000000216/0000</t>
  </si>
  <si>
    <t>PAINEL DE CFTV COMPOSTO POR CAMERAS</t>
  </si>
  <si>
    <t>220000000567/0000</t>
  </si>
  <si>
    <t>CORREL INSPEÇÃO E REPARO PIG EMAT  SET/22</t>
  </si>
  <si>
    <t>220000000568/0000</t>
  </si>
  <si>
    <t>220000000569/0000</t>
  </si>
  <si>
    <t>220000000570/0000</t>
  </si>
  <si>
    <t>220000000571/0000</t>
  </si>
  <si>
    <t>220000000572/0000</t>
  </si>
  <si>
    <t>220000000573/0000</t>
  </si>
  <si>
    <t>220000000574/0000</t>
  </si>
  <si>
    <t>INSTALAÇÃO DE DUPLAS CALHAS EM UM TUBO DE 7M</t>
  </si>
  <si>
    <t>220000000575/0000</t>
  </si>
  <si>
    <t>INSTALAÇÃO DE DUPLAS CALHAS EM UM TUBO DE 1M</t>
  </si>
  <si>
    <t>220000000576/0000</t>
  </si>
  <si>
    <t>INSTALAÇÃO DE DUPLAS CALHAS EM UM TUBO DE 12M</t>
  </si>
  <si>
    <t>220000000577/0000</t>
  </si>
  <si>
    <t>NOBREAK THOR WORLD 5KVA BIVOLT - BB4X40AH</t>
  </si>
  <si>
    <t>240000000435/0005</t>
  </si>
  <si>
    <t>VALVE CONTROL GAS FUEL 1042018-4200</t>
  </si>
  <si>
    <t>240000000442/0021</t>
  </si>
  <si>
    <t>VALVULA DE PURGA TAURUS 70</t>
  </si>
  <si>
    <t>240000000967/0000</t>
  </si>
  <si>
    <t>ATERRAMENTO ELÉTRICO E DESACOPLADOR DE CORRENTE</t>
  </si>
  <si>
    <t>240000000968/0000</t>
  </si>
  <si>
    <t>240000000969/0000</t>
  </si>
  <si>
    <t>240000000970/0000</t>
  </si>
  <si>
    <t>240000000971/0000</t>
  </si>
  <si>
    <t>240000000972/0000</t>
  </si>
  <si>
    <t>240000000973/0000</t>
  </si>
  <si>
    <t>240000000974/0000</t>
  </si>
  <si>
    <t>240000000975/0000</t>
  </si>
  <si>
    <t>240000000976/0000</t>
  </si>
  <si>
    <t>240000000977/0000</t>
  </si>
  <si>
    <t>240000000978/0000</t>
  </si>
  <si>
    <t>EQUIPAMENTOS MONITORAMENTO DO SISTEMA DE PROTECAO</t>
  </si>
  <si>
    <t>240000000979/0000</t>
  </si>
  <si>
    <t>240000000980/0000</t>
  </si>
  <si>
    <t>240000000981/0000</t>
  </si>
  <si>
    <t>PREDIO DEPOSITO DE RESIDUOS</t>
  </si>
  <si>
    <t>240000000982/0000</t>
  </si>
  <si>
    <t>280000000819/0000</t>
  </si>
  <si>
    <t>CORREL INSPEÇÃO E REPARO PIG EMAT SET/22</t>
  </si>
  <si>
    <t>280000000820/0000</t>
  </si>
  <si>
    <t>280000000821/0000</t>
  </si>
  <si>
    <t>280000000822/0000</t>
  </si>
  <si>
    <t>280000000823/0000</t>
  </si>
  <si>
    <t>280000000824/0000</t>
  </si>
  <si>
    <t>280000000825/0000</t>
  </si>
  <si>
    <t>280000000826/0000</t>
  </si>
  <si>
    <t>280000000827/0000</t>
  </si>
  <si>
    <t>280000000828/0000</t>
  </si>
  <si>
    <t>280000000829/0000</t>
  </si>
  <si>
    <t>280000000830/0000</t>
  </si>
  <si>
    <t>280000000831/0000</t>
  </si>
  <si>
    <t>280000000832/0000</t>
  </si>
  <si>
    <t>280000000833/0000</t>
  </si>
  <si>
    <t>010/00</t>
  </si>
  <si>
    <t>280000000852/0000</t>
  </si>
  <si>
    <t>310000000348/0000</t>
  </si>
  <si>
    <t>CORREL INSPEÇÃO E REPARO PIG EMAT  DEZ/22</t>
  </si>
  <si>
    <t>310000000349/0000</t>
  </si>
  <si>
    <t>310000000350/0000</t>
  </si>
  <si>
    <t>310000000351/0000</t>
  </si>
  <si>
    <t>310000000352/0000</t>
  </si>
  <si>
    <t>310000000353/0000</t>
  </si>
  <si>
    <t>180000000314/0000</t>
  </si>
  <si>
    <t>200000000217/0000</t>
  </si>
  <si>
    <t>220000000204/0003</t>
  </si>
  <si>
    <t>KIT EQUIPAMENTOS E REPARO TRECHO MEDIÇÃO</t>
  </si>
  <si>
    <t>220000000578/0000</t>
  </si>
  <si>
    <t>240000000983/0000</t>
  </si>
  <si>
    <t>CONJUNTO UPS C/ NOBREAK</t>
  </si>
  <si>
    <t>240000000984/0000</t>
  </si>
  <si>
    <t>PAINEL PARA UPS C/ NOBREAK</t>
  </si>
  <si>
    <t>240000000985/0000</t>
  </si>
  <si>
    <t>Painel Solar 550W / Sistema Fotovoltáico / SDV18</t>
  </si>
  <si>
    <t>240000000987/0000</t>
  </si>
  <si>
    <t>MODERNIZAÇÃO CONJUNTO DE BENS COMBATE DE INCÊNDIO</t>
  </si>
  <si>
    <t>280000000623/0002</t>
  </si>
  <si>
    <t>280000000625/0002</t>
  </si>
  <si>
    <t>280000000627/0001</t>
  </si>
  <si>
    <t>280000000834/0000</t>
  </si>
  <si>
    <t>280000000835/0000</t>
  </si>
  <si>
    <t>280000000836/0000</t>
  </si>
  <si>
    <t>280000000837/0000</t>
  </si>
  <si>
    <t>280000000838/0000</t>
  </si>
  <si>
    <t>310000000354/0000</t>
  </si>
  <si>
    <t>310000000355/0000</t>
  </si>
  <si>
    <t>310000000356/0000</t>
  </si>
  <si>
    <t>310000000357/0000</t>
  </si>
  <si>
    <t>Campanha Pig Instrumentado - GASVOL RAMAL 14 -2024</t>
  </si>
  <si>
    <t>004/004</t>
  </si>
  <si>
    <t>310000000358/0000</t>
  </si>
  <si>
    <t>310000000359/0000</t>
  </si>
  <si>
    <t>200000000274/0000</t>
  </si>
  <si>
    <t>NOBREAK POT 11 KVA C/MODULO DE BATERIA(S)</t>
  </si>
  <si>
    <t>220000000673/0000</t>
  </si>
  <si>
    <t>MEDIDOR DE VAZAO TIPO ROTATIVO DIAM 4 POL</t>
  </si>
  <si>
    <t>220000000674/0000</t>
  </si>
  <si>
    <t>220000000675/0000</t>
  </si>
  <si>
    <t>NOBREAK POT APROX 15 KVA C/BANCO DE BATERIA(S)</t>
  </si>
  <si>
    <t>220000000676/0000</t>
  </si>
  <si>
    <t>ATUADOR P/VALVULA 4 POL MCA BETTIS</t>
  </si>
  <si>
    <t>220000000677/0000</t>
  </si>
  <si>
    <t>220000000678/0000</t>
  </si>
  <si>
    <t>220000000679/0000</t>
  </si>
  <si>
    <t>220000000680/0000</t>
  </si>
  <si>
    <t>220000000681/0000</t>
  </si>
  <si>
    <t>PREDIO LABORATORIO DE ACREDITACAO</t>
  </si>
  <si>
    <t>240000000997/0000</t>
  </si>
  <si>
    <t>AUTOTRANSFORMADOR POT 15 KVA</t>
  </si>
  <si>
    <t>240000000998/0000</t>
  </si>
  <si>
    <t>240000000999/0000</t>
  </si>
  <si>
    <t>240000001000/0000</t>
  </si>
  <si>
    <t>TRANSFORMADOR DE POTENCIA POT APROX 7 KVA</t>
  </si>
  <si>
    <t>240000001001/0000</t>
  </si>
  <si>
    <t>ESTABILIZADOR DE TENSAO POT 5 KVA</t>
  </si>
  <si>
    <t>240000001002/0000</t>
  </si>
  <si>
    <t>PAINEL DE CONTROLE UPS ESTRUTURA EM ACO CARBONO</t>
  </si>
  <si>
    <t>240000001003/0000</t>
  </si>
  <si>
    <t>NOBREAK POT 2.2 KVA C/2 BANCO(S) DE BATERIA(S)</t>
  </si>
  <si>
    <t>240000001004/0000</t>
  </si>
  <si>
    <t>NOBREAK POT 2 KVA MCA INTELBRAS MOD SNB 2000</t>
  </si>
  <si>
    <t>280000000840/0000</t>
  </si>
  <si>
    <t>280000000841/0000</t>
  </si>
  <si>
    <t>280000000842/0000</t>
  </si>
  <si>
    <t>PAINEL DISTRIBUICAO DE FORCA ESTRUTURA ACO CARBONO</t>
  </si>
  <si>
    <t>280000000843/0000</t>
  </si>
  <si>
    <t>280000000844/0000</t>
  </si>
  <si>
    <t>COMPUTADOR DE VAZAO MCA OMNI</t>
  </si>
  <si>
    <t>280000000845/0000</t>
  </si>
  <si>
    <t>280000000846/0000</t>
  </si>
  <si>
    <t>280000000847/0000</t>
  </si>
  <si>
    <t>TRANSFORMADOR DE POTENCIA POT 21 KVA</t>
  </si>
  <si>
    <t>280000000848/0000</t>
  </si>
  <si>
    <t>310000000360/0000</t>
  </si>
  <si>
    <t>310000000361/0000</t>
  </si>
  <si>
    <t>NOBREAK C/BANCO DE BATERIA(S) POT APROX 15 KVA</t>
  </si>
  <si>
    <t>310000000362/0000</t>
  </si>
  <si>
    <t>310000000363/0000</t>
  </si>
  <si>
    <t>180000000018/0004</t>
  </si>
  <si>
    <t>Adequação dos Tramos de Medição</t>
  </si>
  <si>
    <t>180000000022/0001</t>
  </si>
  <si>
    <t>180000000026/0004</t>
  </si>
  <si>
    <t>180000000030/0001</t>
  </si>
  <si>
    <t>COMPONENTES REPARO MEDIDOR DE VAZAO ULTRASSONICO</t>
  </si>
  <si>
    <t>180000000031/0001</t>
  </si>
  <si>
    <t>180000000133/0001</t>
  </si>
  <si>
    <t>180000000150/0001</t>
  </si>
  <si>
    <t>180000000151/0001</t>
  </si>
  <si>
    <t>180000000169/0003</t>
  </si>
  <si>
    <t>Repar dos Feixes e serpentinas dos aquecedores</t>
  </si>
  <si>
    <t>180000000173/0001</t>
  </si>
  <si>
    <t>180000000192/0002</t>
  </si>
  <si>
    <t>COMPONENTES REPARO COMPUTADOR DE VAZÃO</t>
  </si>
  <si>
    <t>180000000193/0002</t>
  </si>
  <si>
    <t>180000000218/0002</t>
  </si>
  <si>
    <t>180000000219/0002</t>
  </si>
  <si>
    <t>180000000223/0001</t>
  </si>
  <si>
    <t>180000000280/0009</t>
  </si>
  <si>
    <t>180000000281/0010</t>
  </si>
  <si>
    <t>180000000282/0001</t>
  </si>
  <si>
    <t>180000000283/0001</t>
  </si>
  <si>
    <t>180000000315/0000</t>
  </si>
  <si>
    <t>180000000316/0000</t>
  </si>
  <si>
    <t>200000000272/0000</t>
  </si>
  <si>
    <t>200000000273/0000</t>
  </si>
  <si>
    <t>220000000022/0004</t>
  </si>
  <si>
    <t>220000000223/0001</t>
  </si>
  <si>
    <t>220000000479/0002</t>
  </si>
  <si>
    <t>220000000682/0000</t>
  </si>
  <si>
    <t>MEDIDOR DE VAZAO ROTATIVO</t>
  </si>
  <si>
    <t>220000000683/0000</t>
  </si>
  <si>
    <t>220000000684/0000</t>
  </si>
  <si>
    <t>220000000685/0000</t>
  </si>
  <si>
    <t>220000000686/0000</t>
  </si>
  <si>
    <t>CLASSE DE LOCAÇÃO - GASBEL - N.REC</t>
  </si>
  <si>
    <t>240000000024/0001</t>
  </si>
  <si>
    <t>240000000025/0001</t>
  </si>
  <si>
    <t>Atualização Medidores US SeniorSonic</t>
  </si>
  <si>
    <t>240000000025/0002</t>
  </si>
  <si>
    <t>240000000033/0001</t>
  </si>
  <si>
    <t>240000000048/0001</t>
  </si>
  <si>
    <t>240000000210/0001</t>
  </si>
  <si>
    <t>240000000546/0001</t>
  </si>
  <si>
    <t>Overhaul motores à gás Waukesha</t>
  </si>
  <si>
    <t>008/000</t>
  </si>
  <si>
    <t>240000000587/0001</t>
  </si>
  <si>
    <t>240000000590/0001</t>
  </si>
  <si>
    <t>240000000720/0001</t>
  </si>
  <si>
    <t>240000000721/0001</t>
  </si>
  <si>
    <t>240000000722/0001</t>
  </si>
  <si>
    <t>240000000962/0001</t>
  </si>
  <si>
    <t>240000000998/0001</t>
  </si>
  <si>
    <t>240000000999/0001</t>
  </si>
  <si>
    <t>240000001005/0000</t>
  </si>
  <si>
    <t>CLASSE DE LOCAÇÃO - GASCAR - N.REC</t>
  </si>
  <si>
    <t>280000000424/0001</t>
  </si>
  <si>
    <t>280000000425/0001</t>
  </si>
  <si>
    <t>280000000456/0001</t>
  </si>
  <si>
    <t>280000000459/0001</t>
  </si>
  <si>
    <t>280000000485/0004</t>
  </si>
  <si>
    <t>REPARO MEDIDOR DE VAZAO TIPO PLACA DE ORIFICIO</t>
  </si>
  <si>
    <t>280000000486/0004</t>
  </si>
  <si>
    <t>280000000497/0001</t>
  </si>
  <si>
    <t>030/009</t>
  </si>
  <si>
    <t>280000000637/0001</t>
  </si>
  <si>
    <t>REPARO DO CROMATOGRAFO A GAS MCA</t>
  </si>
  <si>
    <t>280000000662/0001</t>
  </si>
  <si>
    <t>280000000662/0002</t>
  </si>
  <si>
    <t>280000000668/0001</t>
  </si>
  <si>
    <t>280000000849/0000</t>
  </si>
  <si>
    <t>280000000850/0000</t>
  </si>
  <si>
    <t>280000000851/0000</t>
  </si>
  <si>
    <t>CLASSE DE LOCAÇÃO - GASPAL - N.REC</t>
  </si>
  <si>
    <t>310000000150/0001</t>
  </si>
  <si>
    <t>310000000154/0001</t>
  </si>
  <si>
    <t>310000000161/0001</t>
  </si>
  <si>
    <t>310000000162/0001</t>
  </si>
  <si>
    <t>310000000364/0000</t>
  </si>
  <si>
    <t>310000000365/0000</t>
  </si>
  <si>
    <t>310000000366/0000</t>
  </si>
  <si>
    <t>310000000367/0000</t>
  </si>
  <si>
    <t>310000000368/0000</t>
  </si>
  <si>
    <t>CLASSE DE LOCAÇÃO - GASVOL - N.REC</t>
  </si>
  <si>
    <t>Ano</t>
  </si>
  <si>
    <t>Valor aquisição @12/2005 (IGPM)</t>
  </si>
  <si>
    <t>Ano (dez)</t>
  </si>
  <si>
    <t>Taxa Depreciação Meses</t>
  </si>
  <si>
    <t>Taxa de Depreciação Anual</t>
  </si>
  <si>
    <t>CAPEX</t>
  </si>
  <si>
    <t>BARi</t>
  </si>
  <si>
    <t>Capacidade contratada (MMm³/dia)</t>
  </si>
  <si>
    <t>Receita Máxima Permitida (MMR$/ano)</t>
  </si>
  <si>
    <t xml:space="preserve">OPEX </t>
  </si>
  <si>
    <t xml:space="preserve">CAPEX </t>
  </si>
  <si>
    <t>BARt</t>
  </si>
  <si>
    <t>BARf</t>
  </si>
  <si>
    <t>Depreciação BAR/CAPEX</t>
  </si>
  <si>
    <t>Depreciação CAPEX</t>
  </si>
  <si>
    <t>Receita Máxima Requerida</t>
  </si>
  <si>
    <t>EBITDA</t>
  </si>
  <si>
    <t>EBIT</t>
  </si>
  <si>
    <t>IRPJ+CSSL</t>
  </si>
  <si>
    <t>Receita Líquida</t>
  </si>
  <si>
    <t>Tributos</t>
  </si>
  <si>
    <t>NOPAT</t>
  </si>
  <si>
    <t>Valor Residual</t>
  </si>
  <si>
    <t>FCFF</t>
  </si>
  <si>
    <t>Visão Regulatória
Moeda Dez/24</t>
  </si>
  <si>
    <t>Ponto de Interconexão (entre transportes)</t>
  </si>
  <si>
    <t>Depreciação BRA</t>
  </si>
  <si>
    <t>CHECK VPL</t>
  </si>
  <si>
    <t>BAR @2025</t>
  </si>
  <si>
    <t>Investimento</t>
  </si>
  <si>
    <t>Depreciação Investimento</t>
  </si>
  <si>
    <t>Depreciação Contábil</t>
  </si>
  <si>
    <t>Vida Util Meses</t>
  </si>
  <si>
    <t>CAPEX
Depreciação MMR$ @12/2005</t>
  </si>
  <si>
    <t>CAPEX 
MMR$ @12/2005</t>
  </si>
  <si>
    <t>BAR b 
MMR$ @12/2005</t>
  </si>
  <si>
    <t>Valor Aquisição MMR$ @12/2005</t>
  </si>
  <si>
    <t>BARi
MMR$ @12/2025</t>
  </si>
  <si>
    <t>(a)</t>
  </si>
  <si>
    <t>(b)</t>
  </si>
  <si>
    <t>(a) variável para Atingir Meta</t>
  </si>
  <si>
    <t>Depreciação BARb</t>
  </si>
  <si>
    <t>BARb</t>
  </si>
  <si>
    <t>Depreciação média do ciclo</t>
  </si>
  <si>
    <t>(b) meta para Atingir Meta = 0</t>
  </si>
  <si>
    <t>em MM R$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</si>
</sst>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-&quot;R$&quot;* #,##0.00_-;\-&quot;R$&quot;* #,##0.00_-;_-&quot;R$&quot;* &quot;-&quot;??_-;_-@_-"/>
    <numFmt numFmtId="166" formatCode="_([$€-2]* #,##0.00_);_([$€-2]* \(#,##0.00\);_([$€-2]* &quot;-&quot;??_)"/>
    <numFmt numFmtId="167" formatCode="#,##0.00_ ;\-#,##0.00\ "/>
    <numFmt numFmtId="168" formatCode="[$-409]d\-mmm\-yy;@"/>
    <numFmt numFmtId="169" formatCode="_(* #,##0.00_);_(* \(#,##0.00\);_(* &quot;-&quot;_);_(@_)"/>
    <numFmt numFmtId="170" formatCode="#,##0_ ;\-#,##0\ "/>
  </numFmts>
  <fonts count="4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0"/>
      <name val="Arial"/>
      <family val="2"/>
    </font>
    <font>
      <sz val="12"/>
      <name val="Century Gothic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52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sz val="10"/>
      <color theme="1"/>
      <name val="Calibri"/>
      <family val="2"/>
    </font>
    <font>
      <sz val="11"/>
      <color theme="0"/>
      <name val="Trebuchet MS"/>
      <family val="2"/>
    </font>
    <font>
      <u/>
      <sz val="10"/>
      <color rgb="FF0000FF"/>
      <name val="Arial"/>
      <family val="2"/>
    </font>
    <font>
      <sz val="10"/>
      <name val="Geneva"/>
      <family val="2"/>
    </font>
    <font>
      <sz val="10"/>
      <color theme="1"/>
      <name val="EYInterstate"/>
      <family val="2"/>
    </font>
    <font>
      <sz val="10"/>
      <color theme="1"/>
      <name val="EYInterstate Light"/>
      <family val="2"/>
    </font>
    <font>
      <sz val="12"/>
      <color theme="1"/>
      <name val="Arial Narrow"/>
      <family val="2"/>
    </font>
    <font>
      <sz val="10"/>
      <color indexed="8"/>
      <name val="Arial"/>
      <family val="2"/>
    </font>
    <font>
      <b/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sz val="10"/>
      <color theme="1"/>
      <name val="Arial"/>
      <family val="2"/>
    </font>
    <font>
      <sz val="10"/>
      <color theme="1"/>
      <name val="Aptos Narrow"/>
      <family val="2"/>
      <scheme val="minor"/>
    </font>
    <font>
      <sz val="10"/>
      <color theme="1"/>
      <name val="Arial Narrow"/>
      <family val="2"/>
    </font>
    <font>
      <b/>
      <sz val="11"/>
      <color theme="0"/>
      <name val="Aptos"/>
      <family val="2"/>
    </font>
    <font>
      <sz val="11"/>
      <color theme="1"/>
      <name val="Aptos"/>
      <family val="2"/>
    </font>
    <font>
      <b/>
      <sz val="11"/>
      <color theme="1"/>
      <name val="Aptos"/>
      <family val="2"/>
    </font>
    <font>
      <b/>
      <sz val="10"/>
      <color theme="1"/>
      <name val="Aptos"/>
      <family val="2"/>
    </font>
    <font>
      <sz val="10"/>
      <color theme="1"/>
      <name val="Aptos"/>
      <family val="2"/>
    </font>
    <font>
      <b/>
      <sz val="10"/>
      <name val="Aptos"/>
      <family val="2"/>
    </font>
    <font>
      <b/>
      <sz val="10"/>
      <color theme="0"/>
      <name val="Aptos"/>
      <family val="2"/>
    </font>
    <font>
      <sz val="10"/>
      <name val="Aptos"/>
      <family val="2"/>
    </font>
    <font>
      <sz val="11"/>
      <color theme="0"/>
      <name val="Aptos"/>
      <family val="2"/>
    </font>
    <font>
      <sz val="11"/>
      <color theme="0"/>
      <name val="Aptos Narrow"/>
      <family val="2"/>
      <scheme val="minor"/>
    </font>
    <font>
      <b/>
      <sz val="11"/>
      <color theme="0"/>
      <name val="Aptos Narrow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9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4F81BD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465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2" fillId="2" borderId="0" applyNumberFormat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6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3" borderId="0" applyNumberFormat="0" applyBorder="0" applyAlignment="0" applyProtection="0"/>
    <xf numFmtId="0" fontId="17" fillId="6" borderId="0" applyNumberFormat="0" applyBorder="0" applyAlignment="0" applyProtection="0"/>
    <xf numFmtId="0" fontId="13" fillId="7" borderId="0" applyNumberFormat="0" applyBorder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15" fillId="24" borderId="2" applyNumberFormat="0" applyAlignment="0" applyProtection="0"/>
    <xf numFmtId="0" fontId="7" fillId="0" borderId="3" applyNumberFormat="0" applyFill="0" applyAlignment="0" applyProtection="0"/>
    <xf numFmtId="0" fontId="15" fillId="24" borderId="2" applyNumberForma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3" borderId="0" applyNumberFormat="0" applyBorder="0" applyAlignment="0" applyProtection="0"/>
    <xf numFmtId="0" fontId="16" fillId="11" borderId="1" applyNumberFormat="0" applyAlignment="0" applyProtection="0"/>
    <xf numFmtId="0" fontId="21" fillId="0" borderId="0" applyNumberFormat="0" applyFill="0" applyBorder="0" applyAlignment="0" applyProtection="0"/>
    <xf numFmtId="0" fontId="13" fillId="7" borderId="0" applyNumberFormat="0" applyBorder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1" fillId="0" borderId="6" applyNumberFormat="0" applyFill="0" applyAlignment="0" applyProtection="0"/>
    <xf numFmtId="0" fontId="11" fillId="0" borderId="0" applyNumberFormat="0" applyFill="0" applyBorder="0" applyAlignment="0" applyProtection="0"/>
    <xf numFmtId="0" fontId="16" fillId="10" borderId="1" applyNumberFormat="0" applyAlignment="0" applyProtection="0"/>
    <xf numFmtId="0" fontId="7" fillId="0" borderId="3" applyNumberFormat="0" applyFill="0" applyAlignment="0" applyProtection="0"/>
    <xf numFmtId="0" fontId="18" fillId="25" borderId="0" applyNumberFormat="0" applyBorder="0" applyAlignment="0" applyProtection="0"/>
    <xf numFmtId="0" fontId="3" fillId="0" borderId="0"/>
    <xf numFmtId="0" fontId="3" fillId="26" borderId="7" applyNumberFormat="0" applyFont="0" applyAlignment="0" applyProtection="0"/>
    <xf numFmtId="0" fontId="6" fillId="26" borderId="7" applyNumberFormat="0" applyFon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1" fillId="0" borderId="6" applyNumberFormat="0" applyFill="0" applyAlignment="0" applyProtection="0"/>
    <xf numFmtId="0" fontId="11" fillId="0" borderId="0" applyNumberFormat="0" applyFill="0" applyBorder="0" applyAlignment="0" applyProtection="0"/>
    <xf numFmtId="0" fontId="5" fillId="0" borderId="9" applyNumberFormat="0" applyFill="0" applyAlignment="0" applyProtection="0"/>
    <xf numFmtId="0" fontId="20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9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3" borderId="0" applyNumberFormat="0" applyBorder="0" applyAlignment="0" applyProtection="0"/>
    <xf numFmtId="0" fontId="3" fillId="0" borderId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3" borderId="0" applyNumberFormat="0" applyBorder="0" applyAlignment="0" applyProtection="0"/>
    <xf numFmtId="0" fontId="17" fillId="6" borderId="0" applyNumberFormat="0" applyBorder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21" fillId="0" borderId="0" applyNumberFormat="0" applyFill="0" applyBorder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1" fillId="0" borderId="6" applyNumberFormat="0" applyFill="0" applyAlignment="0" applyProtection="0"/>
    <xf numFmtId="0" fontId="11" fillId="0" borderId="0" applyNumberFormat="0" applyFill="0" applyBorder="0" applyAlignment="0" applyProtection="0"/>
    <xf numFmtId="0" fontId="18" fillId="25" borderId="0" applyNumberFormat="0" applyBorder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3" fillId="26" borderId="7" applyNumberFormat="0" applyFont="0" applyAlignment="0" applyProtection="0"/>
    <xf numFmtId="0" fontId="8" fillId="0" borderId="0" applyNumberFormat="0" applyFill="0" applyBorder="0" applyAlignment="0" applyProtection="0"/>
    <xf numFmtId="0" fontId="5" fillId="0" borderId="9" applyNumberFormat="0" applyFill="0" applyAlignment="0" applyProtection="0"/>
    <xf numFmtId="166" fontId="3" fillId="0" borderId="0"/>
    <xf numFmtId="43" fontId="1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5" fillId="0" borderId="9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4" fillId="11" borderId="1" applyNumberFormat="0" applyAlignment="0" applyProtection="0"/>
    <xf numFmtId="0" fontId="16" fillId="11" borderId="1" applyNumberFormat="0" applyAlignment="0" applyProtection="0"/>
    <xf numFmtId="0" fontId="16" fillId="10" borderId="1" applyNumberFormat="0" applyAlignment="0" applyProtection="0"/>
    <xf numFmtId="0" fontId="6" fillId="26" borderId="7" applyNumberFormat="0" applyFont="0" applyAlignment="0" applyProtection="0"/>
    <xf numFmtId="0" fontId="5" fillId="0" borderId="9" applyNumberFormat="0" applyFill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3" fillId="7" borderId="0" applyNumberFormat="0" applyBorder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5" fillId="0" borderId="9" applyNumberFormat="0" applyFill="0" applyAlignment="0" applyProtection="0"/>
    <xf numFmtId="44" fontId="1" fillId="0" borderId="0" applyFont="0" applyFill="0" applyBorder="0" applyAlignment="0" applyProtection="0"/>
    <xf numFmtId="0" fontId="5" fillId="0" borderId="9" applyNumberFormat="0" applyFill="0" applyAlignment="0" applyProtection="0"/>
    <xf numFmtId="0" fontId="14" fillId="11" borderId="1" applyNumberFormat="0" applyAlignment="0" applyProtection="0"/>
    <xf numFmtId="0" fontId="5" fillId="0" borderId="9" applyNumberFormat="0" applyFill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5" fillId="27" borderId="0"/>
    <xf numFmtId="164" fontId="25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5" fillId="0" borderId="9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11" borderId="8" applyNumberFormat="0" applyAlignment="0" applyProtection="0"/>
    <xf numFmtId="43" fontId="1" fillId="0" borderId="0" applyFont="0" applyFill="0" applyBorder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44" fontId="1" fillId="0" borderId="0" applyFont="0" applyFill="0" applyBorder="0" applyAlignment="0" applyProtection="0"/>
    <xf numFmtId="0" fontId="5" fillId="0" borderId="9" applyNumberFormat="0" applyFill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7" fillId="0" borderId="0"/>
    <xf numFmtId="0" fontId="28" fillId="0" borderId="0"/>
    <xf numFmtId="9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11" borderId="1" applyNumberFormat="0" applyAlignment="0" applyProtection="0"/>
    <xf numFmtId="0" fontId="16" fillId="11" borderId="1" applyNumberFormat="0" applyAlignment="0" applyProtection="0"/>
    <xf numFmtId="0" fontId="16" fillId="10" borderId="1" applyNumberFormat="0" applyAlignment="0" applyProtection="0"/>
    <xf numFmtId="0" fontId="5" fillId="0" borderId="9" applyNumberFormat="0" applyFill="0" applyAlignment="0" applyProtection="0"/>
    <xf numFmtId="0" fontId="14" fillId="11" borderId="1" applyNumberFormat="0" applyAlignment="0" applyProtection="0"/>
    <xf numFmtId="0" fontId="5" fillId="0" borderId="9" applyNumberFormat="0" applyFill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5" fillId="0" borderId="9" applyNumberFormat="0" applyFill="0" applyAlignment="0" applyProtection="0"/>
    <xf numFmtId="0" fontId="16" fillId="11" borderId="1" applyNumberFormat="0" applyAlignment="0" applyProtection="0"/>
    <xf numFmtId="0" fontId="5" fillId="0" borderId="9" applyNumberFormat="0" applyFill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5" fillId="0" borderId="9" applyNumberFormat="0" applyFill="0" applyAlignment="0" applyProtection="0"/>
    <xf numFmtId="0" fontId="16" fillId="11" borderId="1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6" fillId="11" borderId="1" applyNumberFormat="0" applyAlignment="0" applyProtection="0"/>
    <xf numFmtId="0" fontId="5" fillId="0" borderId="9" applyNumberFormat="0" applyFill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5" fillId="0" borderId="9" applyNumberFormat="0" applyFill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5" fillId="0" borderId="9" applyNumberFormat="0" applyFill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6" fillId="26" borderId="7" applyNumberFormat="0" applyFon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5" fillId="0" borderId="9" applyNumberFormat="0" applyFill="0" applyAlignment="0" applyProtection="0"/>
    <xf numFmtId="43" fontId="1" fillId="0" borderId="0" applyFont="0" applyFill="0" applyBorder="0" applyAlignment="0" applyProtection="0"/>
    <xf numFmtId="0" fontId="14" fillId="11" borderId="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5" fillId="0" borderId="9" applyNumberFormat="0" applyFill="0" applyAlignment="0" applyProtection="0"/>
    <xf numFmtId="43" fontId="1" fillId="0" borderId="0" applyFont="0" applyFill="0" applyBorder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16" fillId="10" borderId="1" applyNumberFormat="0" applyAlignment="0" applyProtection="0"/>
    <xf numFmtId="0" fontId="14" fillId="11" borderId="1" applyNumberFormat="0" applyAlignment="0" applyProtection="0"/>
    <xf numFmtId="0" fontId="16" fillId="11" borderId="1" applyNumberFormat="0" applyAlignment="0" applyProtection="0"/>
    <xf numFmtId="0" fontId="5" fillId="0" borderId="9" applyNumberFormat="0" applyFill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6" fillId="11" borderId="1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5" fillId="0" borderId="9" applyNumberFormat="0" applyFill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5" fillId="0" borderId="9" applyNumberFormat="0" applyFill="0" applyAlignment="0" applyProtection="0"/>
    <xf numFmtId="0" fontId="14" fillId="11" borderId="1" applyNumberFormat="0" applyAlignment="0" applyProtection="0"/>
    <xf numFmtId="0" fontId="16" fillId="11" borderId="1" applyNumberFormat="0" applyAlignment="0" applyProtection="0"/>
    <xf numFmtId="0" fontId="14" fillId="11" borderId="1" applyNumberFormat="0" applyAlignment="0" applyProtection="0"/>
    <xf numFmtId="0" fontId="16" fillId="11" borderId="1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5" fillId="0" borderId="9" applyNumberFormat="0" applyFill="0" applyAlignment="0" applyProtection="0"/>
    <xf numFmtId="0" fontId="16" fillId="10" borderId="1" applyNumberFormat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3" fillId="26" borderId="7" applyNumberFormat="0" applyFont="0" applyAlignment="0" applyProtection="0"/>
    <xf numFmtId="0" fontId="6" fillId="26" borderId="7" applyNumberFormat="0" applyFon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5" fillId="0" borderId="9" applyNumberFormat="0" applyFill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5" fillId="0" borderId="9" applyNumberFormat="0" applyFill="0" applyAlignment="0" applyProtection="0"/>
    <xf numFmtId="0" fontId="5" fillId="0" borderId="9" applyNumberFormat="0" applyFill="0" applyAlignment="0" applyProtection="0"/>
    <xf numFmtId="0" fontId="5" fillId="0" borderId="9" applyNumberFormat="0" applyFill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6" fillId="11" borderId="1" applyNumberFormat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6" fillId="10" borderId="1" applyNumberFormat="0" applyAlignment="0" applyProtection="0"/>
    <xf numFmtId="0" fontId="3" fillId="26" borderId="7" applyNumberFormat="0" applyFont="0" applyAlignment="0" applyProtection="0"/>
    <xf numFmtId="0" fontId="6" fillId="26" borderId="7" applyNumberFormat="0" applyFon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5" fillId="0" borderId="9" applyNumberFormat="0" applyFill="0" applyAlignment="0" applyProtection="0"/>
    <xf numFmtId="0" fontId="5" fillId="0" borderId="9" applyNumberFormat="0" applyFill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6" fillId="10" borderId="1" applyNumberFormat="0" applyAlignment="0" applyProtection="0"/>
    <xf numFmtId="0" fontId="19" fillId="11" borderId="8" applyNumberFormat="0" applyAlignment="0" applyProtection="0"/>
    <xf numFmtId="0" fontId="3" fillId="26" borderId="7" applyNumberFormat="0" applyFont="0" applyAlignment="0" applyProtection="0"/>
    <xf numFmtId="0" fontId="6" fillId="26" borderId="7" applyNumberFormat="0" applyFon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5" fillId="0" borderId="9" applyNumberFormat="0" applyFill="0" applyAlignment="0" applyProtection="0"/>
    <xf numFmtId="0" fontId="5" fillId="0" borderId="9" applyNumberFormat="0" applyFill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5" fillId="0" borderId="9" applyNumberFormat="0" applyFill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16" fillId="10" borderId="1" applyNumberFormat="0" applyAlignment="0" applyProtection="0"/>
    <xf numFmtId="0" fontId="3" fillId="26" borderId="7" applyNumberFormat="0" applyFont="0" applyAlignment="0" applyProtection="0"/>
    <xf numFmtId="0" fontId="6" fillId="26" borderId="7" applyNumberFormat="0" applyFon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6" fillId="26" borderId="7" applyNumberFormat="0" applyFont="0" applyAlignment="0" applyProtection="0"/>
    <xf numFmtId="0" fontId="3" fillId="26" borderId="7" applyNumberFormat="0" applyFont="0" applyAlignment="0" applyProtection="0"/>
    <xf numFmtId="0" fontId="5" fillId="0" borderId="9" applyNumberFormat="0" applyFill="0" applyAlignment="0" applyProtection="0"/>
    <xf numFmtId="0" fontId="6" fillId="26" borderId="7" applyNumberFormat="0" applyFont="0" applyAlignment="0" applyProtection="0"/>
    <xf numFmtId="0" fontId="5" fillId="0" borderId="9" applyNumberFormat="0" applyFill="0" applyAlignment="0" applyProtection="0"/>
    <xf numFmtId="0" fontId="5" fillId="0" borderId="9" applyNumberFormat="0" applyFill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6" fillId="10" borderId="1" applyNumberFormat="0" applyAlignment="0" applyProtection="0"/>
    <xf numFmtId="0" fontId="16" fillId="10" borderId="1" applyNumberFormat="0" applyAlignment="0" applyProtection="0"/>
    <xf numFmtId="0" fontId="3" fillId="26" borderId="7" applyNumberFormat="0" applyFont="0" applyAlignment="0" applyProtection="0"/>
    <xf numFmtId="0" fontId="6" fillId="26" borderId="7" applyNumberFormat="0" applyFon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5" fillId="0" borderId="9" applyNumberFormat="0" applyFill="0" applyAlignment="0" applyProtection="0"/>
    <xf numFmtId="0" fontId="5" fillId="0" borderId="9" applyNumberFormat="0" applyFill="0" applyAlignment="0" applyProtection="0"/>
    <xf numFmtId="0" fontId="3" fillId="26" borderId="7" applyNumberFormat="0" applyFont="0" applyAlignment="0" applyProtection="0"/>
    <xf numFmtId="0" fontId="6" fillId="26" borderId="7" applyNumberFormat="0" applyFon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16" fillId="11" borderId="1" applyNumberFormat="0" applyAlignment="0" applyProtection="0"/>
    <xf numFmtId="0" fontId="19" fillId="11" borderId="8" applyNumberFormat="0" applyAlignment="0" applyProtection="0"/>
    <xf numFmtId="0" fontId="5" fillId="0" borderId="9" applyNumberFormat="0" applyFill="0" applyAlignment="0" applyProtection="0"/>
    <xf numFmtId="0" fontId="14" fillId="11" borderId="1" applyNumberFormat="0" applyAlignment="0" applyProtection="0"/>
    <xf numFmtId="0" fontId="5" fillId="0" borderId="9" applyNumberFormat="0" applyFill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16" fillId="10" borderId="1" applyNumberFormat="0" applyAlignment="0" applyProtection="0"/>
    <xf numFmtId="0" fontId="3" fillId="26" borderId="7" applyNumberFormat="0" applyFont="0" applyAlignment="0" applyProtection="0"/>
    <xf numFmtId="0" fontId="6" fillId="26" borderId="7" applyNumberFormat="0" applyFon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16" fillId="10" borderId="1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5" fillId="0" borderId="9" applyNumberFormat="0" applyFill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16" fillId="10" borderId="1" applyNumberForma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16" fillId="11" borderId="1" applyNumberFormat="0" applyAlignment="0" applyProtection="0"/>
    <xf numFmtId="0" fontId="3" fillId="26" borderId="7" applyNumberFormat="0" applyFont="0" applyAlignment="0" applyProtection="0"/>
    <xf numFmtId="0" fontId="16" fillId="11" borderId="1" applyNumberFormat="0" applyAlignment="0" applyProtection="0"/>
    <xf numFmtId="0" fontId="5" fillId="0" borderId="9" applyNumberFormat="0" applyFill="0" applyAlignment="0" applyProtection="0"/>
    <xf numFmtId="0" fontId="3" fillId="26" borderId="7" applyNumberFormat="0" applyFont="0" applyAlignment="0" applyProtection="0"/>
    <xf numFmtId="0" fontId="6" fillId="26" borderId="7" applyNumberFormat="0" applyFont="0" applyAlignment="0" applyProtection="0"/>
    <xf numFmtId="0" fontId="19" fillId="11" borderId="8" applyNumberFormat="0" applyAlignment="0" applyProtection="0"/>
    <xf numFmtId="0" fontId="5" fillId="0" borderId="9" applyNumberFormat="0" applyFill="0" applyAlignment="0" applyProtection="0"/>
    <xf numFmtId="0" fontId="19" fillId="11" borderId="8" applyNumberFormat="0" applyAlignment="0" applyProtection="0"/>
    <xf numFmtId="0" fontId="5" fillId="0" borderId="9" applyNumberFormat="0" applyFill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3" fillId="26" borderId="7" applyNumberFormat="0" applyFont="0" applyAlignment="0" applyProtection="0"/>
    <xf numFmtId="0" fontId="5" fillId="0" borderId="9" applyNumberFormat="0" applyFill="0" applyAlignment="0" applyProtection="0"/>
    <xf numFmtId="0" fontId="5" fillId="0" borderId="9" applyNumberFormat="0" applyFill="0" applyAlignment="0" applyProtection="0"/>
    <xf numFmtId="0" fontId="14" fillId="11" borderId="1" applyNumberFormat="0" applyAlignment="0" applyProtection="0"/>
    <xf numFmtId="0" fontId="5" fillId="0" borderId="9" applyNumberFormat="0" applyFill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6" fillId="11" borderId="1" applyNumberForma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5" fillId="0" borderId="9" applyNumberFormat="0" applyFill="0" applyAlignment="0" applyProtection="0"/>
    <xf numFmtId="0" fontId="5" fillId="0" borderId="9" applyNumberFormat="0" applyFill="0" applyAlignment="0" applyProtection="0"/>
    <xf numFmtId="0" fontId="16" fillId="10" borderId="1" applyNumberFormat="0" applyAlignment="0" applyProtection="0"/>
    <xf numFmtId="0" fontId="3" fillId="26" borderId="7" applyNumberFormat="0" applyFont="0" applyAlignment="0" applyProtection="0"/>
    <xf numFmtId="0" fontId="6" fillId="26" borderId="7" applyNumberFormat="0" applyFon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5" fillId="0" borderId="9" applyNumberFormat="0" applyFill="0" applyAlignment="0" applyProtection="0"/>
    <xf numFmtId="0" fontId="14" fillId="11" borderId="1" applyNumberFormat="0" applyAlignment="0" applyProtection="0"/>
    <xf numFmtId="0" fontId="16" fillId="11" borderId="1" applyNumberFormat="0" applyAlignment="0" applyProtection="0"/>
    <xf numFmtId="0" fontId="16" fillId="10" borderId="1" applyNumberFormat="0" applyAlignment="0" applyProtection="0"/>
    <xf numFmtId="0" fontId="3" fillId="26" borderId="7" applyNumberFormat="0" applyFont="0" applyAlignment="0" applyProtection="0"/>
    <xf numFmtId="0" fontId="6" fillId="26" borderId="7" applyNumberFormat="0" applyFon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5" fillId="0" borderId="9" applyNumberFormat="0" applyFill="0" applyAlignment="0" applyProtection="0"/>
    <xf numFmtId="0" fontId="16" fillId="10" borderId="1" applyNumberForma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5" fillId="0" borderId="9" applyNumberFormat="0" applyFill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16" fillId="11" borderId="1" applyNumberFormat="0" applyAlignment="0" applyProtection="0"/>
    <xf numFmtId="0" fontId="16" fillId="10" borderId="1" applyNumberFormat="0" applyAlignment="0" applyProtection="0"/>
    <xf numFmtId="0" fontId="3" fillId="0" borderId="0"/>
    <xf numFmtId="0" fontId="3" fillId="26" borderId="7" applyNumberFormat="0" applyFont="0" applyAlignment="0" applyProtection="0"/>
    <xf numFmtId="0" fontId="6" fillId="26" borderId="7" applyNumberFormat="0" applyFon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5" fillId="0" borderId="9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14" fillId="11" borderId="1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3" fillId="26" borderId="7" applyNumberFormat="0" applyFont="0" applyAlignment="0" applyProtection="0"/>
    <xf numFmtId="0" fontId="5" fillId="0" borderId="9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5" fillId="0" borderId="9" applyNumberFormat="0" applyFill="0" applyAlignment="0" applyProtection="0"/>
    <xf numFmtId="43" fontId="1" fillId="0" borderId="0" applyFont="0" applyFill="0" applyBorder="0" applyAlignment="0" applyProtection="0"/>
    <xf numFmtId="0" fontId="14" fillId="11" borderId="1" applyNumberFormat="0" applyAlignment="0" applyProtection="0"/>
    <xf numFmtId="0" fontId="16" fillId="11" borderId="1" applyNumberFormat="0" applyAlignment="0" applyProtection="0"/>
    <xf numFmtId="0" fontId="16" fillId="10" borderId="1" applyNumberFormat="0" applyAlignment="0" applyProtection="0"/>
    <xf numFmtId="0" fontId="6" fillId="26" borderId="7" applyNumberFormat="0" applyFont="0" applyAlignment="0" applyProtection="0"/>
    <xf numFmtId="0" fontId="5" fillId="0" borderId="9" applyNumberFormat="0" applyFill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5" fillId="0" borderId="9" applyNumberFormat="0" applyFill="0" applyAlignment="0" applyProtection="0"/>
    <xf numFmtId="44" fontId="1" fillId="0" borderId="0" applyFont="0" applyFill="0" applyBorder="0" applyAlignment="0" applyProtection="0"/>
    <xf numFmtId="0" fontId="5" fillId="0" borderId="9" applyNumberFormat="0" applyFill="0" applyAlignment="0" applyProtection="0"/>
    <xf numFmtId="0" fontId="14" fillId="11" borderId="1" applyNumberFormat="0" applyAlignment="0" applyProtection="0"/>
    <xf numFmtId="0" fontId="5" fillId="0" borderId="9" applyNumberFormat="0" applyFill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5" fillId="0" borderId="9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11" borderId="8" applyNumberFormat="0" applyAlignment="0" applyProtection="0"/>
    <xf numFmtId="43" fontId="1" fillId="0" borderId="0" applyFont="0" applyFill="0" applyBorder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44" fontId="1" fillId="0" borderId="0" applyFont="0" applyFill="0" applyBorder="0" applyAlignment="0" applyProtection="0"/>
    <xf numFmtId="0" fontId="5" fillId="0" borderId="9" applyNumberFormat="0" applyFill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11" borderId="1" applyNumberFormat="0" applyAlignment="0" applyProtection="0"/>
    <xf numFmtId="0" fontId="16" fillId="11" borderId="1" applyNumberFormat="0" applyAlignment="0" applyProtection="0"/>
    <xf numFmtId="0" fontId="16" fillId="10" borderId="1" applyNumberFormat="0" applyAlignment="0" applyProtection="0"/>
    <xf numFmtId="0" fontId="5" fillId="0" borderId="9" applyNumberFormat="0" applyFill="0" applyAlignment="0" applyProtection="0"/>
    <xf numFmtId="0" fontId="14" fillId="11" borderId="1" applyNumberFormat="0" applyAlignment="0" applyProtection="0"/>
    <xf numFmtId="0" fontId="5" fillId="0" borderId="9" applyNumberFormat="0" applyFill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5" fillId="0" borderId="9" applyNumberFormat="0" applyFill="0" applyAlignment="0" applyProtection="0"/>
    <xf numFmtId="0" fontId="16" fillId="11" borderId="1" applyNumberFormat="0" applyAlignment="0" applyProtection="0"/>
    <xf numFmtId="0" fontId="5" fillId="0" borderId="9" applyNumberFormat="0" applyFill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5" fillId="0" borderId="9" applyNumberFormat="0" applyFill="0" applyAlignment="0" applyProtection="0"/>
    <xf numFmtId="0" fontId="16" fillId="11" borderId="1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6" fillId="11" borderId="1" applyNumberFormat="0" applyAlignment="0" applyProtection="0"/>
    <xf numFmtId="0" fontId="5" fillId="0" borderId="9" applyNumberFormat="0" applyFill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5" fillId="0" borderId="9" applyNumberFormat="0" applyFill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5" fillId="0" borderId="9" applyNumberFormat="0" applyFill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6" fillId="26" borderId="7" applyNumberFormat="0" applyFon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5" fillId="0" borderId="9" applyNumberFormat="0" applyFill="0" applyAlignment="0" applyProtection="0"/>
    <xf numFmtId="43" fontId="1" fillId="0" borderId="0" applyFont="0" applyFill="0" applyBorder="0" applyAlignment="0" applyProtection="0"/>
    <xf numFmtId="0" fontId="14" fillId="11" borderId="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5" fillId="0" borderId="9" applyNumberFormat="0" applyFill="0" applyAlignment="0" applyProtection="0"/>
    <xf numFmtId="43" fontId="1" fillId="0" borderId="0" applyFont="0" applyFill="0" applyBorder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16" fillId="10" borderId="1" applyNumberFormat="0" applyAlignment="0" applyProtection="0"/>
    <xf numFmtId="0" fontId="14" fillId="11" borderId="1" applyNumberFormat="0" applyAlignment="0" applyProtection="0"/>
    <xf numFmtId="0" fontId="16" fillId="11" borderId="1" applyNumberFormat="0" applyAlignment="0" applyProtection="0"/>
    <xf numFmtId="0" fontId="5" fillId="0" borderId="9" applyNumberFormat="0" applyFill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6" fillId="11" borderId="1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5" fillId="0" borderId="9" applyNumberFormat="0" applyFill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5" fillId="0" borderId="9" applyNumberFormat="0" applyFill="0" applyAlignment="0" applyProtection="0"/>
    <xf numFmtId="0" fontId="14" fillId="11" borderId="1" applyNumberFormat="0" applyAlignment="0" applyProtection="0"/>
    <xf numFmtId="0" fontId="16" fillId="11" borderId="1" applyNumberFormat="0" applyAlignment="0" applyProtection="0"/>
    <xf numFmtId="0" fontId="14" fillId="11" borderId="1" applyNumberFormat="0" applyAlignment="0" applyProtection="0"/>
    <xf numFmtId="0" fontId="16" fillId="11" borderId="1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5" fillId="0" borderId="9" applyNumberFormat="0" applyFill="0" applyAlignment="0" applyProtection="0"/>
    <xf numFmtId="0" fontId="16" fillId="10" borderId="1" applyNumberFormat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3" fillId="26" borderId="7" applyNumberFormat="0" applyFont="0" applyAlignment="0" applyProtection="0"/>
    <xf numFmtId="0" fontId="6" fillId="26" borderId="7" applyNumberFormat="0" applyFon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5" fillId="0" borderId="9" applyNumberFormat="0" applyFill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5" fillId="0" borderId="9" applyNumberFormat="0" applyFill="0" applyAlignment="0" applyProtection="0"/>
    <xf numFmtId="0" fontId="5" fillId="0" borderId="9" applyNumberFormat="0" applyFill="0" applyAlignment="0" applyProtection="0"/>
    <xf numFmtId="0" fontId="5" fillId="0" borderId="9" applyNumberFormat="0" applyFill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6" fillId="11" borderId="1" applyNumberFormat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6" fillId="10" borderId="1" applyNumberFormat="0" applyAlignment="0" applyProtection="0"/>
    <xf numFmtId="0" fontId="3" fillId="26" borderId="7" applyNumberFormat="0" applyFont="0" applyAlignment="0" applyProtection="0"/>
    <xf numFmtId="0" fontId="6" fillId="26" borderId="7" applyNumberFormat="0" applyFon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5" fillId="0" borderId="9" applyNumberFormat="0" applyFill="0" applyAlignment="0" applyProtection="0"/>
    <xf numFmtId="0" fontId="5" fillId="0" borderId="9" applyNumberFormat="0" applyFill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6" fillId="10" borderId="1" applyNumberFormat="0" applyAlignment="0" applyProtection="0"/>
    <xf numFmtId="0" fontId="19" fillId="11" borderId="8" applyNumberFormat="0" applyAlignment="0" applyProtection="0"/>
    <xf numFmtId="0" fontId="3" fillId="26" borderId="7" applyNumberFormat="0" applyFont="0" applyAlignment="0" applyProtection="0"/>
    <xf numFmtId="0" fontId="6" fillId="26" borderId="7" applyNumberFormat="0" applyFon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5" fillId="0" borderId="9" applyNumberFormat="0" applyFill="0" applyAlignment="0" applyProtection="0"/>
    <xf numFmtId="0" fontId="5" fillId="0" borderId="9" applyNumberFormat="0" applyFill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5" fillId="0" borderId="9" applyNumberFormat="0" applyFill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16" fillId="10" borderId="1" applyNumberFormat="0" applyAlignment="0" applyProtection="0"/>
    <xf numFmtId="0" fontId="3" fillId="26" borderId="7" applyNumberFormat="0" applyFont="0" applyAlignment="0" applyProtection="0"/>
    <xf numFmtId="0" fontId="6" fillId="26" borderId="7" applyNumberFormat="0" applyFon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6" fillId="26" borderId="7" applyNumberFormat="0" applyFont="0" applyAlignment="0" applyProtection="0"/>
    <xf numFmtId="0" fontId="3" fillId="26" borderId="7" applyNumberFormat="0" applyFont="0" applyAlignment="0" applyProtection="0"/>
    <xf numFmtId="0" fontId="5" fillId="0" borderId="9" applyNumberFormat="0" applyFill="0" applyAlignment="0" applyProtection="0"/>
    <xf numFmtId="0" fontId="6" fillId="26" borderId="7" applyNumberFormat="0" applyFont="0" applyAlignment="0" applyProtection="0"/>
    <xf numFmtId="0" fontId="5" fillId="0" borderId="9" applyNumberFormat="0" applyFill="0" applyAlignment="0" applyProtection="0"/>
    <xf numFmtId="0" fontId="5" fillId="0" borderId="9" applyNumberFormat="0" applyFill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6" fillId="10" borderId="1" applyNumberFormat="0" applyAlignment="0" applyProtection="0"/>
    <xf numFmtId="0" fontId="16" fillId="10" borderId="1" applyNumberFormat="0" applyAlignment="0" applyProtection="0"/>
    <xf numFmtId="0" fontId="3" fillId="26" borderId="7" applyNumberFormat="0" applyFont="0" applyAlignment="0" applyProtection="0"/>
    <xf numFmtId="0" fontId="6" fillId="26" borderId="7" applyNumberFormat="0" applyFon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5" fillId="0" borderId="9" applyNumberFormat="0" applyFill="0" applyAlignment="0" applyProtection="0"/>
    <xf numFmtId="0" fontId="5" fillId="0" borderId="9" applyNumberFormat="0" applyFill="0" applyAlignment="0" applyProtection="0"/>
    <xf numFmtId="0" fontId="3" fillId="26" borderId="7" applyNumberFormat="0" applyFont="0" applyAlignment="0" applyProtection="0"/>
    <xf numFmtId="0" fontId="6" fillId="26" borderId="7" applyNumberFormat="0" applyFon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16" fillId="11" borderId="1" applyNumberFormat="0" applyAlignment="0" applyProtection="0"/>
    <xf numFmtId="0" fontId="19" fillId="11" borderId="8" applyNumberFormat="0" applyAlignment="0" applyProtection="0"/>
    <xf numFmtId="0" fontId="5" fillId="0" borderId="9" applyNumberFormat="0" applyFill="0" applyAlignment="0" applyProtection="0"/>
    <xf numFmtId="0" fontId="14" fillId="11" borderId="1" applyNumberFormat="0" applyAlignment="0" applyProtection="0"/>
    <xf numFmtId="0" fontId="5" fillId="0" borderId="9" applyNumberFormat="0" applyFill="0" applyAlignment="0" applyProtection="0"/>
    <xf numFmtId="0" fontId="14" fillId="11" borderId="1" applyNumberFormat="0" applyAlignment="0" applyProtection="0"/>
    <xf numFmtId="0" fontId="14" fillId="11" borderId="1" applyNumberFormat="0" applyAlignment="0" applyProtection="0"/>
    <xf numFmtId="0" fontId="16" fillId="10" borderId="1" applyNumberFormat="0" applyAlignment="0" applyProtection="0"/>
    <xf numFmtId="0" fontId="3" fillId="26" borderId="7" applyNumberFormat="0" applyFont="0" applyAlignment="0" applyProtection="0"/>
    <xf numFmtId="0" fontId="6" fillId="26" borderId="7" applyNumberFormat="0" applyFon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16" fillId="10" borderId="1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5" fillId="0" borderId="9" applyNumberFormat="0" applyFill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16" fillId="10" borderId="1" applyNumberForma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16" fillId="11" borderId="1" applyNumberFormat="0" applyAlignment="0" applyProtection="0"/>
    <xf numFmtId="0" fontId="3" fillId="26" borderId="7" applyNumberFormat="0" applyFont="0" applyAlignment="0" applyProtection="0"/>
    <xf numFmtId="0" fontId="16" fillId="11" borderId="1" applyNumberFormat="0" applyAlignment="0" applyProtection="0"/>
    <xf numFmtId="0" fontId="5" fillId="0" borderId="9" applyNumberFormat="0" applyFill="0" applyAlignment="0" applyProtection="0"/>
    <xf numFmtId="0" fontId="3" fillId="26" borderId="7" applyNumberFormat="0" applyFont="0" applyAlignment="0" applyProtection="0"/>
    <xf numFmtId="0" fontId="6" fillId="26" borderId="7" applyNumberFormat="0" applyFont="0" applyAlignment="0" applyProtection="0"/>
    <xf numFmtId="0" fontId="19" fillId="11" borderId="8" applyNumberFormat="0" applyAlignment="0" applyProtection="0"/>
    <xf numFmtId="0" fontId="5" fillId="0" borderId="9" applyNumberFormat="0" applyFill="0" applyAlignment="0" applyProtection="0"/>
    <xf numFmtId="0" fontId="19" fillId="11" borderId="8" applyNumberFormat="0" applyAlignment="0" applyProtection="0"/>
    <xf numFmtId="0" fontId="5" fillId="0" borderId="9" applyNumberFormat="0" applyFill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3" fillId="26" borderId="7" applyNumberFormat="0" applyFont="0" applyAlignment="0" applyProtection="0"/>
    <xf numFmtId="0" fontId="5" fillId="0" borderId="9" applyNumberFormat="0" applyFill="0" applyAlignment="0" applyProtection="0"/>
    <xf numFmtId="0" fontId="5" fillId="0" borderId="9" applyNumberFormat="0" applyFill="0" applyAlignment="0" applyProtection="0"/>
    <xf numFmtId="0" fontId="14" fillId="11" borderId="1" applyNumberFormat="0" applyAlignment="0" applyProtection="0"/>
    <xf numFmtId="0" fontId="5" fillId="0" borderId="9" applyNumberFormat="0" applyFill="0" applyAlignment="0" applyProtection="0"/>
    <xf numFmtId="0" fontId="14" fillId="11" borderId="1" applyNumberFormat="0" applyAlignment="0" applyProtection="0"/>
    <xf numFmtId="0" fontId="19" fillId="11" borderId="8" applyNumberFormat="0" applyAlignment="0" applyProtection="0"/>
    <xf numFmtId="0" fontId="16" fillId="11" borderId="1" applyNumberForma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14" fillId="11" borderId="1" applyNumberFormat="0" applyAlignment="0" applyProtection="0"/>
    <xf numFmtId="0" fontId="5" fillId="0" borderId="9" applyNumberFormat="0" applyFill="0" applyAlignment="0" applyProtection="0"/>
    <xf numFmtId="0" fontId="5" fillId="0" borderId="9" applyNumberFormat="0" applyFill="0" applyAlignment="0" applyProtection="0"/>
    <xf numFmtId="0" fontId="16" fillId="10" borderId="1" applyNumberFormat="0" applyAlignment="0" applyProtection="0"/>
    <xf numFmtId="0" fontId="3" fillId="26" borderId="7" applyNumberFormat="0" applyFont="0" applyAlignment="0" applyProtection="0"/>
    <xf numFmtId="0" fontId="6" fillId="26" borderId="7" applyNumberFormat="0" applyFon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5" fillId="0" borderId="9" applyNumberFormat="0" applyFill="0" applyAlignment="0" applyProtection="0"/>
    <xf numFmtId="0" fontId="14" fillId="11" borderId="1" applyNumberFormat="0" applyAlignment="0" applyProtection="0"/>
    <xf numFmtId="0" fontId="16" fillId="11" borderId="1" applyNumberFormat="0" applyAlignment="0" applyProtection="0"/>
    <xf numFmtId="0" fontId="16" fillId="10" borderId="1" applyNumberFormat="0" applyAlignment="0" applyProtection="0"/>
    <xf numFmtId="0" fontId="3" fillId="26" borderId="7" applyNumberFormat="0" applyFont="0" applyAlignment="0" applyProtection="0"/>
    <xf numFmtId="0" fontId="6" fillId="26" borderId="7" applyNumberFormat="0" applyFon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5" fillId="0" borderId="9" applyNumberFormat="0" applyFill="0" applyAlignment="0" applyProtection="0"/>
    <xf numFmtId="0" fontId="16" fillId="10" borderId="1" applyNumberFormat="0" applyAlignment="0" applyProtection="0"/>
    <xf numFmtId="0" fontId="19" fillId="11" borderId="8" applyNumberFormat="0" applyAlignment="0" applyProtection="0"/>
    <xf numFmtId="0" fontId="19" fillId="11" borderId="8" applyNumberFormat="0" applyAlignment="0" applyProtection="0"/>
    <xf numFmtId="0" fontId="5" fillId="0" borderId="9" applyNumberFormat="0" applyFill="0" applyAlignment="0" applyProtection="0"/>
    <xf numFmtId="43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3" fillId="0" borderId="0"/>
    <xf numFmtId="0" fontId="32" fillId="0" borderId="0"/>
    <xf numFmtId="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0" borderId="0"/>
    <xf numFmtId="0" fontId="1" fillId="0" borderId="0"/>
    <xf numFmtId="0" fontId="33" fillId="0" borderId="0"/>
    <xf numFmtId="43" fontId="33" fillId="0" borderId="0" applyFont="0" applyFill="0" applyBorder="0" applyAlignment="0" applyProtection="0"/>
    <xf numFmtId="0" fontId="32" fillId="0" borderId="0"/>
    <xf numFmtId="0" fontId="1" fillId="0" borderId="0"/>
    <xf numFmtId="0" fontId="32" fillId="0" borderId="0"/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>
      <alignment vertical="top"/>
    </xf>
    <xf numFmtId="0" fontId="34" fillId="0" borderId="0"/>
  </cellStyleXfs>
  <cellXfs count="75">
    <xf numFmtId="0" fontId="0" fillId="0" borderId="0" xfId="0"/>
    <xf numFmtId="0" fontId="31" fillId="28" borderId="10" xfId="0" applyFont="1" applyFill="1" applyBorder="1" applyAlignment="1">
      <alignment horizontal="center" vertical="center" wrapText="1"/>
    </xf>
    <xf numFmtId="0" fontId="0" fillId="0" borderId="10" xfId="0" applyBorder="1"/>
    <xf numFmtId="0" fontId="36" fillId="0" borderId="0" xfId="0" applyFont="1" applyAlignment="1">
      <alignment vertical="center"/>
    </xf>
    <xf numFmtId="169" fontId="36" fillId="0" borderId="0" xfId="0" applyNumberFormat="1" applyFont="1" applyAlignment="1">
      <alignment vertical="center"/>
    </xf>
    <xf numFmtId="0" fontId="37" fillId="0" borderId="0" xfId="0" applyFont="1" applyAlignment="1">
      <alignment vertical="center"/>
    </xf>
    <xf numFmtId="0" fontId="36" fillId="0" borderId="0" xfId="0" applyFont="1"/>
    <xf numFmtId="0" fontId="38" fillId="0" borderId="0" xfId="0" applyFont="1"/>
    <xf numFmtId="0" fontId="39" fillId="0" borderId="0" xfId="0" applyFont="1" applyAlignment="1">
      <alignment wrapText="1"/>
    </xf>
    <xf numFmtId="0" fontId="40" fillId="31" borderId="18" xfId="0" applyFont="1" applyFill="1" applyBorder="1" applyAlignment="1">
      <alignment vertical="center" wrapText="1"/>
    </xf>
    <xf numFmtId="0" fontId="40" fillId="31" borderId="19" xfId="0" applyFont="1" applyFill="1" applyBorder="1" applyAlignment="1">
      <alignment vertical="center" wrapText="1"/>
    </xf>
    <xf numFmtId="0" fontId="38" fillId="29" borderId="11" xfId="0" applyFont="1" applyFill="1" applyBorder="1" applyAlignment="1">
      <alignment wrapText="1"/>
    </xf>
    <xf numFmtId="0" fontId="38" fillId="29" borderId="12" xfId="0" applyFont="1" applyFill="1" applyBorder="1" applyAlignment="1">
      <alignment wrapText="1"/>
    </xf>
    <xf numFmtId="0" fontId="41" fillId="30" borderId="13" xfId="0" applyFont="1" applyFill="1" applyBorder="1" applyAlignment="1">
      <alignment vertical="center" wrapText="1"/>
    </xf>
    <xf numFmtId="0" fontId="41" fillId="30" borderId="14" xfId="0" applyFont="1" applyFill="1" applyBorder="1" applyAlignment="1">
      <alignment vertical="center" wrapText="1"/>
    </xf>
    <xf numFmtId="0" fontId="39" fillId="0" borderId="0" xfId="0" applyFont="1"/>
    <xf numFmtId="0" fontId="40" fillId="28" borderId="10" xfId="0" applyFont="1" applyFill="1" applyBorder="1" applyAlignment="1">
      <alignment horizontal="center" vertical="center" wrapText="1"/>
    </xf>
    <xf numFmtId="0" fontId="40" fillId="29" borderId="15" xfId="0" applyFont="1" applyFill="1" applyBorder="1" applyAlignment="1">
      <alignment horizontal="center" vertical="center" wrapText="1"/>
    </xf>
    <xf numFmtId="0" fontId="41" fillId="30" borderId="12" xfId="0" applyFont="1" applyFill="1" applyBorder="1" applyAlignment="1">
      <alignment horizontal="center" vertical="center" wrapText="1"/>
    </xf>
    <xf numFmtId="0" fontId="41" fillId="30" borderId="15" xfId="0" applyFont="1" applyFill="1" applyBorder="1" applyAlignment="1">
      <alignment horizontal="center" vertical="center" wrapText="1"/>
    </xf>
    <xf numFmtId="0" fontId="41" fillId="30" borderId="16" xfId="0" applyFont="1" applyFill="1" applyBorder="1" applyAlignment="1">
      <alignment horizontal="center" vertical="center" wrapText="1"/>
    </xf>
    <xf numFmtId="2" fontId="42" fillId="0" borderId="10" xfId="0" quotePrefix="1" applyNumberFormat="1" applyFont="1" applyBorder="1" applyAlignment="1">
      <alignment vertical="center"/>
    </xf>
    <xf numFmtId="0" fontId="42" fillId="0" borderId="10" xfId="0" applyFont="1" applyBorder="1" applyAlignment="1">
      <alignment vertical="center"/>
    </xf>
    <xf numFmtId="14" fontId="42" fillId="0" borderId="10" xfId="0" applyNumberFormat="1" applyFont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167" fontId="42" fillId="0" borderId="10" xfId="1442" applyNumberFormat="1" applyFont="1" applyFill="1" applyBorder="1" applyAlignment="1">
      <alignment vertical="center"/>
    </xf>
    <xf numFmtId="17" fontId="42" fillId="0" borderId="11" xfId="0" applyNumberFormat="1" applyFont="1" applyBorder="1" applyAlignment="1">
      <alignment horizontal="center" vertical="center"/>
    </xf>
    <xf numFmtId="167" fontId="42" fillId="0" borderId="17" xfId="1442" applyNumberFormat="1" applyFont="1" applyFill="1" applyBorder="1" applyAlignment="1">
      <alignment vertical="center"/>
    </xf>
    <xf numFmtId="2" fontId="42" fillId="0" borderId="10" xfId="0" applyNumberFormat="1" applyFont="1" applyBorder="1" applyAlignment="1">
      <alignment vertical="center"/>
    </xf>
    <xf numFmtId="1" fontId="35" fillId="32" borderId="0" xfId="1" applyNumberFormat="1" applyFont="1" applyFill="1" applyAlignment="1">
      <alignment horizontal="center" vertical="center"/>
    </xf>
    <xf numFmtId="43" fontId="37" fillId="4" borderId="10" xfId="1" applyFont="1" applyFill="1" applyBorder="1" applyAlignment="1">
      <alignment vertical="center"/>
    </xf>
    <xf numFmtId="43" fontId="36" fillId="0" borderId="10" xfId="1" applyFont="1" applyBorder="1" applyAlignment="1">
      <alignment vertical="center"/>
    </xf>
    <xf numFmtId="43" fontId="43" fillId="33" borderId="0" xfId="1" applyFont="1" applyFill="1" applyAlignment="1">
      <alignment horizontal="center"/>
    </xf>
    <xf numFmtId="10" fontId="36" fillId="0" borderId="0" xfId="1443" applyNumberFormat="1" applyFont="1" applyAlignment="1">
      <alignment vertical="center"/>
    </xf>
    <xf numFmtId="0" fontId="36" fillId="34" borderId="10" xfId="0" applyFont="1" applyFill="1" applyBorder="1" applyAlignment="1">
      <alignment vertical="center"/>
    </xf>
    <xf numFmtId="0" fontId="37" fillId="35" borderId="10" xfId="0" applyFont="1" applyFill="1" applyBorder="1" applyAlignment="1">
      <alignment vertical="center"/>
    </xf>
    <xf numFmtId="169" fontId="37" fillId="35" borderId="10" xfId="0" applyNumberFormat="1" applyFont="1" applyFill="1" applyBorder="1"/>
    <xf numFmtId="10" fontId="36" fillId="34" borderId="10" xfId="1443" applyNumberFormat="1" applyFont="1" applyFill="1" applyBorder="1" applyAlignment="1">
      <alignment vertical="center"/>
    </xf>
    <xf numFmtId="0" fontId="40" fillId="31" borderId="0" xfId="0" applyFont="1" applyFill="1" applyAlignment="1">
      <alignment vertical="center" wrapText="1"/>
    </xf>
    <xf numFmtId="167" fontId="42" fillId="0" borderId="11" xfId="1442" applyNumberFormat="1" applyFont="1" applyFill="1" applyBorder="1" applyAlignment="1">
      <alignment vertical="center"/>
    </xf>
    <xf numFmtId="0" fontId="40" fillId="36" borderId="10" xfId="0" applyFont="1" applyFill="1" applyBorder="1" applyAlignment="1">
      <alignment horizontal="center" vertical="center" wrapText="1"/>
    </xf>
    <xf numFmtId="1" fontId="42" fillId="0" borderId="11" xfId="1442" applyNumberFormat="1" applyFont="1" applyFill="1" applyBorder="1" applyAlignment="1">
      <alignment vertical="center"/>
    </xf>
    <xf numFmtId="170" fontId="42" fillId="0" borderId="11" xfId="1442" applyNumberFormat="1" applyFont="1" applyFill="1" applyBorder="1" applyAlignment="1">
      <alignment vertical="center"/>
    </xf>
    <xf numFmtId="0" fontId="39" fillId="0" borderId="10" xfId="0" applyFont="1" applyBorder="1"/>
    <xf numFmtId="10" fontId="39" fillId="0" borderId="10" xfId="1443" applyNumberFormat="1" applyFont="1" applyBorder="1"/>
    <xf numFmtId="167" fontId="39" fillId="0" borderId="10" xfId="0" applyNumberFormat="1" applyFont="1" applyBorder="1"/>
    <xf numFmtId="169" fontId="37" fillId="4" borderId="10" xfId="1" applyNumberFormat="1" applyFont="1" applyFill="1" applyBorder="1" applyAlignment="1">
      <alignment vertical="center"/>
    </xf>
    <xf numFmtId="169" fontId="36" fillId="0" borderId="10" xfId="1" applyNumberFormat="1" applyFont="1" applyBorder="1" applyAlignment="1">
      <alignment vertical="center"/>
    </xf>
    <xf numFmtId="0" fontId="44" fillId="32" borderId="0" xfId="0" applyFont="1" applyFill="1" applyAlignment="1">
      <alignment horizontal="center"/>
    </xf>
    <xf numFmtId="0" fontId="30" fillId="4" borderId="10" xfId="0" applyFont="1" applyFill="1" applyBorder="1"/>
    <xf numFmtId="0" fontId="30" fillId="37" borderId="10" xfId="0" applyFont="1" applyFill="1" applyBorder="1"/>
    <xf numFmtId="0" fontId="36" fillId="0" borderId="10" xfId="0" applyFont="1" applyBorder="1"/>
    <xf numFmtId="169" fontId="36" fillId="0" borderId="10" xfId="1" applyNumberFormat="1" applyFont="1" applyBorder="1"/>
    <xf numFmtId="0" fontId="36" fillId="0" borderId="10" xfId="0" applyFont="1" applyBorder="1" applyAlignment="1">
      <alignment vertical="center"/>
    </xf>
    <xf numFmtId="169" fontId="30" fillId="4" borderId="10" xfId="1" applyNumberFormat="1" applyFont="1" applyFill="1" applyBorder="1"/>
    <xf numFmtId="169" fontId="30" fillId="37" borderId="10" xfId="1" applyNumberFormat="1" applyFont="1" applyFill="1" applyBorder="1"/>
    <xf numFmtId="43" fontId="36" fillId="0" borderId="0" xfId="1" applyFont="1" applyAlignment="1">
      <alignment vertical="center"/>
    </xf>
    <xf numFmtId="10" fontId="39" fillId="0" borderId="0" xfId="1443" applyNumberFormat="1" applyFont="1"/>
    <xf numFmtId="43" fontId="36" fillId="0" borderId="0" xfId="0" applyNumberFormat="1" applyFont="1"/>
    <xf numFmtId="0" fontId="45" fillId="35" borderId="10" xfId="0" applyFont="1" applyFill="1" applyBorder="1"/>
    <xf numFmtId="14" fontId="0" fillId="0" borderId="10" xfId="0" applyNumberFormat="1" applyBorder="1"/>
    <xf numFmtId="4" fontId="0" fillId="0" borderId="10" xfId="0" applyNumberFormat="1" applyBorder="1"/>
    <xf numFmtId="0" fontId="1" fillId="0" borderId="0" xfId="0" applyFont="1"/>
    <xf numFmtId="0" fontId="1" fillId="0" borderId="10" xfId="0" applyFont="1" applyBorder="1"/>
    <xf numFmtId="169" fontId="1" fillId="0" borderId="10" xfId="1" applyNumberFormat="1" applyFont="1" applyBorder="1"/>
    <xf numFmtId="0" fontId="1" fillId="37" borderId="10" xfId="0" applyFont="1" applyFill="1" applyBorder="1"/>
    <xf numFmtId="169" fontId="1" fillId="37" borderId="10" xfId="1" applyNumberFormat="1" applyFont="1" applyFill="1" applyBorder="1"/>
    <xf numFmtId="169" fontId="1" fillId="0" borderId="10" xfId="0" applyNumberFormat="1" applyFont="1" applyBorder="1"/>
    <xf numFmtId="43" fontId="1" fillId="0" borderId="0" xfId="0" applyNumberFormat="1" applyFont="1"/>
    <xf numFmtId="2" fontId="1" fillId="0" borderId="0" xfId="0" applyNumberFormat="1" applyFont="1"/>
    <xf numFmtId="0" fontId="1" fillId="4" borderId="10" xfId="0" applyFont="1" applyFill="1" applyBorder="1"/>
    <xf numFmtId="10" fontId="1" fillId="4" borderId="10" xfId="0" applyNumberFormat="1" applyFont="1" applyFill="1" applyBorder="1"/>
    <xf numFmtId="10" fontId="1" fillId="4" borderId="10" xfId="1443" applyNumberFormat="1" applyFont="1" applyFill="1" applyBorder="1"/>
    <xf numFmtId="10" fontId="1" fillId="0" borderId="0" xfId="0" applyNumberFormat="1" applyFont="1"/>
    <xf numFmtId="8" fontId="1" fillId="0" borderId="0" xfId="0" applyNumberFormat="1" applyFont="1"/>
  </cellXfs>
  <cellStyles count="1465">
    <cellStyle name="?Q\?1@" xfId="1444" xr:uid="{5EFBD7A4-23FE-4D2D-8DE5-D1DBD004992A}"/>
    <cellStyle name="20% - Accent1" xfId="11" xr:uid="{A9369656-5BB6-4DA4-A992-45863AEC6D87}"/>
    <cellStyle name="20% - Accent1 2" xfId="169" xr:uid="{B793CBD8-3CAA-4830-AF65-39471433E93E}"/>
    <cellStyle name="20% - Accent2" xfId="12" xr:uid="{2BFD9884-B3E8-4667-881F-50489037C18D}"/>
    <cellStyle name="20% - Accent2 2" xfId="170" xr:uid="{216C20DC-41DF-4831-88C8-D9E33BD02150}"/>
    <cellStyle name="20% - Accent3" xfId="13" xr:uid="{303E49AD-2457-4801-AB8D-D8319967CA67}"/>
    <cellStyle name="20% - Accent3 2" xfId="171" xr:uid="{02F47B12-A89C-4CA3-AEF3-E7AE7B3B61E7}"/>
    <cellStyle name="20% - Accent4" xfId="14" xr:uid="{1DD90A29-54E6-4C04-A5E5-DE6F94F0BFA4}"/>
    <cellStyle name="20% - Accent4 2" xfId="172" xr:uid="{FF49BE2C-E22D-41C5-86B5-4DDC6A07A460}"/>
    <cellStyle name="20% - Accent5" xfId="15" xr:uid="{EF546D01-F669-4516-B96C-37F27F036BD4}"/>
    <cellStyle name="20% - Accent5 2" xfId="173" xr:uid="{02AB64C5-EC1C-4971-9D7B-2243B1528968}"/>
    <cellStyle name="20% - Accent6" xfId="16" xr:uid="{1FCEE176-FB77-46CE-810D-4A118C8999CF}"/>
    <cellStyle name="20% - Accent6 2" xfId="174" xr:uid="{69B7859D-E988-414A-98ED-9C48A86FCBAA}"/>
    <cellStyle name="20% - Ênfase1 2" xfId="17" xr:uid="{388C2F11-12F6-4B91-9A3E-68D52B39662E}"/>
    <cellStyle name="20% - Ênfase2 2" xfId="18" xr:uid="{B34A5FC6-6373-4919-B7F3-157FC0CD05D2}"/>
    <cellStyle name="20% - Ênfase3 2" xfId="19" xr:uid="{FFFA1D34-CAB7-42CC-B866-E48B66E6641E}"/>
    <cellStyle name="20% - Ênfase4 2" xfId="20" xr:uid="{688B76D9-8005-43EB-907E-3CFEE601BEC4}"/>
    <cellStyle name="20% - Ênfase5 2" xfId="21" xr:uid="{DF9F788A-A6FF-45B9-9E4A-5C24E3DAAD11}"/>
    <cellStyle name="20% - Ênfase6 2" xfId="22" xr:uid="{7DC0F2E5-66D4-4A44-B80C-C83275AFE71A}"/>
    <cellStyle name="40% - Accent1" xfId="23" xr:uid="{D220981E-D0BA-420C-89F7-2C4CC061EAA4}"/>
    <cellStyle name="40% - Accent1 2" xfId="175" xr:uid="{581BEC0D-9FAD-4DDD-85DC-517FE4E5D4F2}"/>
    <cellStyle name="40% - Accent2" xfId="24" xr:uid="{7BF4D7EE-A6CE-4B70-A72E-B0ABF54AAD69}"/>
    <cellStyle name="40% - Accent2 2" xfId="176" xr:uid="{C66FBE51-25B5-4A7D-8FE8-28DE614F73AB}"/>
    <cellStyle name="40% - Accent3" xfId="25" xr:uid="{7D345A02-88AE-4985-B622-1FCF79D9D739}"/>
    <cellStyle name="40% - Accent3 2" xfId="177" xr:uid="{00B1BF7A-1FF9-4A55-A46A-1C1261E77461}"/>
    <cellStyle name="40% - Accent4" xfId="26" xr:uid="{32F2D405-FB05-4678-BCAD-872C9688567B}"/>
    <cellStyle name="40% - Accent4 2" xfId="178" xr:uid="{C6BD7CF1-0547-4502-A91F-8EA5EA77E0FA}"/>
    <cellStyle name="40% - Accent5" xfId="27" xr:uid="{083BA727-712C-4C6E-B57A-4E20176C57F4}"/>
    <cellStyle name="40% - Accent5 2" xfId="179" xr:uid="{8654C97D-82AF-46C3-B288-09FAEF06A308}"/>
    <cellStyle name="40% - Accent6" xfId="28" xr:uid="{00F38636-2B17-4934-976E-DCEC2AB13077}"/>
    <cellStyle name="40% - Accent6 2" xfId="180" xr:uid="{9018A163-FC8B-4607-A3C7-68883EC8674C}"/>
    <cellStyle name="40% - Ênfase1 2" xfId="29" xr:uid="{43743E2A-4691-4672-A1ED-8A79436EFEF1}"/>
    <cellStyle name="40% - Ênfase2 2" xfId="30" xr:uid="{8D193E84-F34E-4C96-A451-5BD1127AAC51}"/>
    <cellStyle name="40% - Ênfase3 2" xfId="31" xr:uid="{0333FF1A-3257-435D-B7FF-6406D4D0603B}"/>
    <cellStyle name="40% - Ênfase4 2" xfId="32" xr:uid="{9577923C-CADC-49B4-AF7A-BB199CB74C70}"/>
    <cellStyle name="40% - Ênfase5 2" xfId="33" xr:uid="{5CE56189-6D87-4079-A5A8-76759EC818F7}"/>
    <cellStyle name="40% - Ênfase6 2" xfId="34" xr:uid="{A7D190DA-24EA-4B08-953E-0CDA17428E8A}"/>
    <cellStyle name="60% - Accent1" xfId="35" xr:uid="{5C080242-4681-4DEE-92A8-0F3A1C3DF5FD}"/>
    <cellStyle name="60% - Accent1 2" xfId="181" xr:uid="{85BC8D54-B37F-4FD4-A40F-2EDBAAE1FB7E}"/>
    <cellStyle name="60% - Accent2" xfId="36" xr:uid="{C14014AC-9337-4C96-9F9F-49FBEFF00F56}"/>
    <cellStyle name="60% - Accent2 2" xfId="182" xr:uid="{10BF909E-CBBD-4D94-8B6F-5792496DF6BE}"/>
    <cellStyle name="60% - Accent3" xfId="37" xr:uid="{A9526570-CBA8-42AB-8FF2-07319C2E8E8A}"/>
    <cellStyle name="60% - Accent3 2" xfId="183" xr:uid="{030FBE15-474E-4606-AD8D-C2DCE9BEC0B9}"/>
    <cellStyle name="60% - Accent4" xfId="38" xr:uid="{AA229814-B372-4D5A-A3BD-BE264E7EEE6B}"/>
    <cellStyle name="60% - Accent4 2" xfId="184" xr:uid="{6C9BC634-F5AD-44EB-AFAF-2E9F60AEB745}"/>
    <cellStyle name="60% - Accent5" xfId="39" xr:uid="{C6C9700C-50D7-4E2F-A7C5-33E6484DE70D}"/>
    <cellStyle name="60% - Accent5 2" xfId="185" xr:uid="{D63E846B-DB0E-4667-A105-75C777388E88}"/>
    <cellStyle name="60% - Accent6" xfId="40" xr:uid="{D41C6DCC-9456-48C5-A7E2-DD0994FDF11F}"/>
    <cellStyle name="60% - Accent6 2" xfId="186" xr:uid="{24EB0B2B-7354-45FE-9D9F-B1DEA1FB1AAF}"/>
    <cellStyle name="60% - Ênfase1 2" xfId="41" xr:uid="{0C8080E8-A4B7-4206-A1AD-A03EC9903DC7}"/>
    <cellStyle name="60% - Ênfase2 2" xfId="42" xr:uid="{8F484DEB-ED54-4268-8F53-507F2A6D0EA7}"/>
    <cellStyle name="60% - Ênfase3 2" xfId="43" xr:uid="{02471042-0689-4E6F-9385-431CD7134F69}"/>
    <cellStyle name="60% - Ênfase4 2" xfId="44" xr:uid="{AD29B85B-76BB-48C9-AEC6-5C191F409C1A}"/>
    <cellStyle name="60% - Ênfase5 2" xfId="45" xr:uid="{9A6A4669-6C67-4BBA-B825-F5D5362D7B0A}"/>
    <cellStyle name="60% - Ênfase6 2" xfId="46" xr:uid="{8A0E0B9B-647F-4240-8815-F066BDE40158}"/>
    <cellStyle name="Accent1" xfId="47" xr:uid="{EF25E7F5-026E-4CFE-8564-3E8126BC4390}"/>
    <cellStyle name="Accent1 2" xfId="187" xr:uid="{7A775EA2-37E6-4AA7-9955-F6824028C6D5}"/>
    <cellStyle name="Accent2" xfId="48" xr:uid="{6849AD45-C6CA-4368-A206-D0361DA40359}"/>
    <cellStyle name="Accent2 2" xfId="188" xr:uid="{E03529BE-FA2A-4023-A42D-F7F676174764}"/>
    <cellStyle name="Accent3" xfId="49" xr:uid="{83525C2B-99B2-413A-A453-559F70F618E9}"/>
    <cellStyle name="Accent3 2" xfId="189" xr:uid="{9F9D2376-DBE1-44A8-AAEA-F699230D7A74}"/>
    <cellStyle name="Accent4" xfId="50" xr:uid="{2338ECA8-E5E5-489A-A74C-4783B39AE611}"/>
    <cellStyle name="Accent4 2" xfId="190" xr:uid="{B518B0CF-4EFB-4953-A2E0-88136A5BAA24}"/>
    <cellStyle name="Accent5" xfId="51" xr:uid="{A758452B-2E77-4F20-ADDA-F233803B9A05}"/>
    <cellStyle name="Accent5 2" xfId="191" xr:uid="{68D8E88C-62C2-406C-805B-AF250331A7AA}"/>
    <cellStyle name="Accent6" xfId="52" xr:uid="{9C004D6C-3113-4484-B6A5-0127440020C1}"/>
    <cellStyle name="Accent6 2" xfId="192" xr:uid="{A35DD3C2-B299-423D-8D9F-93A917DF7F2A}"/>
    <cellStyle name="Accent6 3" xfId="167" xr:uid="{42B68DAB-8EE8-41CB-A7E3-F3C8389209C7}"/>
    <cellStyle name="Bad" xfId="53" xr:uid="{605514CD-199C-4A1E-B62D-33278AF547E8}"/>
    <cellStyle name="Bad 2" xfId="193" xr:uid="{8CB0149D-F560-4DD7-8B4A-5F45EB194980}"/>
    <cellStyle name="blp_column_header" xfId="242" xr:uid="{7FB9AAD0-E45D-4AB5-9C61-21FFE32B88CF}"/>
    <cellStyle name="Bom 2" xfId="4" xr:uid="{2CCAA11A-45E3-4BE2-9FD3-305371168F0F}"/>
    <cellStyle name="Bom 2 2" xfId="226" xr:uid="{99D536DC-9C99-4705-8AE8-42FD490C288E}"/>
    <cellStyle name="Bom 3" xfId="54" xr:uid="{A4228878-C570-4476-9104-2834D2B3DBE8}"/>
    <cellStyle name="Calculation" xfId="55" xr:uid="{5D4493B3-29F9-4778-9270-35F4D6D65237}"/>
    <cellStyle name="Calculation 10" xfId="553" xr:uid="{15E8CFEF-F561-4D96-BA19-72DE29C393D4}"/>
    <cellStyle name="Calculation 10 2" xfId="1215" xr:uid="{9A8A0B44-DD5D-4471-ACF3-DBF5BC3B7D0E}"/>
    <cellStyle name="Calculation 11" xfId="709" xr:uid="{F8BA362E-090F-495F-80CA-9CBCDC9FBCEC}"/>
    <cellStyle name="Calculation 11 2" xfId="1371" xr:uid="{A5C476F4-B554-4B16-9F94-8539055A5304}"/>
    <cellStyle name="Calculation 12" xfId="634" xr:uid="{B3C66ECD-8754-4F36-BF22-CFF928792CB9}"/>
    <cellStyle name="Calculation 12 2" xfId="1296" xr:uid="{A1F00D14-A30F-4DA0-9CEB-36B4D3D057E6}"/>
    <cellStyle name="Calculation 13" xfId="521" xr:uid="{48FC5200-BF80-41C0-A5A9-63A443A42573}"/>
    <cellStyle name="Calculation 13 2" xfId="1183" xr:uid="{47950E18-DF0A-4A5B-ABBF-779A9B93B0B1}"/>
    <cellStyle name="Calculation 14" xfId="584" xr:uid="{7BCE25FA-8F76-44E9-96FE-D0599DEE7321}"/>
    <cellStyle name="Calculation 14 2" xfId="1246" xr:uid="{0AB6AB6D-81BF-429A-8692-6C41698DF3B2}"/>
    <cellStyle name="Calculation 15" xfId="750" xr:uid="{9B4A3D31-151E-4430-BEED-1C51704400DA}"/>
    <cellStyle name="Calculation 15 2" xfId="1412" xr:uid="{E8EFFB1B-62AF-4D2B-9D78-462D9D42C693}"/>
    <cellStyle name="Calculation 16" xfId="598" xr:uid="{65E94FF1-C948-4A51-959F-EE0FB47C3172}"/>
    <cellStyle name="Calculation 16 2" xfId="1260" xr:uid="{20D27A36-9445-49F1-97F0-5ABD6FA2CB62}"/>
    <cellStyle name="Calculation 17" xfId="791" xr:uid="{0E0207C9-11FD-41DE-ADA6-5C2E573B4FE0}"/>
    <cellStyle name="Calculation 2" xfId="194" xr:uid="{5CC687F4-D9D1-410A-B932-FA9BB052A3DF}"/>
    <cellStyle name="Calculation 2 10" xfId="588" xr:uid="{7DE94D09-150C-4DFB-9A4E-8440ACEBA1BD}"/>
    <cellStyle name="Calculation 2 10 2" xfId="1250" xr:uid="{2C12EBFA-0CEE-46B7-A9DE-2ED19B6A0531}"/>
    <cellStyle name="Calculation 2 11" xfId="693" xr:uid="{869BD3EF-1018-49EA-9E4B-3ED1D0E53A5C}"/>
    <cellStyle name="Calculation 2 11 2" xfId="1355" xr:uid="{FCC5F312-2FD4-4595-8BC1-6FFD47DE56F0}"/>
    <cellStyle name="Calculation 2 12" xfId="577" xr:uid="{E0197088-6DB7-42C6-931E-F68C7D418FD1}"/>
    <cellStyle name="Calculation 2 12 2" xfId="1239" xr:uid="{E7869DB3-25C7-4C05-94D6-E23303A977CB}"/>
    <cellStyle name="Calculation 2 13" xfId="616" xr:uid="{3153866C-FF8E-41C2-BECC-CC9FED1B228E}"/>
    <cellStyle name="Calculation 2 13 2" xfId="1278" xr:uid="{CAA841E5-ACF6-4761-96EB-A54E76BBC897}"/>
    <cellStyle name="Calculation 2 14" xfId="755" xr:uid="{7E926F40-B3F1-4BC0-842B-AC8E8E76EEB8}"/>
    <cellStyle name="Calculation 2 14 2" xfId="1417" xr:uid="{B1D8DADB-DD65-4E9D-942F-53FEDD74E544}"/>
    <cellStyle name="Calculation 2 15" xfId="764" xr:uid="{59ED3BA3-77B9-4055-85DA-5AD697574E27}"/>
    <cellStyle name="Calculation 2 15 2" xfId="1426" xr:uid="{58878589-2CFA-46CC-82B3-17ED0C064CAB}"/>
    <cellStyle name="Calculation 2 16" xfId="875" xr:uid="{53F3885E-CDF9-4D54-A045-107FB9629236}"/>
    <cellStyle name="Calculation 2 2" xfId="212" xr:uid="{37D48A44-5349-469C-B59C-DD0FCC20EE30}"/>
    <cellStyle name="Calculation 2 2 10" xfId="534" xr:uid="{FD5F9274-FD4F-45E6-BB9F-55C941EDF497}"/>
    <cellStyle name="Calculation 2 2 10 2" xfId="1196" xr:uid="{AAC1A648-E0E6-4D79-BC8B-CA768202F5F8}"/>
    <cellStyle name="Calculation 2 2 11" xfId="603" xr:uid="{CAAFF264-8525-45DC-8BAA-FD2E2154F9EC}"/>
    <cellStyle name="Calculation 2 2 11 2" xfId="1265" xr:uid="{DFBC4948-43F2-4619-980B-C49E14E77550}"/>
    <cellStyle name="Calculation 2 2 12" xfId="650" xr:uid="{87A75B40-4F2B-4B06-A591-035C28CE6EEE}"/>
    <cellStyle name="Calculation 2 2 12 2" xfId="1312" xr:uid="{EE7681ED-A775-4375-BC0F-9B1FB3B4A27D}"/>
    <cellStyle name="Calculation 2 2 13" xfId="551" xr:uid="{08E22066-0243-40CE-A13C-3250275631DC}"/>
    <cellStyle name="Calculation 2 2 13 2" xfId="1213" xr:uid="{DBD31A8A-37CA-48F6-A275-19AB093C49C3}"/>
    <cellStyle name="Calculation 2 2 14" xfId="748" xr:uid="{B577696D-2998-4029-A331-A97A9CFE2F37}"/>
    <cellStyle name="Calculation 2 2 14 2" xfId="1410" xr:uid="{50026126-E86A-470F-A222-D8943F5B77F8}"/>
    <cellStyle name="Calculation 2 2 15" xfId="744" xr:uid="{AAD5CD43-B9BF-4319-9AC8-B2FB8C7B014B}"/>
    <cellStyle name="Calculation 2 2 15 2" xfId="1406" xr:uid="{5766956A-DC8E-457B-9D34-E881F4242CDC}"/>
    <cellStyle name="Calculation 2 2 16" xfId="721" xr:uid="{85A86EE9-A989-4BC3-A16E-EC524ADB3EFD}"/>
    <cellStyle name="Calculation 2 2 16 2" xfId="1383" xr:uid="{532D129C-7EBF-4E4F-AB66-93F0A381E7DB}"/>
    <cellStyle name="Calculation 2 2 17" xfId="884" xr:uid="{BDAFE7FE-DAD7-4767-8942-42F850CC5ACB}"/>
    <cellStyle name="Calculation 2 2 2" xfId="225" xr:uid="{D9B7792B-953B-43C9-99A7-CC72E914D852}"/>
    <cellStyle name="Calculation 2 2 2 2" xfId="896" xr:uid="{91952D55-8281-4A83-8F3C-F4C6EE94F99D}"/>
    <cellStyle name="Calculation 2 2 3" xfId="563" xr:uid="{B75DA650-CF62-4C5C-B6F7-560FE16B8229}"/>
    <cellStyle name="Calculation 2 2 3 2" xfId="1225" xr:uid="{087A0CF3-A163-426E-9552-325EBE67CA14}"/>
    <cellStyle name="Calculation 2 2 4" xfId="528" xr:uid="{C12FA0B8-60DF-493C-B6C2-ED40CCF25B0F}"/>
    <cellStyle name="Calculation 2 2 4 2" xfId="1190" xr:uid="{747F25E8-B0A7-456F-B0C5-BB91AFC5B5E7}"/>
    <cellStyle name="Calculation 2 2 5" xfId="543" xr:uid="{D806D91C-32D9-405E-8CC8-353A432FABD0}"/>
    <cellStyle name="Calculation 2 2 5 2" xfId="1205" xr:uid="{24C15250-7B0E-45AE-B0E2-273C60079E97}"/>
    <cellStyle name="Calculation 2 2 6" xfId="642" xr:uid="{E16D63BB-646E-4F21-BB75-B9E881B26463}"/>
    <cellStyle name="Calculation 2 2 6 2" xfId="1304" xr:uid="{3F867429-55B2-4A72-BD69-4E4134271E35}"/>
    <cellStyle name="Calculation 2 2 7" xfId="656" xr:uid="{481960B7-CA7A-4681-994C-B027251C02EE}"/>
    <cellStyle name="Calculation 2 2 7 2" xfId="1318" xr:uid="{7F6845B0-B2E5-4727-8FF8-FC807FF10E4D}"/>
    <cellStyle name="Calculation 2 2 8" xfId="628" xr:uid="{A54114D8-6854-476B-80AB-0F1BB576F020}"/>
    <cellStyle name="Calculation 2 2 8 2" xfId="1290" xr:uid="{7236FF18-7BD4-452B-8ED1-FC254B73AF75}"/>
    <cellStyle name="Calculation 2 2 9" xfId="668" xr:uid="{5FD81C7D-B164-4C34-8EF9-C589B5874F4E}"/>
    <cellStyle name="Calculation 2 2 9 2" xfId="1330" xr:uid="{4514776C-AB01-4E7F-AB1D-0BD37DB36DB7}"/>
    <cellStyle name="Calculation 2 3" xfId="223" xr:uid="{335E9BC0-0F8B-498C-B8AA-A824F6F54A40}"/>
    <cellStyle name="Calculation 2 3 2" xfId="332" xr:uid="{A20B7099-B5AB-466B-931B-137C8244053A}"/>
    <cellStyle name="Calculation 2 3 2 2" xfId="998" xr:uid="{E982FCBC-CA98-4498-9B99-B65DD9D94601}"/>
    <cellStyle name="Calculation 2 3 3" xfId="894" xr:uid="{CD1E3903-C1E8-44E5-8C02-D4CA9D8FD772}"/>
    <cellStyle name="Calculation 2 4" xfId="546" xr:uid="{994A779C-D7DC-4BBF-B690-49CF1C1C0C84}"/>
    <cellStyle name="Calculation 2 4 2" xfId="1208" xr:uid="{0CF15AFB-413B-49A0-AC53-0B92ED986C24}"/>
    <cellStyle name="Calculation 2 5" xfId="538" xr:uid="{721F1224-CF0E-4CA1-8D5B-3EC9121B5B43}"/>
    <cellStyle name="Calculation 2 5 2" xfId="1200" xr:uid="{790D7169-7B0F-486D-B27E-76BB1A64415B}"/>
    <cellStyle name="Calculation 2 6" xfId="637" xr:uid="{2955CB3D-24FF-431B-8FF8-A18DD338187B}"/>
    <cellStyle name="Calculation 2 6 2" xfId="1299" xr:uid="{556B70F6-B7FC-49FD-ADBA-67A4DEE884C5}"/>
    <cellStyle name="Calculation 2 7" xfId="611" xr:uid="{5EF2DDFF-43B2-4C22-A4F2-C2405756EDF8}"/>
    <cellStyle name="Calculation 2 7 2" xfId="1273" xr:uid="{422FF5AA-2011-44B1-9B60-4219C3E79711}"/>
    <cellStyle name="Calculation 2 8" xfId="532" xr:uid="{171D1548-4B27-466B-8980-628B5FCB7258}"/>
    <cellStyle name="Calculation 2 8 2" xfId="1194" xr:uid="{E0A3A222-E290-415E-A0F3-6A7AD9333D12}"/>
    <cellStyle name="Calculation 2 9" xfId="555" xr:uid="{9D07BFFB-38A0-480D-B132-8802FC06D140}"/>
    <cellStyle name="Calculation 2 9 2" xfId="1217" xr:uid="{8F04A01F-8E09-4609-B1A0-2BA15BE96E83}"/>
    <cellStyle name="Calculation 3" xfId="229" xr:uid="{1E8AC58F-1B92-4826-AFE7-C19C69508DEB}"/>
    <cellStyle name="Calculation 3 2" xfId="899" xr:uid="{4C1683ED-EDA8-4E5F-AF34-61BAD530BB8C}"/>
    <cellStyle name="Calculation 4" xfId="599" xr:uid="{E1A0503E-2B20-4188-A878-2C4D65BF7E20}"/>
    <cellStyle name="Calculation 4 2" xfId="1261" xr:uid="{72C3783E-604F-4F18-876D-91E739FBDD2D}"/>
    <cellStyle name="Calculation 5" xfId="632" xr:uid="{07BAD67C-75CF-4519-AE7D-DE1548D0935E}"/>
    <cellStyle name="Calculation 5 2" xfId="1294" xr:uid="{315C6DD8-60B3-4A6C-A740-B1D844BEF2AD}"/>
    <cellStyle name="Calculation 6" xfId="523" xr:uid="{946A8294-2EAD-42DC-B06D-DA52B22745D7}"/>
    <cellStyle name="Calculation 6 2" xfId="1185" xr:uid="{E105EC2E-5A04-420E-98A1-3BDB7857A58C}"/>
    <cellStyle name="Calculation 7" xfId="545" xr:uid="{78916FC8-3135-49E8-84CA-DA0422B1B0E3}"/>
    <cellStyle name="Calculation 7 2" xfId="1207" xr:uid="{BB05FFA7-53AD-40D0-9DB5-C65ED370B0B2}"/>
    <cellStyle name="Calculation 8" xfId="594" xr:uid="{95291BC4-67DB-4A8D-B46C-2696C618EF1D}"/>
    <cellStyle name="Calculation 8 2" xfId="1256" xr:uid="{D99078AA-08B2-437D-AFC4-1CF3EC036300}"/>
    <cellStyle name="Calculation 9" xfId="641" xr:uid="{12BE3A98-416C-445C-AE0C-262D7DC7D24E}"/>
    <cellStyle name="Calculation 9 2" xfId="1303" xr:uid="{528928A0-E124-4FB4-986B-07F5A592ABBB}"/>
    <cellStyle name="Cálculo 10" xfId="541" xr:uid="{BA86F356-28F8-40E4-A4C4-820328AC435E}"/>
    <cellStyle name="Cálculo 10 2" xfId="1203" xr:uid="{F143CFF2-5E3F-42AE-B6C8-4A680FD09C67}"/>
    <cellStyle name="Cálculo 11" xfId="652" xr:uid="{1EAAB26D-9864-436D-AFDF-22A361C4FC9C}"/>
    <cellStyle name="Cálculo 11 2" xfId="1314" xr:uid="{B47EA862-F47B-4F4E-8D9A-2907FF1799F2}"/>
    <cellStyle name="Cálculo 12" xfId="696" xr:uid="{E6AE009E-0913-453E-BCEA-2A80B20E39B1}"/>
    <cellStyle name="Cálculo 12 2" xfId="1358" xr:uid="{4E317313-2F76-4CBB-83DB-9FB6EA3B79F7}"/>
    <cellStyle name="Cálculo 13" xfId="578" xr:uid="{11B3F69C-EC79-40A2-AAA3-63F5FA6FC04C}"/>
    <cellStyle name="Cálculo 13 2" xfId="1240" xr:uid="{AE6D18D3-6F2E-4424-B0B8-0825F95775FF}"/>
    <cellStyle name="Cálculo 14" xfId="569" xr:uid="{E83D7F7D-5A9C-410C-B028-8F4FF07A045D}"/>
    <cellStyle name="Cálculo 14 2" xfId="1231" xr:uid="{A58BDAD7-9F33-47DA-9D11-850A6039AD4E}"/>
    <cellStyle name="Cálculo 15" xfId="686" xr:uid="{12AE47CA-AD0B-44D1-9CB9-A798258CF129}"/>
    <cellStyle name="Cálculo 15 2" xfId="1348" xr:uid="{650E49A2-734C-4840-AF0B-4F8E3422F4FF}"/>
    <cellStyle name="Cálculo 16" xfId="549" xr:uid="{3C8C0458-4C00-4613-87ED-36A9EEBC4BB2}"/>
    <cellStyle name="Cálculo 16 2" xfId="1211" xr:uid="{AFB66E83-6588-4E5F-9EC7-D748FD405351}"/>
    <cellStyle name="Cálculo 17" xfId="742" xr:uid="{B8BBC645-9EFC-424B-8482-99DE1EBED4D5}"/>
    <cellStyle name="Cálculo 17 2" xfId="1404" xr:uid="{D231629E-1DAF-4FF3-B9B0-493B62D558E3}"/>
    <cellStyle name="Cálculo 2" xfId="56" xr:uid="{2E6FF0C8-7E23-4935-A2D1-78CBCC1F7AE8}"/>
    <cellStyle name="Cálculo 2 10" xfId="649" xr:uid="{44924649-AE43-4BB8-B4EF-9DAFD27C57DD}"/>
    <cellStyle name="Cálculo 2 10 2" xfId="1311" xr:uid="{29211100-18E6-470C-8AAC-C1E6F25A17BF}"/>
    <cellStyle name="Cálculo 2 11" xfId="671" xr:uid="{82C35259-B31A-4FBA-B3C0-B90413425A30}"/>
    <cellStyle name="Cálculo 2 11 2" xfId="1333" xr:uid="{E293585D-8B60-4710-B9CA-8C2D8661B2C3}"/>
    <cellStyle name="Cálculo 2 12" xfId="607" xr:uid="{FFB197CD-ECD0-45AA-B03A-B4649C90C5D8}"/>
    <cellStyle name="Cálculo 2 12 2" xfId="1269" xr:uid="{E54783CF-C623-425F-8385-18911CB74676}"/>
    <cellStyle name="Cálculo 2 13" xfId="670" xr:uid="{D803481A-1F59-4B97-B0B6-7884531FD3D0}"/>
    <cellStyle name="Cálculo 2 13 2" xfId="1332" xr:uid="{0D7B8277-6006-4150-8093-4E250B99D6A2}"/>
    <cellStyle name="Cálculo 2 14" xfId="560" xr:uid="{489D391E-B617-4586-ABE6-78185D4FFC5E}"/>
    <cellStyle name="Cálculo 2 14 2" xfId="1222" xr:uid="{01F51475-07E7-45F6-9E7B-D11D6B75A922}"/>
    <cellStyle name="Cálculo 2 15" xfId="717" xr:uid="{2543C115-CD3C-4981-AE61-906BFCC88E4D}"/>
    <cellStyle name="Cálculo 2 15 2" xfId="1379" xr:uid="{3A56A778-6DB9-4EE1-B081-98A0FC2AB896}"/>
    <cellStyle name="Cálculo 2 16" xfId="630" xr:uid="{924EDC3F-BA6C-499B-8AFD-CD34BC076A73}"/>
    <cellStyle name="Cálculo 2 16 2" xfId="1292" xr:uid="{03746845-982B-4F8A-AEEC-E253A53D8CCB}"/>
    <cellStyle name="Cálculo 2 17" xfId="792" xr:uid="{D2CBE741-2C8D-41EA-B31B-18D1E087B7F4}"/>
    <cellStyle name="Cálculo 2 2" xfId="238" xr:uid="{9E63A16B-6D48-4B32-829A-FB38865EF562}"/>
    <cellStyle name="Cálculo 2 2 2" xfId="908" xr:uid="{82E80342-C0A1-4F28-973E-29742BB8336F}"/>
    <cellStyle name="Cálculo 2 3" xfId="564" xr:uid="{BC3649BD-B18F-42B8-99F9-F7F9BD38EC6D}"/>
    <cellStyle name="Cálculo 2 3 2" xfId="1226" xr:uid="{F7D8DC37-6A60-4BBF-9B27-C8A9E12F3617}"/>
    <cellStyle name="Cálculo 2 4" xfId="580" xr:uid="{70AC1475-A37C-4AB2-9E73-21261A11149E}"/>
    <cellStyle name="Cálculo 2 4 2" xfId="1242" xr:uid="{9F54B752-CF21-4E5A-B4A6-F6859D4B0CCE}"/>
    <cellStyle name="Cálculo 2 5" xfId="623" xr:uid="{93B1EB27-255A-42D1-A85D-CA45B16855E6}"/>
    <cellStyle name="Cálculo 2 5 2" xfId="1285" xr:uid="{F6F0DEC0-2D13-4F43-B28B-7843CF3A4547}"/>
    <cellStyle name="Cálculo 2 6" xfId="572" xr:uid="{D12FDB62-DEA1-4070-B09F-20B8C532218F}"/>
    <cellStyle name="Cálculo 2 6 2" xfId="1234" xr:uid="{469C2156-FC04-414C-8640-B4F9C3E25165}"/>
    <cellStyle name="Cálculo 2 7" xfId="615" xr:uid="{D62DB019-804E-4957-AA46-E9F4E4BDFEE7}"/>
    <cellStyle name="Cálculo 2 7 2" xfId="1277" xr:uid="{B135F4D8-E560-49C6-80CE-E6FE3A6C06B8}"/>
    <cellStyle name="Cálculo 2 8" xfId="515" xr:uid="{48D871E1-7F6E-461E-BF40-7F147B076D91}"/>
    <cellStyle name="Cálculo 2 8 2" xfId="1177" xr:uid="{4189F82A-6C74-4BB6-8BC6-904634630114}"/>
    <cellStyle name="Cálculo 2 9" xfId="539" xr:uid="{15084F2F-6C5E-4BB2-99B0-DCE6246A298F}"/>
    <cellStyle name="Cálculo 2 9 2" xfId="1201" xr:uid="{236D0054-EC77-42D9-BBEA-DC476E292D77}"/>
    <cellStyle name="Cálculo 3" xfId="228" xr:uid="{8FBB8CC3-2ACA-497E-834B-CAB43399ADA6}"/>
    <cellStyle name="Cálculo 3 10" xfId="576" xr:uid="{C590E725-3A02-4350-9BA1-E64C480691F6}"/>
    <cellStyle name="Cálculo 3 10 2" xfId="1238" xr:uid="{BA4A169B-F7FE-4B33-8218-26FF27D98138}"/>
    <cellStyle name="Cálculo 3 11" xfId="601" xr:uid="{540913F1-5D16-4051-BC40-638515A590A4}"/>
    <cellStyle name="Cálculo 3 11 2" xfId="1263" xr:uid="{1D982BF6-D9AB-4679-9A4E-125FECEF89AD}"/>
    <cellStyle name="Cálculo 3 12" xfId="710" xr:uid="{5CE6EC42-E69E-4D2B-BF2E-D7B9C2CD0BC6}"/>
    <cellStyle name="Cálculo 3 12 2" xfId="1372" xr:uid="{E011FE70-14E6-4204-B292-C6B4AF53C1A0}"/>
    <cellStyle name="Cálculo 3 13" xfId="707" xr:uid="{CC425DFE-F2C5-4D42-B744-E0200E716E9F}"/>
    <cellStyle name="Cálculo 3 13 2" xfId="1369" xr:uid="{124FA41E-B408-4124-8C1A-9285C3525447}"/>
    <cellStyle name="Cálculo 3 14" xfId="639" xr:uid="{883CC437-1ECC-437E-B8FC-DE1C940EC3EB}"/>
    <cellStyle name="Cálculo 3 14 2" xfId="1301" xr:uid="{023191BA-4726-47E1-95FE-436846EE3003}"/>
    <cellStyle name="Cálculo 3 15" xfId="570" xr:uid="{1CF409B5-6336-4449-9405-FA95D2D44738}"/>
    <cellStyle name="Cálculo 3 15 2" xfId="1232" xr:uid="{7D0D6D04-2A9A-4421-9979-521D8E5CA731}"/>
    <cellStyle name="Cálculo 3 16" xfId="583" xr:uid="{52B1A6AA-1A1C-4252-8ED8-40D4539A44BE}"/>
    <cellStyle name="Cálculo 3 16 2" xfId="1245" xr:uid="{9D3C9B40-1241-4D04-9FA1-27B326DFE1DB}"/>
    <cellStyle name="Cálculo 3 17" xfId="898" xr:uid="{B6382A19-7302-42C3-9EAA-53FF8C302A20}"/>
    <cellStyle name="Cálculo 3 2" xfId="218" xr:uid="{E4AFC6E9-116D-4727-9490-87762DA06C94}"/>
    <cellStyle name="Cálculo 3 2 2" xfId="889" xr:uid="{08F39601-F11F-4C43-B3B8-613E2DD5C127}"/>
    <cellStyle name="Cálculo 3 3" xfId="600" xr:uid="{3707379E-DA83-421C-B864-B376B5183B04}"/>
    <cellStyle name="Cálculo 3 3 2" xfId="1262" xr:uid="{A33BBF32-8BE1-4071-818E-1A6F236C6CED}"/>
    <cellStyle name="Cálculo 3 4" xfId="633" xr:uid="{DF3CAA13-1B5E-4F10-941B-10E86CCBD3AF}"/>
    <cellStyle name="Cálculo 3 4 2" xfId="1295" xr:uid="{1872A252-BAD5-4DEE-ABA7-5D7ACC96381B}"/>
    <cellStyle name="Cálculo 3 5" xfId="609" xr:uid="{70D6A2B3-3282-48FF-A5DD-A1F319074C41}"/>
    <cellStyle name="Cálculo 3 5 2" xfId="1271" xr:uid="{A7DE84CA-A7D5-4A14-92F4-A805969A537A}"/>
    <cellStyle name="Cálculo 3 6" xfId="585" xr:uid="{50AAC99F-3D92-43EB-A8B9-3112713F50D0}"/>
    <cellStyle name="Cálculo 3 6 2" xfId="1247" xr:uid="{2BB28E29-6F6B-412F-83AA-94D587597A3A}"/>
    <cellStyle name="Cálculo 3 7" xfId="604" xr:uid="{D5096DA4-2BE2-4C83-B1E6-0C8F3D1B5B77}"/>
    <cellStyle name="Cálculo 3 7 2" xfId="1266" xr:uid="{9132B109-003E-4ECA-A8AC-3FD47FB28755}"/>
    <cellStyle name="Cálculo 3 8" xfId="519" xr:uid="{E40984D5-9B3C-4944-9FF2-CB5F35E83EB2}"/>
    <cellStyle name="Cálculo 3 8 2" xfId="1181" xr:uid="{38AB7FFE-C623-4906-A35F-1D85B7238BFA}"/>
    <cellStyle name="Cálculo 3 9" xfId="695" xr:uid="{2EE2D27D-C910-4A86-B0AA-3C08B145B10D}"/>
    <cellStyle name="Cálculo 3 9 2" xfId="1357" xr:uid="{85EDDEB4-6C2C-4618-89A7-8C8954C27512}"/>
    <cellStyle name="Cálculo 4" xfId="195" xr:uid="{9D061D12-F99F-4599-A1E6-6C6804B28F5A}"/>
    <cellStyle name="Cálculo 4 2" xfId="324" xr:uid="{4FBC65EF-9F2A-459C-AF07-88A20000E167}"/>
    <cellStyle name="Cálculo 4 2 2" xfId="990" xr:uid="{318245F8-3CED-4A19-8001-9FEB96F9AD01}"/>
    <cellStyle name="Cálculo 4 3" xfId="876" xr:uid="{82654564-D1C4-4FDB-BD39-4ECD64C4277E}"/>
    <cellStyle name="Cálculo 5" xfId="241" xr:uid="{6D77FFF9-0358-437C-A80C-D87202348595}"/>
    <cellStyle name="Cálculo 5 2" xfId="338" xr:uid="{4A6E205D-8220-457E-B355-DD3366ED99F3}"/>
    <cellStyle name="Cálculo 5 2 2" xfId="1004" xr:uid="{33C26567-8FA3-403C-A6B5-B1C8DFA2C73C}"/>
    <cellStyle name="Cálculo 5 3" xfId="911" xr:uid="{2AD116FC-95A0-44C3-8CFE-9C7192358794}"/>
    <cellStyle name="Cálculo 6" xfId="547" xr:uid="{B5270AFA-0D01-43D6-886A-A0D406CDD0CE}"/>
    <cellStyle name="Cálculo 6 2" xfId="1209" xr:uid="{4ED6D45E-6CA5-42E3-B2F2-DD5451F0BFF0}"/>
    <cellStyle name="Cálculo 7" xfId="592" xr:uid="{D8D1B464-B5D8-4453-A789-EACB652F6C01}"/>
    <cellStyle name="Cálculo 7 2" xfId="1254" xr:uid="{BB36CE3F-DC27-4E06-82E6-015B5F21C380}"/>
    <cellStyle name="Cálculo 8" xfId="591" xr:uid="{163F44CC-A956-44A8-ACC1-5BD586F11A35}"/>
    <cellStyle name="Cálculo 8 2" xfId="1253" xr:uid="{AB9F1319-2EF0-4007-B0BD-DAC437A80141}"/>
    <cellStyle name="Cálculo 9" xfId="537" xr:uid="{93116DFA-95B2-4379-B2C2-93423A176F80}"/>
    <cellStyle name="Cálculo 9 2" xfId="1199" xr:uid="{80DC6E71-3327-4952-AC6E-990B31CC62D6}"/>
    <cellStyle name="Célula de Verificação 2" xfId="57" xr:uid="{DC31C2CF-3D07-4F0D-8D25-7AA98CC3EEAF}"/>
    <cellStyle name="Célula Vinculada 2" xfId="58" xr:uid="{99052FDD-8AD5-4E47-B819-78139138BF6B}"/>
    <cellStyle name="Check Cell" xfId="59" xr:uid="{5F8B0A88-F64A-4014-957A-E35A50A4051A}"/>
    <cellStyle name="Comma 12" xfId="94" xr:uid="{D97F8E5F-9B7B-43BE-8963-B25FD02D523A}"/>
    <cellStyle name="Comma 12 2" xfId="103" xr:uid="{00007DA1-8F6E-4149-B9D3-E6D29CAAE001}"/>
    <cellStyle name="Comma 12 2 2" xfId="123" xr:uid="{FA90CF3C-B017-450B-96FD-02218DCF9586}"/>
    <cellStyle name="Comma 12 2 2 2" xfId="160" xr:uid="{B00D7B9C-0140-42ED-91C5-50838944BD0E}"/>
    <cellStyle name="Comma 12 2 2 2 2" xfId="317" xr:uid="{A726A5A7-2912-4E69-8A7E-9950FCD269DF}"/>
    <cellStyle name="Comma 12 2 2 2 2 2" xfId="493" xr:uid="{46ED4A58-56D1-4C87-9855-2DD7EE5B5E74}"/>
    <cellStyle name="Comma 12 2 2 2 2 2 2" xfId="1159" xr:uid="{C85440D5-695C-4501-8EE3-1526610EFB69}"/>
    <cellStyle name="Comma 12 2 2 2 2 3" xfId="983" xr:uid="{42D98931-F181-43DD-8207-382C6FF2CA4A}"/>
    <cellStyle name="Comma 12 2 2 2 3" xfId="410" xr:uid="{89E56A32-36CF-45BA-AA52-4B63BDFBB327}"/>
    <cellStyle name="Comma 12 2 2 2 3 2" xfId="1076" xr:uid="{5D73D05F-59DF-43A0-9EF0-F2447874161E}"/>
    <cellStyle name="Comma 12 2 2 2 4" xfId="867" xr:uid="{53E279BA-E2E0-41E4-AB3F-2B1B99AD9CAF}"/>
    <cellStyle name="Comma 12 2 2 3" xfId="280" xr:uid="{83B961F2-C948-4F77-A531-E4439704F2E3}"/>
    <cellStyle name="Comma 12 2 2 3 2" xfId="456" xr:uid="{97FDF0F9-F48F-4C34-A920-F5BB4B70EC58}"/>
    <cellStyle name="Comma 12 2 2 3 2 2" xfId="1122" xr:uid="{0E107058-6750-44BD-9BB4-CE4233D546DF}"/>
    <cellStyle name="Comma 12 2 2 3 3" xfId="946" xr:uid="{F2376D84-A785-4C0B-80A5-3997B531DE6E}"/>
    <cellStyle name="Comma 12 2 2 4" xfId="373" xr:uid="{E3187651-B476-4FF0-9222-CC2DF357DD9C}"/>
    <cellStyle name="Comma 12 2 2 4 2" xfId="1039" xr:uid="{99BE1394-A7DE-4AA8-AE36-FF56BC5ECD24}"/>
    <cellStyle name="Comma 12 2 2 5" xfId="830" xr:uid="{8F192993-FE80-47C3-A6FB-3183C28B7BC3}"/>
    <cellStyle name="Comma 12 2 3" xfId="142" xr:uid="{8425C038-ED45-4585-B74A-62666FE73C31}"/>
    <cellStyle name="Comma 12 2 3 2" xfId="299" xr:uid="{458164B8-85CB-462C-B66A-1FCC441053D8}"/>
    <cellStyle name="Comma 12 2 3 2 2" xfId="475" xr:uid="{8A48BB17-A453-4C05-99DD-C73A497B94B3}"/>
    <cellStyle name="Comma 12 2 3 2 2 2" xfId="1141" xr:uid="{EC6D0445-A7EB-4927-AA4F-7121B631F789}"/>
    <cellStyle name="Comma 12 2 3 2 3" xfId="965" xr:uid="{1E94EFF0-250B-439B-8AF2-2A636B0E824F}"/>
    <cellStyle name="Comma 12 2 3 3" xfId="392" xr:uid="{F67365FF-2455-4464-B1E1-C765294411DC}"/>
    <cellStyle name="Comma 12 2 3 3 2" xfId="1058" xr:uid="{4706DF55-C159-44ED-B357-7E4ECAEBAA5C}"/>
    <cellStyle name="Comma 12 2 3 4" xfId="849" xr:uid="{E699C76B-AA51-4944-9503-1B87719582A7}"/>
    <cellStyle name="Comma 12 2 4" xfId="262" xr:uid="{CD1EC344-E9F5-4D2F-9378-A60326F8D7E8}"/>
    <cellStyle name="Comma 12 2 4 2" xfId="438" xr:uid="{2729216B-103F-4342-85C2-69FCC5F43895}"/>
    <cellStyle name="Comma 12 2 4 2 2" xfId="1104" xr:uid="{4A4B5896-BFFE-44BA-BE62-D7CA0F2F6AFA}"/>
    <cellStyle name="Comma 12 2 4 3" xfId="928" xr:uid="{D735F5FC-1883-4883-9FAF-643874D990FA}"/>
    <cellStyle name="Comma 12 2 5" xfId="355" xr:uid="{F1B9957A-1A1C-4BE7-BD45-EC3261652DF8}"/>
    <cellStyle name="Comma 12 2 5 2" xfId="1021" xr:uid="{2CCBEF74-FBA1-4D09-9904-1EFE29F02E2C}"/>
    <cellStyle name="Comma 12 2 6" xfId="812" xr:uid="{3501354E-87DC-4F75-8D77-9FBE3B09688E}"/>
    <cellStyle name="Comma 12 3" xfId="803" xr:uid="{1F2AD3A2-B27F-46C0-9AEA-C611D31F5DA8}"/>
    <cellStyle name="Comma 2" xfId="166" xr:uid="{D7DCF5FF-457A-4133-AEEB-16AF2325B4CF}"/>
    <cellStyle name="Comma 2 2" xfId="211" xr:uid="{45BA76F8-A358-45FF-880C-25418D6C7805}"/>
    <cellStyle name="Comma 2 2 2" xfId="329" xr:uid="{A16DCECC-733C-4A15-A229-8DDC728C90AA}"/>
    <cellStyle name="Comma 2 2 2 2" xfId="502" xr:uid="{0043FACF-2B33-4484-8020-2CB383EE3B44}"/>
    <cellStyle name="Comma 2 2 2 2 2" xfId="1168" xr:uid="{E40F1C43-85CF-4217-A1EF-EF006ECC1198}"/>
    <cellStyle name="Comma 2 2 2 3" xfId="995" xr:uid="{787A2C20-378E-4C6A-9D06-11B5E6C65367}"/>
    <cellStyle name="Comma 2 2 3" xfId="419" xr:uid="{3527F441-6F89-4E4E-9FF8-FC1FF24723AA}"/>
    <cellStyle name="Comma 2 2 3 2" xfId="1085" xr:uid="{DE1A031A-E856-4822-B0C4-D23D9BF0D1B7}"/>
    <cellStyle name="Comma 2 2 4" xfId="562" xr:uid="{6316B46B-A474-4CFF-B29B-D439C258951E}"/>
    <cellStyle name="Comma 2 2 4 2" xfId="1224" xr:uid="{9EEF29C7-97D8-4343-B393-B0CEBD5D3DF9}"/>
    <cellStyle name="Comma 2 2 5" xfId="779" xr:uid="{7B7684B2-AC5E-4E2C-83DF-52C6866B2922}"/>
    <cellStyle name="Comma 2 2 6" xfId="883" xr:uid="{081E9EF9-CD0C-42DD-8175-547C4CE2F477}"/>
    <cellStyle name="Comma 2 2 7" xfId="1451" xr:uid="{DC533CA9-E37A-4A72-B9F7-5C924079C276}"/>
    <cellStyle name="Comma 2 3" xfId="323" xr:uid="{8BCDE6E4-0F65-43DE-9168-58E55CB755D4}"/>
    <cellStyle name="Comma 2 3 2" xfId="499" xr:uid="{65A09F47-D0CA-4F30-A399-6A9D1CA8CC9A}"/>
    <cellStyle name="Comma 2 3 2 2" xfId="1165" xr:uid="{5540B7E0-735B-407C-AF08-9B73A0C6B2C3}"/>
    <cellStyle name="Comma 2 3 3" xfId="989" xr:uid="{88AFF5BD-1571-41A4-BEA9-1BF5F936FC69}"/>
    <cellStyle name="Comma 2 4" xfId="416" xr:uid="{71548169-1470-42C5-9062-EEEA2CB36304}"/>
    <cellStyle name="Comma 2 4 2" xfId="1082" xr:uid="{16156EE9-9623-484F-BFF5-8CCBC232FA9D}"/>
    <cellStyle name="Comma 2 5" xfId="514" xr:uid="{B3AF7DF6-06BF-4F8E-A838-8EB4E51F47D8}"/>
    <cellStyle name="Comma 2 5 2" xfId="1176" xr:uid="{C512FC00-644B-498C-83F6-C30665C5F95A}"/>
    <cellStyle name="Comma 2 6" xfId="780" xr:uid="{5408BFA4-7587-4380-82C3-AC36DD0B3DF6}"/>
    <cellStyle name="Comma 2 7" xfId="873" xr:uid="{A920C89C-B5DD-4D3C-9155-99957CC7993E}"/>
    <cellStyle name="Currency 2" xfId="781" xr:uid="{94A3AAD0-97B5-482A-96ED-F3ACC2B9F92F}"/>
    <cellStyle name="Currency 2 2" xfId="782" xr:uid="{C33DB4E3-4DC7-492B-9161-1D932CEE33BA}"/>
    <cellStyle name="Currency 2 2 2" xfId="1440" xr:uid="{87AB8228-2945-417F-A195-068EE1F59F8D}"/>
    <cellStyle name="Currency 2 3" xfId="1439" xr:uid="{51D777E6-4BC1-4DDC-A28C-A96553EBD53E}"/>
    <cellStyle name="Ênfase1 2" xfId="60" xr:uid="{C2920727-1D18-46B6-B448-7B5FC5796B2B}"/>
    <cellStyle name="Ênfase2 2" xfId="61" xr:uid="{223FE93E-E44B-4C3D-88A2-48AF600789C2}"/>
    <cellStyle name="Ênfase3 2" xfId="62" xr:uid="{6E6FAA62-753C-47FD-B822-D6DB974D76DB}"/>
    <cellStyle name="Ênfase4 2" xfId="63" xr:uid="{7E1D034F-41CE-4612-900B-BE4701473CB6}"/>
    <cellStyle name="Ênfase5 2" xfId="64" xr:uid="{6FA0921B-E2F8-4F2C-A74A-206F71F23F07}"/>
    <cellStyle name="Ênfase6 2" xfId="65" xr:uid="{65C4643D-5F22-4453-B94C-DB2E4FE5B12A}"/>
    <cellStyle name="Entrada 2" xfId="66" xr:uid="{372EBB35-8566-43E6-95DA-6AFF7403B1D8}"/>
    <cellStyle name="Entrada 2 10" xfId="531" xr:uid="{D6DE8CCC-DAFD-45CA-B1AA-4567B662975F}"/>
    <cellStyle name="Entrada 2 10 2" xfId="1193" xr:uid="{6B5D60C2-ED40-4240-B3E0-9CBCA0F17AF4}"/>
    <cellStyle name="Entrada 2 11" xfId="730" xr:uid="{E2C18C1D-3D0E-4276-A3F3-2BAE68783AD2}"/>
    <cellStyle name="Entrada 2 11 2" xfId="1392" xr:uid="{2C813FF4-6D18-4FE7-BFE2-6BB2F4C27C58}"/>
    <cellStyle name="Entrada 2 12" xfId="732" xr:uid="{671ACAED-8755-4CAB-AF8C-EDA362652545}"/>
    <cellStyle name="Entrada 2 12 2" xfId="1394" xr:uid="{068D3600-8A00-49DF-9B9E-AFD3C93831EE}"/>
    <cellStyle name="Entrada 2 13" xfId="704" xr:uid="{760CCACF-3458-42BE-A364-F9C1DA5D9D79}"/>
    <cellStyle name="Entrada 2 13 2" xfId="1366" xr:uid="{F7F7F70C-92BB-43A4-B8BD-DA75EF904841}"/>
    <cellStyle name="Entrada 2 14" xfId="535" xr:uid="{2E3A7182-0706-4476-BE73-8C4E210BFD97}"/>
    <cellStyle name="Entrada 2 14 2" xfId="1197" xr:uid="{B3E4FBE4-7607-4A42-BFF6-8E825CFAEAED}"/>
    <cellStyle name="Entrada 2 15" xfId="765" xr:uid="{F6507C7B-38F3-41A5-8526-92EBA6F1C4C9}"/>
    <cellStyle name="Entrada 2 15 2" xfId="1427" xr:uid="{4194071E-7297-4527-8E83-2F88D4BF5F25}"/>
    <cellStyle name="Entrada 2 16" xfId="752" xr:uid="{83ABDE9C-FF0A-4F99-A6A3-800BD65722E5}"/>
    <cellStyle name="Entrada 2 16 2" xfId="1414" xr:uid="{2CC4019C-3508-4B59-B53B-5D6772993EC1}"/>
    <cellStyle name="Entrada 2 17" xfId="793" xr:uid="{F7111412-9608-467F-8C2C-3F4AFB3FC582}"/>
    <cellStyle name="Entrada 2 2" xfId="219" xr:uid="{0126F934-CB53-40A1-8E11-DF8E71657589}"/>
    <cellStyle name="Entrada 2 2 2" xfId="890" xr:uid="{89C894DE-14D1-4427-B6D7-2F5C80C3C184}"/>
    <cellStyle name="Entrada 2 3" xfId="608" xr:uid="{38CB3597-9745-4263-AAC7-B0FEF9361EBF}"/>
    <cellStyle name="Entrada 2 3 2" xfId="1270" xr:uid="{C717DDDE-B610-42C1-9D03-FE7107170688}"/>
    <cellStyle name="Entrada 2 4" xfId="640" xr:uid="{D9B3DB11-A1FB-45F6-89AE-3175CD93EAB5}"/>
    <cellStyle name="Entrada 2 4 2" xfId="1302" xr:uid="{F0172FEE-6712-480A-8FA4-2669B438C96B}"/>
    <cellStyle name="Entrada 2 5" xfId="525" xr:uid="{4506128E-B923-4902-A04D-DF6A56ABD919}"/>
    <cellStyle name="Entrada 2 5 2" xfId="1187" xr:uid="{719561AC-2A5E-4D0E-9B5F-BADB7CE23808}"/>
    <cellStyle name="Entrada 2 6" xfId="516" xr:uid="{68AC9213-A997-4540-A930-D7E5DC55FA3C}"/>
    <cellStyle name="Entrada 2 6 2" xfId="1178" xr:uid="{3A02517C-0AB8-4D6A-97C6-94DC06D584F3}"/>
    <cellStyle name="Entrada 2 7" xfId="589" xr:uid="{6F7F5DAE-B1C7-4D59-877F-CAA71B34926D}"/>
    <cellStyle name="Entrada 2 7 2" xfId="1251" xr:uid="{8C6DE3F0-6398-49EE-94A3-15C478F8CA0E}"/>
    <cellStyle name="Entrada 2 8" xfId="573" xr:uid="{4D8E4CEA-43AD-4B2F-9D86-1CB1C794B15A}"/>
    <cellStyle name="Entrada 2 8 2" xfId="1235" xr:uid="{43973946-FDAC-43A8-901C-5E57B78DEDA2}"/>
    <cellStyle name="Entrada 2 9" xfId="610" xr:uid="{6A1782AD-D218-44D4-A9BB-B02733B7DD61}"/>
    <cellStyle name="Entrada 2 9 2" xfId="1272" xr:uid="{338CD79B-0458-454A-96CD-DF1BC1788E5D}"/>
    <cellStyle name="Explanatory Text" xfId="67" xr:uid="{66DC3F66-DA6F-4776-8B5F-D4892D28C063}"/>
    <cellStyle name="Explanatory Text 2" xfId="196" xr:uid="{0F9CCB1C-63DE-42A8-9997-A5C7EE15E8A5}"/>
    <cellStyle name="Good" xfId="68" xr:uid="{A87D9960-E275-44DA-8065-6EEBCE90ED26}"/>
    <cellStyle name="Heading 1" xfId="69" xr:uid="{52AF12B3-5EA2-47FE-AEA8-4B8C2F8CA613}"/>
    <cellStyle name="Heading 1 2" xfId="197" xr:uid="{7C952047-62A1-41F8-AA91-AF07BD45076F}"/>
    <cellStyle name="Heading 2" xfId="70" xr:uid="{2E827997-465C-45AE-A908-A1613849D639}"/>
    <cellStyle name="Heading 2 2" xfId="198" xr:uid="{F75B98C0-71E5-4C3C-8301-14FA2FE58BB2}"/>
    <cellStyle name="Heading 3" xfId="71" xr:uid="{39A37E63-E74A-44A9-8E58-A7A135B1FC59}"/>
    <cellStyle name="Heading 3 2" xfId="199" xr:uid="{2BE22FCE-2961-479D-9A55-EC871978A11C}"/>
    <cellStyle name="Heading 4" xfId="72" xr:uid="{2B8D5D82-30F1-439A-A0C1-AA4067138E4E}"/>
    <cellStyle name="Heading 4 2" xfId="200" xr:uid="{333205BE-0129-40F6-85C6-81E5816F3830}"/>
    <cellStyle name="Hyperlink 2" xfId="209" xr:uid="{70C029CD-21D9-4A86-80A8-971163B30AE3}"/>
    <cellStyle name="Input" xfId="73" xr:uid="{752243B1-4FDC-48C4-9A74-B04AAD27514B}"/>
    <cellStyle name="Input 10" xfId="716" xr:uid="{4B3ECB76-5C77-435A-B777-8F95D488B6C8}"/>
    <cellStyle name="Input 10 2" xfId="1378" xr:uid="{A111C679-34B5-4791-9B15-B8CEEE583956}"/>
    <cellStyle name="Input 11" xfId="517" xr:uid="{D272CC61-2607-498A-AB05-AB0ED4815A2A}"/>
    <cellStyle name="Input 11 2" xfId="1179" xr:uid="{88C112F5-2C00-41BD-A1C1-744BCD621C5B}"/>
    <cellStyle name="Input 12" xfId="724" xr:uid="{044F4326-AD77-4E30-83BB-194A3BDA8BF4}"/>
    <cellStyle name="Input 12 2" xfId="1386" xr:uid="{F5F78D76-48CD-485A-86D3-569C652B1032}"/>
    <cellStyle name="Input 13" xfId="688" xr:uid="{FE305265-9F60-4786-A00C-D286745065A4}"/>
    <cellStyle name="Input 13 2" xfId="1350" xr:uid="{B201DA79-BFD0-425B-92D2-1C5C8ECD6113}"/>
    <cellStyle name="Input 14" xfId="758" xr:uid="{7F33AE85-F551-4A38-B799-011EE575AEA7}"/>
    <cellStyle name="Input 14 2" xfId="1420" xr:uid="{97B200AC-27F2-4BF1-8FBB-48A4FF09D8D4}"/>
    <cellStyle name="Input 15" xfId="766" xr:uid="{53A4404E-D6A6-4294-B938-9FFE4349035C}"/>
    <cellStyle name="Input 15 2" xfId="1428" xr:uid="{675FB82A-1754-43A6-8A33-DEC4E9D09570}"/>
    <cellStyle name="Input 16" xfId="772" xr:uid="{46C17C6D-EB54-498D-932A-A7CC80A73C06}"/>
    <cellStyle name="Input 16 2" xfId="1434" xr:uid="{1C1AEF65-4278-4327-9010-9F617468A67C}"/>
    <cellStyle name="Input 17" xfId="794" xr:uid="{006A9E90-ABAD-4BC1-A8A2-19107364C9B9}"/>
    <cellStyle name="Input 2" xfId="220" xr:uid="{A8C0EC9E-F5FF-417A-B9DF-9E4BE440E818}"/>
    <cellStyle name="Input 2 2" xfId="891" xr:uid="{461FFADF-E028-4123-ACFD-E56F6D9CDB21}"/>
    <cellStyle name="Input 3" xfId="614" xr:uid="{4F14BE67-DCE7-4D1D-81F3-304C7909B2D8}"/>
    <cellStyle name="Input 3 2" xfId="1276" xr:uid="{836590C0-7079-4CDC-940A-4E596162B31B}"/>
    <cellStyle name="Input 4" xfId="644" xr:uid="{FFD32904-75CF-4C34-A47A-ECD6AFFF14EE}"/>
    <cellStyle name="Input 4 2" xfId="1306" xr:uid="{C33E9587-6927-4E60-B60E-573B84E5654D}"/>
    <cellStyle name="Input 5" xfId="658" xr:uid="{C8709665-680C-420D-9704-1205B222E39B}"/>
    <cellStyle name="Input 5 2" xfId="1320" xr:uid="{2CDB2F1B-CA87-435A-AF53-9D1CC4F1DF62}"/>
    <cellStyle name="Input 6" xfId="674" xr:uid="{90FC8BBD-049B-4012-B24C-0005E5B99D6F}"/>
    <cellStyle name="Input 6 2" xfId="1336" xr:uid="{8D30F625-11AC-4049-A66A-B5242F1DC0E0}"/>
    <cellStyle name="Input 7" xfId="687" xr:uid="{F6F0A8FC-9A38-49A9-A1ED-FC325156EC80}"/>
    <cellStyle name="Input 7 2" xfId="1349" xr:uid="{26CAB9D7-B52B-4E33-941E-3B4C9C4B50DA}"/>
    <cellStyle name="Input 8" xfId="571" xr:uid="{B332A151-1FFD-4131-BAA6-3B35BECDFAC7}"/>
    <cellStyle name="Input 8 2" xfId="1233" xr:uid="{EBE59CE1-DFC0-4E99-B3A7-D16E3CCB075E}"/>
    <cellStyle name="Input 9" xfId="711" xr:uid="{7B51BE2F-BE9E-4951-ABFD-2A0CEC8B3893}"/>
    <cellStyle name="Input 9 2" xfId="1373" xr:uid="{80D242A6-5E4B-42A1-81E4-EC142CC41470}"/>
    <cellStyle name="Linked Cell" xfId="74" xr:uid="{24AD7D41-0902-42DE-9120-AC72D1AC6B9F}"/>
    <cellStyle name="Moeda" xfId="1442" builtinId="4"/>
    <cellStyle name="Moeda 2" xfId="10" xr:uid="{48CCBB30-CA87-44C9-B46D-14E17C8A4F0E}"/>
    <cellStyle name="Moeda 2 2" xfId="100" xr:uid="{3EF1B91D-7DB2-4F00-A385-9004A356AA1A}"/>
    <cellStyle name="Moeda 2 2 2" xfId="120" xr:uid="{03460EA0-D314-4D82-B0A6-3D72D393F4E5}"/>
    <cellStyle name="Moeda 2 2 2 2" xfId="157" xr:uid="{0CC6C629-5C79-4ED4-A71B-84A33071D9D6}"/>
    <cellStyle name="Moeda 2 2 2 2 2" xfId="314" xr:uid="{F2D7F365-38C8-41E8-8597-7DCB57BE4634}"/>
    <cellStyle name="Moeda 2 2 2 2 2 2" xfId="490" xr:uid="{D4B5A3AC-9375-471F-A720-4DDB668809B4}"/>
    <cellStyle name="Moeda 2 2 2 2 2 2 2" xfId="1156" xr:uid="{D218CBA7-C097-4935-AA3C-B95C8EF0D066}"/>
    <cellStyle name="Moeda 2 2 2 2 2 3" xfId="980" xr:uid="{EC43D41B-3CB2-45BA-894D-75498E375627}"/>
    <cellStyle name="Moeda 2 2 2 2 3" xfId="407" xr:uid="{5281DEE6-32B7-4185-A762-778011C21B3E}"/>
    <cellStyle name="Moeda 2 2 2 2 3 2" xfId="1073" xr:uid="{C92CC16A-C679-47AC-A732-E45189ACE6D4}"/>
    <cellStyle name="Moeda 2 2 2 2 4" xfId="864" xr:uid="{4D529FC8-A5CD-4257-BCCF-6BF123203FE4}"/>
    <cellStyle name="Moeda 2 2 2 3" xfId="277" xr:uid="{B8852294-8EB7-404C-9997-D4F5896C8FA1}"/>
    <cellStyle name="Moeda 2 2 2 3 2" xfId="453" xr:uid="{FBB546C8-7007-4AFC-892B-2A15E13A37FE}"/>
    <cellStyle name="Moeda 2 2 2 3 2 2" xfId="1119" xr:uid="{87287002-7CBA-43DA-882D-5CFB6442702E}"/>
    <cellStyle name="Moeda 2 2 2 3 3" xfId="943" xr:uid="{F46F297C-995C-4882-855B-0768E8012F0C}"/>
    <cellStyle name="Moeda 2 2 2 4" xfId="370" xr:uid="{6B042F9A-D178-4C9D-8BB1-17DD999F5A5A}"/>
    <cellStyle name="Moeda 2 2 2 4 2" xfId="1036" xr:uid="{36F681FC-8194-4F23-B9CC-275281DF8357}"/>
    <cellStyle name="Moeda 2 2 2 5" xfId="827" xr:uid="{B921081F-6D4C-4987-AF9B-EDF5C2EC7FAB}"/>
    <cellStyle name="Moeda 2 2 3" xfId="139" xr:uid="{B98590B9-9E69-4968-B7B6-53E8D260AF74}"/>
    <cellStyle name="Moeda 2 2 3 2" xfId="296" xr:uid="{65885073-77FB-41C0-846C-027B296B6E0E}"/>
    <cellStyle name="Moeda 2 2 3 2 2" xfId="472" xr:uid="{865DFF8A-3035-48EC-ABDF-10C244C73BD1}"/>
    <cellStyle name="Moeda 2 2 3 2 2 2" xfId="1138" xr:uid="{B794E632-9255-4D06-8833-60D01F4BC5A6}"/>
    <cellStyle name="Moeda 2 2 3 2 3" xfId="962" xr:uid="{A12A8D4D-88C4-445F-AF4E-6BBD98C53A6D}"/>
    <cellStyle name="Moeda 2 2 3 3" xfId="389" xr:uid="{CF0C0CE4-CBED-455A-B150-0CB43E920BDD}"/>
    <cellStyle name="Moeda 2 2 3 3 2" xfId="1055" xr:uid="{5B9DE9D9-E00B-4130-B333-BDE65A26F1A0}"/>
    <cellStyle name="Moeda 2 2 3 4" xfId="846" xr:uid="{E98478CE-5EB8-475C-982F-938D12530C90}"/>
    <cellStyle name="Moeda 2 2 4" xfId="259" xr:uid="{A349C8B0-A03A-4E1E-985B-65F79CE8360F}"/>
    <cellStyle name="Moeda 2 2 4 2" xfId="435" xr:uid="{8A9FD524-5C23-4C55-89A9-3D789A4F8681}"/>
    <cellStyle name="Moeda 2 2 4 2 2" xfId="1101" xr:uid="{E29B202B-7A52-4A05-8752-490DA5BD517C}"/>
    <cellStyle name="Moeda 2 2 4 3" xfId="925" xr:uid="{96CC8BA7-5E87-409A-8334-6523AAB1CBA8}"/>
    <cellStyle name="Moeda 2 2 5" xfId="352" xr:uid="{93FFCD68-7A25-4BDD-BC3C-750251EA1C31}"/>
    <cellStyle name="Moeda 2 2 5 2" xfId="1018" xr:uid="{3808509E-CD6F-447C-9CE8-C84D4CF84C8F}"/>
    <cellStyle name="Moeda 2 2 6" xfId="809" xr:uid="{E53702E7-1B12-40F7-A7F1-2AF9DDF77C96}"/>
    <cellStyle name="Moeda 2 3" xfId="112" xr:uid="{172DCEE7-0C0E-4912-BFD7-4D0F49F94948}"/>
    <cellStyle name="Moeda 2 3 2" xfId="149" xr:uid="{0B92FFEE-6A21-40B4-9952-7C38130AA54D}"/>
    <cellStyle name="Moeda 2 3 2 2" xfId="306" xr:uid="{0CC96597-56B4-4141-BC19-D25860158F4E}"/>
    <cellStyle name="Moeda 2 3 2 2 2" xfId="482" xr:uid="{FCBB8769-86F8-4D84-A2D7-4211CD577CE1}"/>
    <cellStyle name="Moeda 2 3 2 2 2 2" xfId="1148" xr:uid="{5A3D13B7-69DA-43E2-BDAC-DDE321C8E185}"/>
    <cellStyle name="Moeda 2 3 2 2 3" xfId="972" xr:uid="{50F3626E-0478-4ADE-89E2-3E49455F66C9}"/>
    <cellStyle name="Moeda 2 3 2 3" xfId="399" xr:uid="{78D2C120-6AB1-4675-AD6E-7824F6CB8CE0}"/>
    <cellStyle name="Moeda 2 3 2 3 2" xfId="1065" xr:uid="{CC786171-23FA-4F28-BCA1-982AE5B6DD1B}"/>
    <cellStyle name="Moeda 2 3 2 4" xfId="856" xr:uid="{4ABC05BA-D8C2-4CC3-9710-48D96EA12337}"/>
    <cellStyle name="Moeda 2 3 3" xfId="269" xr:uid="{B569EF34-F72C-43FF-88C9-2479336F4A68}"/>
    <cellStyle name="Moeda 2 3 3 2" xfId="445" xr:uid="{3C295CCF-7E2D-4B41-AC7C-6065505433B0}"/>
    <cellStyle name="Moeda 2 3 3 2 2" xfId="1111" xr:uid="{F54A310A-C370-4424-A838-0E69E5135072}"/>
    <cellStyle name="Moeda 2 3 3 3" xfId="935" xr:uid="{C9B699DE-827E-4BD7-95FC-574A7543C84B}"/>
    <cellStyle name="Moeda 2 3 4" xfId="362" xr:uid="{2ABD39F5-7D76-44AB-B101-EF27A9500173}"/>
    <cellStyle name="Moeda 2 3 4 2" xfId="1028" xr:uid="{13649E4A-5848-4218-BA9B-0FB257188D0A}"/>
    <cellStyle name="Moeda 2 3 5" xfId="819" xr:uid="{38A08BB8-C281-4B3D-A7C8-3D445EBDCCF3}"/>
    <cellStyle name="Moeda 2 4" xfId="131" xr:uid="{0B2D9237-27DE-4937-8082-45E4D29D82DC}"/>
    <cellStyle name="Moeda 2 4 2" xfId="288" xr:uid="{AE996BD5-32B0-4340-9B43-F5C58C1E5F6B}"/>
    <cellStyle name="Moeda 2 4 2 2" xfId="464" xr:uid="{C6AF8D0A-750D-4CD8-8986-7537E6E18A7F}"/>
    <cellStyle name="Moeda 2 4 2 2 2" xfId="1130" xr:uid="{D15211AA-BB27-4E74-8BAD-391D6E82E39D}"/>
    <cellStyle name="Moeda 2 4 2 3" xfId="954" xr:uid="{577C5684-3447-4931-AD59-93C7DFCB7B61}"/>
    <cellStyle name="Moeda 2 4 3" xfId="381" xr:uid="{0C225983-4BBF-4644-8639-FA7556DABCEE}"/>
    <cellStyle name="Moeda 2 4 3 2" xfId="1047" xr:uid="{D963667B-722E-42BB-B3A6-466FD1FFFF5F}"/>
    <cellStyle name="Moeda 2 4 4" xfId="838" xr:uid="{E1F08ECB-FAB0-41F4-B292-E4260C5D8CD3}"/>
    <cellStyle name="Moeda 2 5" xfId="217" xr:uid="{02F1A2DD-26E6-4B2C-BB15-98E1A626B1A5}"/>
    <cellStyle name="Moeda 2 6" xfId="243" xr:uid="{BB6D5C1D-2856-4352-A80D-EF3D0DE43AB6}"/>
    <cellStyle name="Moeda 2 7" xfId="251" xr:uid="{942FABBD-ED98-4EE4-9ECB-E4CDCF7FC6AC}"/>
    <cellStyle name="Moeda 2 7 2" xfId="427" xr:uid="{CB9AF310-8E91-4BB2-A1A4-FBDD7FEAEDC4}"/>
    <cellStyle name="Moeda 2 7 2 2" xfId="1093" xr:uid="{920CB4E0-64B4-481A-BC49-C610FF451C30}"/>
    <cellStyle name="Moeda 2 7 3" xfId="917" xr:uid="{646CE90E-C954-43CA-8677-44BC976EEFD2}"/>
    <cellStyle name="Moeda 2 8" xfId="344" xr:uid="{65C979EF-679F-49CF-8DB8-D452B533A4BF}"/>
    <cellStyle name="Moeda 2 8 2" xfId="1010" xr:uid="{57C99E58-09D5-42C8-8785-6E334DD306B6}"/>
    <cellStyle name="Moeda 2 9" xfId="790" xr:uid="{6AB87E69-A8C4-4B00-BCC9-70EB4EF664C4}"/>
    <cellStyle name="Moeda 3" xfId="96" xr:uid="{60E6EF70-2AE6-43EE-82E1-DD8BAF520C26}"/>
    <cellStyle name="Moeda 3 2" xfId="105" xr:uid="{ECE430BB-5DCF-4F0F-BF72-A554505B99BD}"/>
    <cellStyle name="Moeda 3 2 2" xfId="125" xr:uid="{E9213D1D-F152-413A-812D-23B5FF0F0062}"/>
    <cellStyle name="Moeda 3 2 2 2" xfId="162" xr:uid="{A036F5C5-EB7D-44B4-8B8C-C40C0D38665E}"/>
    <cellStyle name="Moeda 3 2 2 2 2" xfId="319" xr:uid="{66D432C0-FEC7-406D-9B03-5AF69D7AB866}"/>
    <cellStyle name="Moeda 3 2 2 2 2 2" xfId="495" xr:uid="{9F20FA54-1F89-4305-94CF-691A256509B2}"/>
    <cellStyle name="Moeda 3 2 2 2 2 2 2" xfId="1161" xr:uid="{AF10877E-99DC-4CDF-9573-C58F0F0198B3}"/>
    <cellStyle name="Moeda 3 2 2 2 2 3" xfId="985" xr:uid="{3192CE54-7275-4F3A-B953-3123704C4626}"/>
    <cellStyle name="Moeda 3 2 2 2 3" xfId="412" xr:uid="{4E3E78BB-9CD5-4D57-B583-424E339907B9}"/>
    <cellStyle name="Moeda 3 2 2 2 3 2" xfId="1078" xr:uid="{A002B9D2-A4A3-4AD5-B531-4102BE0F34E5}"/>
    <cellStyle name="Moeda 3 2 2 2 4" xfId="869" xr:uid="{A493F3B8-DF00-484C-88B1-EB1D8D5CE22C}"/>
    <cellStyle name="Moeda 3 2 2 3" xfId="282" xr:uid="{9B2BAE5B-7FDA-4321-B5B0-9787182824E4}"/>
    <cellStyle name="Moeda 3 2 2 3 2" xfId="458" xr:uid="{5EAB03A8-4986-47CA-953D-5A3481FDEA1D}"/>
    <cellStyle name="Moeda 3 2 2 3 2 2" xfId="1124" xr:uid="{B9B71EE1-EF93-4AAC-90B2-45E80362B68D}"/>
    <cellStyle name="Moeda 3 2 2 3 3" xfId="948" xr:uid="{17C9EB7B-C16B-4A97-95F1-A1F424F376B4}"/>
    <cellStyle name="Moeda 3 2 2 4" xfId="375" xr:uid="{6B31C010-9F73-4B72-AA5C-5E88633167AD}"/>
    <cellStyle name="Moeda 3 2 2 4 2" xfId="1041" xr:uid="{DA3BC775-7392-4E3F-8F8F-99570815BFCF}"/>
    <cellStyle name="Moeda 3 2 2 5" xfId="832" xr:uid="{307FD059-FB1B-43D7-B093-62CD52E01E83}"/>
    <cellStyle name="Moeda 3 2 3" xfId="144" xr:uid="{37146535-E47E-45C3-BA35-EF363C0DE760}"/>
    <cellStyle name="Moeda 3 2 3 2" xfId="301" xr:uid="{C9336D59-B573-4ECB-94FC-5BE9D62C0058}"/>
    <cellStyle name="Moeda 3 2 3 2 2" xfId="477" xr:uid="{627AFED8-185B-44C3-8B42-86A675A1190B}"/>
    <cellStyle name="Moeda 3 2 3 2 2 2" xfId="1143" xr:uid="{96D92F4E-557C-4813-814F-16B1E31C22FC}"/>
    <cellStyle name="Moeda 3 2 3 2 3" xfId="967" xr:uid="{6773FAB8-BECC-4E1A-AD20-A35C1FCAC22D}"/>
    <cellStyle name="Moeda 3 2 3 3" xfId="394" xr:uid="{53EE7148-4AB1-4D50-940D-5457932717DB}"/>
    <cellStyle name="Moeda 3 2 3 3 2" xfId="1060" xr:uid="{1880CD0F-089C-46AB-B532-BF37833E6831}"/>
    <cellStyle name="Moeda 3 2 3 4" xfId="851" xr:uid="{DDD8B5A1-CE14-4C16-AC03-4895E6EDFB0B}"/>
    <cellStyle name="Moeda 3 2 4" xfId="264" xr:uid="{D492E2CA-97E8-476F-8475-9A4463E2CD69}"/>
    <cellStyle name="Moeda 3 2 4 2" xfId="440" xr:uid="{62B60E9D-9675-4A12-9EE0-9A4185EFC234}"/>
    <cellStyle name="Moeda 3 2 4 2 2" xfId="1106" xr:uid="{CB9124B3-575B-4759-B4D9-0D3F0495C49C}"/>
    <cellStyle name="Moeda 3 2 4 3" xfId="930" xr:uid="{6044C5E3-2061-4514-A059-48FEA6758864}"/>
    <cellStyle name="Moeda 3 2 5" xfId="357" xr:uid="{DC9ED23B-7AA4-43C1-8FD7-10BA71AC98A8}"/>
    <cellStyle name="Moeda 3 2 5 2" xfId="1023" xr:uid="{92FEBF4C-4A84-4823-AECA-66FEF441A42F}"/>
    <cellStyle name="Moeda 3 2 6" xfId="814" xr:uid="{7410841C-9CAF-44AB-828D-F9AF51A49440}"/>
    <cellStyle name="Moeda 3 3" xfId="116" xr:uid="{08599604-AA72-475D-BD4D-53A67F4A350D}"/>
    <cellStyle name="Moeda 3 3 2" xfId="153" xr:uid="{359308FB-98E2-4B82-A261-860D7627466B}"/>
    <cellStyle name="Moeda 3 3 2 2" xfId="310" xr:uid="{9BF9FB69-C060-4FF3-A0C8-FC3A31527290}"/>
    <cellStyle name="Moeda 3 3 2 2 2" xfId="486" xr:uid="{2EADC598-C49B-46A8-A69B-D2C8F907D283}"/>
    <cellStyle name="Moeda 3 3 2 2 2 2" xfId="1152" xr:uid="{23FC3540-36D0-4BE2-BFBE-583F6F4F5D96}"/>
    <cellStyle name="Moeda 3 3 2 2 3" xfId="976" xr:uid="{980C7399-EA3A-4EFC-A2BA-05FEDD4C48DE}"/>
    <cellStyle name="Moeda 3 3 2 3" xfId="403" xr:uid="{A616B6E4-0003-4BED-89E8-067FC8FF8E6A}"/>
    <cellStyle name="Moeda 3 3 2 3 2" xfId="1069" xr:uid="{38BF44CA-8B90-4224-9572-6266EDE470BD}"/>
    <cellStyle name="Moeda 3 3 2 4" xfId="860" xr:uid="{B97A0AB2-3F03-45C5-B6D8-FD63EF3159D4}"/>
    <cellStyle name="Moeda 3 3 3" xfId="273" xr:uid="{07F1CB1F-A31B-46BB-BC9D-511BCC1C0329}"/>
    <cellStyle name="Moeda 3 3 3 2" xfId="449" xr:uid="{6D449B75-FCDA-405D-BF56-5E38E0BFCCD6}"/>
    <cellStyle name="Moeda 3 3 3 2 2" xfId="1115" xr:uid="{540CE83D-2EA7-4FC9-91BA-8C4F9DF29C6F}"/>
    <cellStyle name="Moeda 3 3 3 3" xfId="939" xr:uid="{D5F70EB7-A7C2-47C1-994D-BE9764495E83}"/>
    <cellStyle name="Moeda 3 3 4" xfId="366" xr:uid="{BB2E9B31-F9EA-4643-BCAF-CD924A5DF7CF}"/>
    <cellStyle name="Moeda 3 3 4 2" xfId="1032" xr:uid="{848598EC-64AE-4B43-9B32-43B4AB61CFE3}"/>
    <cellStyle name="Moeda 3 3 5" xfId="823" xr:uid="{A9351890-2284-4CF5-BF99-29B4CAF6EF73}"/>
    <cellStyle name="Moeda 3 4" xfId="135" xr:uid="{19559D44-0E5C-48EF-A8DC-D241DB4C0736}"/>
    <cellStyle name="Moeda 3 4 2" xfId="292" xr:uid="{13CC3A83-CE07-45E9-9267-25D2C81F6482}"/>
    <cellStyle name="Moeda 3 4 2 2" xfId="468" xr:uid="{DA920558-BEA2-4B5E-A20A-C27BF7CCE8E1}"/>
    <cellStyle name="Moeda 3 4 2 2 2" xfId="1134" xr:uid="{8E946375-8912-4A86-83B0-CC56F782214A}"/>
    <cellStyle name="Moeda 3 4 2 3" xfId="958" xr:uid="{43C9F452-39ED-4229-A6DB-33300837AD18}"/>
    <cellStyle name="Moeda 3 4 3" xfId="385" xr:uid="{A91F2D06-AFEA-4CB1-AC28-8A6F8F604C07}"/>
    <cellStyle name="Moeda 3 4 3 2" xfId="1051" xr:uid="{3E363401-C7B0-4B44-B086-E7D4D7B66A73}"/>
    <cellStyle name="Moeda 3 4 4" xfId="842" xr:uid="{AA9E59AE-ED50-4B1C-AD9B-4019DC74C9E8}"/>
    <cellStyle name="Moeda 3 5" xfId="255" xr:uid="{89E443BA-09B4-4BE2-B87B-2889F3F786BC}"/>
    <cellStyle name="Moeda 3 5 2" xfId="431" xr:uid="{91D1CF0D-931F-4E2E-9A04-34AFDF290FA2}"/>
    <cellStyle name="Moeda 3 5 2 2" xfId="1097" xr:uid="{39DE3D6C-4784-4F0E-9361-55A58EB6A489}"/>
    <cellStyle name="Moeda 3 5 3" xfId="921" xr:uid="{850C1DDD-1B56-45C7-831A-C1487F7BC402}"/>
    <cellStyle name="Moeda 3 6" xfId="348" xr:uid="{B6826C07-CF55-49BD-8C82-E87CFA81F51B}"/>
    <cellStyle name="Moeda 3 6 2" xfId="1014" xr:uid="{996C7FBC-26C0-496F-9AC2-8E1D828EC204}"/>
    <cellStyle name="Moeda 3 7" xfId="805" xr:uid="{9F6BC0D0-363D-40F9-9358-3ED222273B3B}"/>
    <cellStyle name="Moeda 4" xfId="236" xr:uid="{0FECD4B8-A08C-493A-89EA-238C3723EE7E}"/>
    <cellStyle name="Moeda 4 2" xfId="335" xr:uid="{20AB40D0-E1EC-4A2F-841F-3411DAC0BA2E}"/>
    <cellStyle name="Moeda 4 2 2" xfId="504" xr:uid="{82A43C96-CBA4-463A-86C5-C554A3538E90}"/>
    <cellStyle name="Moeda 4 2 2 2" xfId="1170" xr:uid="{44DD0CE3-5F25-471C-9694-07501EB28FD6}"/>
    <cellStyle name="Moeda 4 2 3" xfId="1001" xr:uid="{D4081E70-05CF-4FC4-8A85-8E66D526DD75}"/>
    <cellStyle name="Moeda 4 3" xfId="421" xr:uid="{73E510AA-82ED-4A7E-BA2C-94C538D128FB}"/>
    <cellStyle name="Moeda 4 3 2" xfId="1087" xr:uid="{211D12BA-305F-4D23-9226-20410F8B5F8A}"/>
    <cellStyle name="Moeda 4 4" xfId="906" xr:uid="{C25DDCB1-71ED-466D-AE99-8F003AD99E37}"/>
    <cellStyle name="Moeda 5" xfId="1173" xr:uid="{C0AE7882-0E20-4096-8B85-EED23482A448}"/>
    <cellStyle name="Moeda 6" xfId="511" xr:uid="{66631F47-35F9-4C38-AA88-97BD6F08F0A7}"/>
    <cellStyle name="Neutral" xfId="75" xr:uid="{7E38AC8C-0523-4773-A178-7EDEC1AB7A9D}"/>
    <cellStyle name="Neutral 2" xfId="201" xr:uid="{C7CC7FB3-3839-49CF-808A-D0C2C2809ECB}"/>
    <cellStyle name="Normal" xfId="0" builtinId="0"/>
    <cellStyle name="Normal 10" xfId="3" xr:uid="{69F15347-40C3-4D1B-9897-31C9DBE38EA3}"/>
    <cellStyle name="Normal 14" xfId="1452" xr:uid="{981C0FA0-4A9E-46CC-9071-E7E023926991}"/>
    <cellStyle name="Normal 2" xfId="76" xr:uid="{FC266F9D-62CC-440D-BBF3-80731693D22D}"/>
    <cellStyle name="Normal 2 2" xfId="107" xr:uid="{DC9B3F5D-8948-4F84-B699-CB3443A0288E}"/>
    <cellStyle name="Normal 2 2 2" xfId="1463" xr:uid="{532D86D9-CC29-429F-B8DC-E9EED07FA0A2}"/>
    <cellStyle name="Normal 2 2 3" xfId="1454" xr:uid="{081E69AE-C272-47C4-94EC-6B314089D551}"/>
    <cellStyle name="Normal 2 22" xfId="207" xr:uid="{7A5033D7-D0B4-4192-A145-4B0F7E016126}"/>
    <cellStyle name="Normal 2 28" xfId="507" xr:uid="{3E0472D2-FB84-403E-B134-3685D696E9E7}"/>
    <cellStyle name="Normal 2 3" xfId="244" xr:uid="{CD6274D8-AB78-4EBC-AC3D-1DB9F3B8C087}"/>
    <cellStyle name="Normal 2 4" xfId="778" xr:uid="{AAC342BE-087D-4A22-A749-2D852A3259B4}"/>
    <cellStyle name="Normal 2 5" xfId="795" xr:uid="{05852CD8-4F35-4C69-B903-24774D7690F7}"/>
    <cellStyle name="Normal 2 5 2" xfId="1464" xr:uid="{D2E1F7AB-B41D-4C2E-A567-0A3505E99C13}"/>
    <cellStyle name="Normal 2 6" xfId="1450" xr:uid="{D249937A-9872-4C7F-BA21-67F79C907D8F}"/>
    <cellStyle name="Normal 3" xfId="168" xr:uid="{17CF2B55-A132-4E19-90CF-E5B70F2C493D}"/>
    <cellStyle name="Normal 3 2" xfId="783" xr:uid="{DD4DCBCB-1327-41DA-BBD7-90F24014DBEC}"/>
    <cellStyle name="Normal 3 3" xfId="874" xr:uid="{CA08015D-7E48-40CB-9454-B1F257D7DA19}"/>
    <cellStyle name="Normal 4" xfId="509" xr:uid="{793BD2A5-86F8-4C9B-AA9E-668F35A123C4}"/>
    <cellStyle name="Normal 4 2" xfId="776" xr:uid="{84B70F09-ED7C-478A-B22C-C623CA944EF3}"/>
    <cellStyle name="Normal 4 3 3" xfId="508" xr:uid="{A67D848A-7B30-4542-A447-B5ED4D921BA7}"/>
    <cellStyle name="Normal 5" xfId="1445" xr:uid="{27941521-90A7-4A33-BAD0-9902BEC0B7F1}"/>
    <cellStyle name="Normal 6" xfId="6" xr:uid="{AC3220D3-15F9-4955-A8B2-AF80656D913B}"/>
    <cellStyle name="Normal 7" xfId="1448" xr:uid="{4F870C24-97D9-4E8C-82CB-F47ACAC36CDE}"/>
    <cellStyle name="Normal 7 2" xfId="1459" xr:uid="{B4F28A2E-2B5C-4525-A598-7D3D98D93C4C}"/>
    <cellStyle name="Normal 7 4" xfId="1453" xr:uid="{065AC924-BFF6-4A10-94B9-CACCD17E55FE}"/>
    <cellStyle name="Normal 7 4 2" xfId="1460" xr:uid="{0DA5D5D9-F3A3-4926-80C3-6710179B9E66}"/>
    <cellStyle name="Normal 9" xfId="1449" xr:uid="{E978A2F8-9EBF-426B-BD5B-DE4AC998DE51}"/>
    <cellStyle name="Normal 9 2" xfId="1458" xr:uid="{757AF485-6CA5-465E-988F-49BEA745E9A2}"/>
    <cellStyle name="Nota 2" xfId="77" xr:uid="{F14B7B16-D8C8-4EDB-B6C2-494CB048684D}"/>
    <cellStyle name="Nota 2 10" xfId="680" xr:uid="{E007CE32-E6C0-471C-93FE-7FF3CE3390FA}"/>
    <cellStyle name="Nota 2 10 2" xfId="1342" xr:uid="{02BFC936-0606-4B09-91AB-BBEDCBA85834}"/>
    <cellStyle name="Nota 2 11" xfId="734" xr:uid="{2CE13749-DE78-458F-A8E5-6BCE533474DC}"/>
    <cellStyle name="Nota 2 11 2" xfId="1396" xr:uid="{BB7A2243-1447-42FF-BC7C-8F8E27C99F20}"/>
    <cellStyle name="Nota 2 12" xfId="731" xr:uid="{5316EE20-7F8C-4CA6-8E85-8FA6985D74A8}"/>
    <cellStyle name="Nota 2 12 2" xfId="1393" xr:uid="{4AD28185-E821-4813-8450-B26F742B73C6}"/>
    <cellStyle name="Nota 2 13" xfId="745" xr:uid="{5218E28D-E862-4799-83FF-569BA138DC34}"/>
    <cellStyle name="Nota 2 13 2" xfId="1407" xr:uid="{0EA4639C-27D9-42A6-8B75-D08BFDE526BA}"/>
    <cellStyle name="Nota 2 14" xfId="759" xr:uid="{0546ED71-372F-4643-A668-81089A95130A}"/>
    <cellStyle name="Nota 2 14 2" xfId="1421" xr:uid="{BDA7F321-86AA-45ED-A5B7-551AB2E1B853}"/>
    <cellStyle name="Nota 2 15" xfId="767" xr:uid="{D6A03F3F-60E9-4C4E-B5F7-B3D6172119F2}"/>
    <cellStyle name="Nota 2 15 2" xfId="1429" xr:uid="{96D42E42-2D58-4D5A-8432-F1D38732570D}"/>
    <cellStyle name="Nota 2 16" xfId="796" xr:uid="{D6357B7D-5FEB-4646-BF28-BBE423174239}"/>
    <cellStyle name="Nota 2 2" xfId="204" xr:uid="{623DC9F3-E9DD-4369-8799-E7D34F32B9AD}"/>
    <cellStyle name="Nota 2 2 2" xfId="879" xr:uid="{84CFCF7B-0E86-4D40-B5FF-C16C945181E5}"/>
    <cellStyle name="Nota 2 3" xfId="617" xr:uid="{7CD56D75-C74F-4D78-BD8F-97467C9BD268}"/>
    <cellStyle name="Nota 2 3 2" xfId="1279" xr:uid="{D9513A44-F1A2-4FED-832C-3BE6F76093F2}"/>
    <cellStyle name="Nota 2 4" xfId="645" xr:uid="{E49EA600-D1FC-4F04-BE06-902058E1C049}"/>
    <cellStyle name="Nota 2 4 2" xfId="1307" xr:uid="{A6360E0D-F387-4313-B140-42053001CFDA}"/>
    <cellStyle name="Nota 2 5" xfId="660" xr:uid="{ACFD0D20-4403-42AC-8AE5-171425D6E967}"/>
    <cellStyle name="Nota 2 5 2" xfId="1322" xr:uid="{73253A0C-3955-4598-9DFF-1541208363A3}"/>
    <cellStyle name="Nota 2 6" xfId="675" xr:uid="{29669954-092A-4288-9243-E68A59EA7F27}"/>
    <cellStyle name="Nota 2 6 2" xfId="1337" xr:uid="{7A91D053-9C92-4C0C-BA58-2656A0D7F036}"/>
    <cellStyle name="Nota 2 7" xfId="689" xr:uid="{8C2A717F-E1B1-4BDA-AF3C-9FF9B3C1C2B7}"/>
    <cellStyle name="Nota 2 7 2" xfId="1351" xr:uid="{D83CC186-0D30-4C97-A7A9-50017C138F49}"/>
    <cellStyle name="Nota 2 8" xfId="700" xr:uid="{796EDAF1-505F-40B6-BE2B-725EF900EFAA}"/>
    <cellStyle name="Nota 2 8 2" xfId="1362" xr:uid="{98FA1A10-7EE7-4641-9021-12B2C61F9969}"/>
    <cellStyle name="Nota 2 9" xfId="712" xr:uid="{DD4DD15B-2C87-4C30-BDFD-34A062E03EEA}"/>
    <cellStyle name="Nota 2 9 2" xfId="1374" xr:uid="{9306B558-7914-4119-B9B1-0E66DF91CB5D}"/>
    <cellStyle name="Note" xfId="78" xr:uid="{A8874634-D90A-4F25-A651-05077E38300C}"/>
    <cellStyle name="Note 10" xfId="682" xr:uid="{1C33D87E-FF1D-4D2D-84FD-30944F481E87}"/>
    <cellStyle name="Note 10 2" xfId="1344" xr:uid="{0C37DF95-B645-4090-894F-B843BEBB8D95}"/>
    <cellStyle name="Note 11" xfId="735" xr:uid="{9AE27526-AFA5-4EE9-A1DA-9FAC876B2D76}"/>
    <cellStyle name="Note 11 2" xfId="1397" xr:uid="{71E95486-A76F-453F-AD7A-66AADAB9F265}"/>
    <cellStyle name="Note 12" xfId="679" xr:uid="{F2D69A53-76E0-4690-8D86-F52EF1C9E037}"/>
    <cellStyle name="Note 12 2" xfId="1341" xr:uid="{97B4C500-245F-4BC6-B292-D0B798C49928}"/>
    <cellStyle name="Note 13" xfId="554" xr:uid="{91C019D4-36C5-4856-B3C6-265B19B562D7}"/>
    <cellStyle name="Note 13 2" xfId="1216" xr:uid="{B2880593-FA39-480E-BD76-DCE86F1430A0}"/>
    <cellStyle name="Note 14" xfId="760" xr:uid="{37BE555E-B584-4434-A65E-EA30D683F6E8}"/>
    <cellStyle name="Note 14 2" xfId="1422" xr:uid="{91DD8202-1110-4955-9BF4-41C262DB5A4D}"/>
    <cellStyle name="Note 15" xfId="768" xr:uid="{ABD5BE0E-B8C0-484F-BE19-2B0EAE5A6D86}"/>
    <cellStyle name="Note 15 2" xfId="1430" xr:uid="{BEF5E597-8206-4596-96FA-287284FB271A}"/>
    <cellStyle name="Note 16" xfId="797" xr:uid="{1BC88D84-B7E6-40BD-9722-8DA68AD68BF7}"/>
    <cellStyle name="Note 2" xfId="221" xr:uid="{9F011826-857B-4707-B1D5-79C019FF895C}"/>
    <cellStyle name="Note 2 2" xfId="892" xr:uid="{76D1BE09-65CE-4C91-9F9E-2D203173861E}"/>
    <cellStyle name="Note 3" xfId="618" xr:uid="{D191AA3D-A470-4047-B809-19B8A5DCE6F6}"/>
    <cellStyle name="Note 3 2" xfId="1280" xr:uid="{B6C307F1-8C7C-4C7C-B248-5C6CAC542377}"/>
    <cellStyle name="Note 4" xfId="646" xr:uid="{8C9FA56C-55B4-457F-9022-B9CD0F3C7BDD}"/>
    <cellStyle name="Note 4 2" xfId="1308" xr:uid="{BEE57E49-8A86-4AAC-9250-BC0A09A7E100}"/>
    <cellStyle name="Note 5" xfId="661" xr:uid="{4BAA90D7-0E72-4C79-A81E-507B933A25F4}"/>
    <cellStyle name="Note 5 2" xfId="1323" xr:uid="{99CB65A0-5696-4F10-8B90-1DB3BB9E4CC9}"/>
    <cellStyle name="Note 6" xfId="676" xr:uid="{C2FF71CE-2239-41AA-8F5B-1741E9DAA30F}"/>
    <cellStyle name="Note 6 2" xfId="1338" xr:uid="{B1CB6AE5-19ED-4E3C-8E45-286872D013F1}"/>
    <cellStyle name="Note 7" xfId="690" xr:uid="{5C68F642-A47B-488D-8DCC-77C8106BF922}"/>
    <cellStyle name="Note 7 2" xfId="1352" xr:uid="{B8C43663-5061-4CE4-8DC6-16FCDB8E39B3}"/>
    <cellStyle name="Note 8" xfId="701" xr:uid="{7404C10B-4C13-4B70-B679-EB89F1D5DADF}"/>
    <cellStyle name="Note 8 2" xfId="1363" xr:uid="{6FFF7EB0-8DE0-444A-9899-1713E2B9D433}"/>
    <cellStyle name="Note 9" xfId="713" xr:uid="{BF082DFE-59A3-4CE5-B460-FBB82DC16580}"/>
    <cellStyle name="Note 9 2" xfId="1375" xr:uid="{C3D358DC-798D-4EA7-959B-F950CD5DB285}"/>
    <cellStyle name="Output" xfId="79" xr:uid="{42F84F91-A689-4DC0-A839-83E113D3B6AD}"/>
    <cellStyle name="Output 10" xfId="702" xr:uid="{71CD3EB1-AE2C-4701-91A8-3BE67D567554}"/>
    <cellStyle name="Output 10 2" xfId="1364" xr:uid="{5BFD5378-38EB-44B7-BCA4-031852C3ECD8}"/>
    <cellStyle name="Output 11" xfId="714" xr:uid="{177C928F-C948-495A-9DB7-86C83B83C4AC}"/>
    <cellStyle name="Output 11 2" xfId="1376" xr:uid="{CFF59ED4-2EC0-4324-B62F-45618C4F0F18}"/>
    <cellStyle name="Output 12" xfId="673" xr:uid="{26584E56-5B3C-4D92-9652-A367ECF588C3}"/>
    <cellStyle name="Output 12 2" xfId="1335" xr:uid="{DE0D2CAA-3463-45C2-82D7-1C5F2E659AB5}"/>
    <cellStyle name="Output 13" xfId="740" xr:uid="{C586042A-D911-46FB-8E38-B7E26103C0A9}"/>
    <cellStyle name="Output 13 2" xfId="1402" xr:uid="{0A8F8CFA-F0C5-47AC-83ED-9BBD9F20D233}"/>
    <cellStyle name="Output 14" xfId="612" xr:uid="{186744CF-DEBB-443B-8351-1E733AFF77C7}"/>
    <cellStyle name="Output 14 2" xfId="1274" xr:uid="{FEA42ECC-1242-414A-B1FB-02EBB410195D}"/>
    <cellStyle name="Output 15" xfId="761" xr:uid="{662970DE-2749-4656-854E-70410C8A47A2}"/>
    <cellStyle name="Output 15 2" xfId="1423" xr:uid="{EBCF16A8-1DFE-4024-B198-60D5A17523E0}"/>
    <cellStyle name="Output 16" xfId="769" xr:uid="{9A87989D-9E30-4ADD-BEA7-C3C8D3D399A5}"/>
    <cellStyle name="Output 16 2" xfId="1431" xr:uid="{E203767C-DDEF-43D8-AE92-BF6077CD3C04}"/>
    <cellStyle name="Output 17" xfId="773" xr:uid="{CE4AC4A9-CA6B-4AD7-AD89-4887C01325C1}"/>
    <cellStyle name="Output 17 2" xfId="1435" xr:uid="{30663879-8923-4980-B86A-F01703653ED8}"/>
    <cellStyle name="Output 18" xfId="798" xr:uid="{9F0B20FF-C322-42CD-B94D-AE9A74FE514C}"/>
    <cellStyle name="Output 2" xfId="202" xr:uid="{4B0A0B71-BEF1-40E3-B870-164C34BC8A25}"/>
    <cellStyle name="Output 2 10" xfId="548" xr:uid="{6B5C7BC0-E0DB-4376-94E4-C386A44B7323}"/>
    <cellStyle name="Output 2 10 2" xfId="1210" xr:uid="{31E8F6B5-74C1-4F61-99FA-FC27EDD870EC}"/>
    <cellStyle name="Output 2 11" xfId="651" xr:uid="{E24225ED-BB7A-4DB5-9E42-1E21606F6936}"/>
    <cellStyle name="Output 2 11 2" xfId="1313" xr:uid="{2D6B84E8-11BA-4533-BAB0-B71CDEF9ABAF}"/>
    <cellStyle name="Output 2 12" xfId="722" xr:uid="{90245B96-183B-41FD-9CE4-6A327D17DC88}"/>
    <cellStyle name="Output 2 12 2" xfId="1384" xr:uid="{A9D5128D-F5FA-49FB-B5AE-D26F0B9C9833}"/>
    <cellStyle name="Output 2 13" xfId="666" xr:uid="{D29E8682-4BA6-4164-B1F1-D73C6F6E7CF0}"/>
    <cellStyle name="Output 2 13 2" xfId="1328" xr:uid="{31BF0308-9A74-413B-8DCF-BD91D5108673}"/>
    <cellStyle name="Output 2 14" xfId="726" xr:uid="{74A7C5BE-96DF-46CE-A2B9-4C0B6CD20F40}"/>
    <cellStyle name="Output 2 14 2" xfId="1388" xr:uid="{FD5A8AB6-96A9-40FC-BE7D-6DA57959269E}"/>
    <cellStyle name="Output 2 15" xfId="705" xr:uid="{6F068C79-6EC4-4D6B-94E8-267E9EA65D05}"/>
    <cellStyle name="Output 2 15 2" xfId="1367" xr:uid="{D176CF46-1B25-4983-B56F-3C3DFF0BDAE5}"/>
    <cellStyle name="Output 2 16" xfId="877" xr:uid="{BCAD4A53-C612-4455-A56B-24CC2D7BC6D5}"/>
    <cellStyle name="Output 2 2" xfId="213" xr:uid="{1E1B2787-D6B4-43C5-8BF7-A460DDDE833F}"/>
    <cellStyle name="Output 2 2 10" xfId="540" xr:uid="{E6A5A154-E430-47EB-B201-D50DE400538E}"/>
    <cellStyle name="Output 2 2 10 2" xfId="1202" xr:uid="{515B53BD-61D4-4D37-AC06-53D46847FD91}"/>
    <cellStyle name="Output 2 2 11" xfId="597" xr:uid="{6103C7E2-BA64-4038-9AAF-61B66B697429}"/>
    <cellStyle name="Output 2 2 11 2" xfId="1259" xr:uid="{F64B002B-8E3F-4613-BF7E-38BB3703B225}"/>
    <cellStyle name="Output 2 2 12" xfId="727" xr:uid="{5ECE5119-DCE0-4F4F-AB9E-B2D0FEA4B836}"/>
    <cellStyle name="Output 2 2 12 2" xfId="1389" xr:uid="{2E0EBACC-567E-42D3-ABBC-E0D809AEC8E0}"/>
    <cellStyle name="Output 2 2 13" xfId="672" xr:uid="{79F7789A-F046-40EC-B263-92631E9786A4}"/>
    <cellStyle name="Output 2 2 13 2" xfId="1334" xr:uid="{58F83592-2A04-4A3C-AEB0-F385A59C98D5}"/>
    <cellStyle name="Output 2 2 14" xfId="659" xr:uid="{9E8C34CF-2D07-436E-BB03-484CD54FF62B}"/>
    <cellStyle name="Output 2 2 14 2" xfId="1321" xr:uid="{EF7F0677-08E7-493F-88CF-34D81B9A4CB6}"/>
    <cellStyle name="Output 2 2 15" xfId="653" xr:uid="{39494426-44B5-4D1E-8FA7-B181C290DF26}"/>
    <cellStyle name="Output 2 2 15 2" xfId="1315" xr:uid="{D9C64B81-2622-42E8-BF6E-1A5308EF5FA4}"/>
    <cellStyle name="Output 2 2 16" xfId="743" xr:uid="{3BCAAE9B-5CED-484B-8460-CE2850497A4D}"/>
    <cellStyle name="Output 2 2 16 2" xfId="1405" xr:uid="{237ED34F-F010-4684-B28E-5B8C70501041}"/>
    <cellStyle name="Output 2 2 17" xfId="542" xr:uid="{9D6752ED-7422-40E0-987C-C6FFB40DD3C8}"/>
    <cellStyle name="Output 2 2 17 2" xfId="1204" xr:uid="{2F8D172C-EA85-4257-9DEA-19F39F2827D4}"/>
    <cellStyle name="Output 2 2 18" xfId="885" xr:uid="{161C1863-C5BA-4E05-A74C-323900D79BF2}"/>
    <cellStyle name="Output 2 2 2" xfId="234" xr:uid="{CB7B62B4-8354-4AB3-A490-5948AAA3D49F}"/>
    <cellStyle name="Output 2 2 2 2" xfId="904" xr:uid="{A44FB038-0A78-4748-99EC-97D25C28EFF2}"/>
    <cellStyle name="Output 2 2 3" xfId="565" xr:uid="{029317F7-283B-4B38-8A68-C2B27568E96A}"/>
    <cellStyle name="Output 2 2 3 2" xfId="1227" xr:uid="{308C5C1E-53D6-4B6E-9AA7-FD2B1B328BD2}"/>
    <cellStyle name="Output 2 2 4" xfId="527" xr:uid="{25302776-8F3B-4D6C-8A58-55D4FB371683}"/>
    <cellStyle name="Output 2 2 4 2" xfId="1189" xr:uid="{58176BBF-C325-4A5F-9960-33A5A8CA7DAC}"/>
    <cellStyle name="Output 2 2 5" xfId="595" xr:uid="{9300E7FF-93B0-452C-8C5F-9007368D3B9F}"/>
    <cellStyle name="Output 2 2 5 2" xfId="1257" xr:uid="{4E4EC6C8-A9AC-48D0-9C73-60F62C09FC8D}"/>
    <cellStyle name="Output 2 2 6" xfId="643" xr:uid="{94B9C329-5E1D-4907-8353-F21FA9A112C8}"/>
    <cellStyle name="Output 2 2 6 2" xfId="1305" xr:uid="{B158AEBC-8152-466C-92C0-6FABBF4953C4}"/>
    <cellStyle name="Output 2 2 7" xfId="631" xr:uid="{4D6EC12B-9481-44F7-AF63-1816E1566111}"/>
    <cellStyle name="Output 2 2 7 2" xfId="1293" xr:uid="{A623566A-39AB-42CF-883F-505115A0A572}"/>
    <cellStyle name="Output 2 2 8" xfId="529" xr:uid="{3CE268EB-5A71-4790-A06A-B6D491A0B68B}"/>
    <cellStyle name="Output 2 2 8 2" xfId="1191" xr:uid="{B767FF69-FDDE-4DB3-9B88-89DACFAF5FF8}"/>
    <cellStyle name="Output 2 2 9" xfId="685" xr:uid="{685F768C-ED1D-4CC8-AA60-F21B4D18C8FD}"/>
    <cellStyle name="Output 2 2 9 2" xfId="1347" xr:uid="{9ECD02DE-C30C-4542-9592-1D64062A876C}"/>
    <cellStyle name="Output 2 3" xfId="240" xr:uid="{6BB420C7-B2DA-4398-BEC4-222147A6AB1D}"/>
    <cellStyle name="Output 2 3 2" xfId="337" xr:uid="{165BF798-B8C1-4D78-9D01-7711D65183C4}"/>
    <cellStyle name="Output 2 3 2 2" xfId="1003" xr:uid="{59344829-945F-4963-8C85-438082A1C6E8}"/>
    <cellStyle name="Output 2 3 3" xfId="910" xr:uid="{682BA018-691E-40EC-B524-E8ED6DF9B83C}"/>
    <cellStyle name="Output 2 4" xfId="556" xr:uid="{04F42D42-A408-4A96-A4BB-308CF4C25A33}"/>
    <cellStyle name="Output 2 4 2" xfId="1218" xr:uid="{43E32533-552C-4A88-A4EF-DEE76A19ADF4}"/>
    <cellStyle name="Output 2 5" xfId="586" xr:uid="{0550188A-4E26-4071-A4E3-CAF97C1F781C}"/>
    <cellStyle name="Output 2 5 2" xfId="1248" xr:uid="{FF5E854B-E63F-4F5F-8F02-CBD6A3B0783F}"/>
    <cellStyle name="Output 2 6" xfId="629" xr:uid="{520023E4-0575-43B4-AB61-6D2A3167D12E}"/>
    <cellStyle name="Output 2 6 2" xfId="1291" xr:uid="{50F15057-511B-468C-ACD9-32650A16138E}"/>
    <cellStyle name="Output 2 7" xfId="522" xr:uid="{97D9E64A-1A0F-439B-8FF9-573DDAFDF0D8}"/>
    <cellStyle name="Output 2 7 2" xfId="1184" xr:uid="{B6C5943D-40B6-4445-BEEF-EEE819E0FF6A}"/>
    <cellStyle name="Output 2 8" xfId="627" xr:uid="{B7B92188-29A6-482D-ADB1-E468C97C0053}"/>
    <cellStyle name="Output 2 8 2" xfId="1289" xr:uid="{BA634294-C230-4138-9EC8-2D9B684BEB92}"/>
    <cellStyle name="Output 2 9" xfId="587" xr:uid="{0BC26267-28F5-448A-957A-302D2C6F7448}"/>
    <cellStyle name="Output 2 9 2" xfId="1249" xr:uid="{EB22A1BC-8B4F-48B0-B168-822B9374A63C}"/>
    <cellStyle name="Output 3" xfId="230" xr:uid="{8C98E48E-1A76-476C-95C9-4B6F670913DC}"/>
    <cellStyle name="Output 3 2" xfId="334" xr:uid="{2CC9C0A3-DED8-44F0-9D6E-672797789442}"/>
    <cellStyle name="Output 3 2 2" xfId="1000" xr:uid="{029486D9-9649-4377-96E9-5BC304C15660}"/>
    <cellStyle name="Output 3 3" xfId="900" xr:uid="{92C9F772-36B6-4289-8185-E4EC795AF2DF}"/>
    <cellStyle name="Output 4" xfId="232" xr:uid="{CA78D3C0-57D1-4C72-B0AB-9658F1EF38BD}"/>
    <cellStyle name="Output 4 2" xfId="902" xr:uid="{D911CD04-7EEF-41CA-91A4-C891BB136389}"/>
    <cellStyle name="Output 5" xfId="619" xr:uid="{EAD20A83-F111-43E5-A41E-62315E5EE5CA}"/>
    <cellStyle name="Output 5 2" xfId="1281" xr:uid="{1B921FF5-2082-49F8-AFC9-78CB13F80984}"/>
    <cellStyle name="Output 6" xfId="647" xr:uid="{AE9F1A6F-AE55-4ABF-BACC-046C3142C2B9}"/>
    <cellStyle name="Output 6 2" xfId="1309" xr:uid="{5DEFD456-0D3F-4257-AEAD-73A5AAC1462C}"/>
    <cellStyle name="Output 7" xfId="662" xr:uid="{CCB4D41A-02F5-402E-9EB3-C8546CEFDBEC}"/>
    <cellStyle name="Output 7 2" xfId="1324" xr:uid="{3F0B09ED-3BCD-45B3-B2CE-1F8EA6F7406E}"/>
    <cellStyle name="Output 8" xfId="677" xr:uid="{4E6403A3-9D5C-48AD-8A6F-4B7D42724828}"/>
    <cellStyle name="Output 8 2" xfId="1339" xr:uid="{C48480B8-B4CA-4530-BC7B-C42E782EFFAB}"/>
    <cellStyle name="Output 9" xfId="691" xr:uid="{0B3BF0FE-0701-4292-8294-35AB91B33F1F}"/>
    <cellStyle name="Output 9 2" xfId="1353" xr:uid="{3A54D33B-F7AB-4AB6-A8AE-7AEA406864A7}"/>
    <cellStyle name="Porcentagem" xfId="1443" builtinId="5"/>
    <cellStyle name="Porcentagem 11" xfId="8" xr:uid="{F65C9F07-D617-48BB-8D87-DA209010F48F}"/>
    <cellStyle name="Porcentagem 2" xfId="93" xr:uid="{3ADEB8C7-A81D-42D4-9B85-0E87FB967EF0}"/>
    <cellStyle name="Porcentagem 2 2" xfId="108" xr:uid="{E427C931-EA36-419D-BF45-C9F273389F83}"/>
    <cellStyle name="Porcentagem 2 3" xfId="245" xr:uid="{2101348E-1330-4D8E-B93C-A0D61778F350}"/>
    <cellStyle name="Porcentagem 2 4" xfId="1457" xr:uid="{7900C194-437F-45E7-98AA-AE76E7344BAD}"/>
    <cellStyle name="Porcentagem 3" xfId="510" xr:uid="{04AE05C8-E771-43CB-9610-0AF4DAD16889}"/>
    <cellStyle name="Porcentagem 3 2" xfId="1461" xr:uid="{3D12002B-A2A0-4585-9FF8-A27916761D21}"/>
    <cellStyle name="Porcentagem 4" xfId="1446" xr:uid="{CCC77AD0-C7BD-4004-9C24-DF7C0DCD0653}"/>
    <cellStyle name="Saída 10" xfId="636" xr:uid="{C7EE932B-30C7-4BD9-896D-81DF9B0FE31B}"/>
    <cellStyle name="Saída 10 2" xfId="1298" xr:uid="{5164B157-1949-4F0E-98BF-C6ECDBF183E4}"/>
    <cellStyle name="Saída 11" xfId="667" xr:uid="{5B9009E1-153F-4210-A1E9-8A05E608A0AA}"/>
    <cellStyle name="Saída 11 2" xfId="1329" xr:uid="{773282B9-D751-4544-A1DE-535FE44C3839}"/>
    <cellStyle name="Saída 12" xfId="694" xr:uid="{CA1965A5-370E-414A-BD64-316BAA729430}"/>
    <cellStyle name="Saída 12 2" xfId="1356" xr:uid="{2C9A2C02-4099-4ACC-A6ED-CFBBE8E23413}"/>
    <cellStyle name="Saída 13" xfId="728" xr:uid="{A43BE969-DDEC-4973-B799-3DA1D53CA892}"/>
    <cellStyle name="Saída 13 2" xfId="1390" xr:uid="{5578AB85-6B31-4D3C-879E-361650078648}"/>
    <cellStyle name="Saída 14" xfId="719" xr:uid="{FDB9D5E1-E525-48D8-89E5-D86F3C9A3548}"/>
    <cellStyle name="Saída 14 2" xfId="1381" xr:uid="{941F9CBF-0271-4E60-8F77-49387414E4EE}"/>
    <cellStyle name="Saída 15" xfId="738" xr:uid="{AF287B95-70CF-4FBB-B12B-04E098FED98B}"/>
    <cellStyle name="Saída 15 2" xfId="1400" xr:uid="{C8FAAE2B-27A2-45C6-A9C8-5BB4DAB9A249}"/>
    <cellStyle name="Saída 16" xfId="729" xr:uid="{643CD308-3695-4339-ACF5-4303B3449B39}"/>
    <cellStyle name="Saída 16 2" xfId="1391" xr:uid="{AA56DBC9-17FF-41DB-92AA-54E2BD82E973}"/>
    <cellStyle name="Saída 17" xfId="697" xr:uid="{433E166B-F908-42E6-BAEB-672A913187E8}"/>
    <cellStyle name="Saída 17 2" xfId="1359" xr:uid="{8FF510D8-AD17-41E9-A81A-B7CE15C6223E}"/>
    <cellStyle name="Saída 2" xfId="80" xr:uid="{1690AA6E-B05E-4E32-95BE-7ABCA0E46EC9}"/>
    <cellStyle name="Saída 2 10" xfId="596" xr:uid="{7C607BAC-7FE6-487C-9FBE-E8E2C19DE546}"/>
    <cellStyle name="Saída 2 10 2" xfId="1258" xr:uid="{01CD33E5-1685-4708-99EE-2902C2371B68}"/>
    <cellStyle name="Saída 2 11" xfId="582" xr:uid="{985306CD-15AB-4F2E-AC79-DF1AA38C6267}"/>
    <cellStyle name="Saída 2 11 2" xfId="1244" xr:uid="{B005F70B-DCA3-41FC-ADFF-A36030AD1176}"/>
    <cellStyle name="Saída 2 12" xfId="723" xr:uid="{A6875FD6-D03A-43DD-81C3-E2528E809127}"/>
    <cellStyle name="Saída 2 12 2" xfId="1385" xr:uid="{79775604-7DA5-4E3E-9E5B-7299DF2A9BA3}"/>
    <cellStyle name="Saída 2 13" xfId="635" xr:uid="{7DE35D7E-F4CE-420D-A3CE-A47EB279B4A4}"/>
    <cellStyle name="Saída 2 13 2" xfId="1297" xr:uid="{5518AF97-FD95-413E-A51A-7A3655E95576}"/>
    <cellStyle name="Saída 2 14" xfId="581" xr:uid="{07779A87-5155-4638-9B07-964B6CA630CA}"/>
    <cellStyle name="Saída 2 14 2" xfId="1243" xr:uid="{225D3BCE-3310-4A65-9C8E-62E9E5A413F6}"/>
    <cellStyle name="Saída 2 15" xfId="552" xr:uid="{72069D6F-0710-41A1-B7F7-3C19AAC19100}"/>
    <cellStyle name="Saída 2 15 2" xfId="1214" xr:uid="{AA193171-4DF2-4A6E-BE4D-54849170C186}"/>
    <cellStyle name="Saída 2 16" xfId="725" xr:uid="{642F15B0-9331-424A-B0AF-118A00BCACCA}"/>
    <cellStyle name="Saída 2 16 2" xfId="1387" xr:uid="{A6FF833C-0A80-44CF-B632-3AF65F29F25F}"/>
    <cellStyle name="Saída 2 17" xfId="753" xr:uid="{C86FDDAB-8498-429F-811F-94FB7E19E250}"/>
    <cellStyle name="Saída 2 17 2" xfId="1415" xr:uid="{5733EE6B-3CD3-49C3-ACBA-C02A5F3BCC13}"/>
    <cellStyle name="Saída 2 18" xfId="751" xr:uid="{BB6677D2-9B63-4801-8D92-8D759DB5E984}"/>
    <cellStyle name="Saída 2 18 2" xfId="1413" xr:uid="{5315DC9B-81A8-4518-A214-22DE523EB410}"/>
    <cellStyle name="Saída 2 19" xfId="799" xr:uid="{6E2A9817-241F-4280-AE9F-7B5E5032DBF0}"/>
    <cellStyle name="Saída 2 2" xfId="214" xr:uid="{99CFE2A1-2334-40AF-BDED-D0358F8E633B}"/>
    <cellStyle name="Saída 2 2 2" xfId="330" xr:uid="{256C83DC-29F4-4795-9A09-D0AFBF0ED5F8}"/>
    <cellStyle name="Saída 2 2 2 2" xfId="996" xr:uid="{42B20845-4760-4570-8D48-CA0859D64C71}"/>
    <cellStyle name="Saída 2 2 3" xfId="886" xr:uid="{A4A463FA-872A-41C7-BECD-E24A46548710}"/>
    <cellStyle name="Saída 2 3" xfId="227" xr:uid="{60583E04-F550-4748-BAA6-11B6FA26D4BB}"/>
    <cellStyle name="Saída 2 3 2" xfId="897" xr:uid="{EC68BAFF-876D-4367-A8D8-46B533554135}"/>
    <cellStyle name="Saída 2 4" xfId="566" xr:uid="{DB9923BE-D2DD-47ED-8FEB-073284EDF179}"/>
    <cellStyle name="Saída 2 4 2" xfId="1228" xr:uid="{483BC0DF-2F70-4442-9CEA-02CB36017A9A}"/>
    <cellStyle name="Saída 2 5" xfId="579" xr:uid="{464CB21E-312B-4295-9616-C11EF63E4EB4}"/>
    <cellStyle name="Saída 2 5 2" xfId="1241" xr:uid="{F92AFF4A-7346-48A8-AAFF-C91875E98388}"/>
    <cellStyle name="Saída 2 6" xfId="622" xr:uid="{015F1115-8B50-49FF-8DD1-80E40837B27C}"/>
    <cellStyle name="Saída 2 6 2" xfId="1284" xr:uid="{44A0B0AD-E76E-4985-9C08-7859C3A2D91A}"/>
    <cellStyle name="Saída 2 7" xfId="605" xr:uid="{EF65F6C2-BB35-421D-AC2D-E2DB33F4B736}"/>
    <cellStyle name="Saída 2 7 2" xfId="1267" xr:uid="{F117B204-3CC6-4D12-AA2C-AD8CF880F2B0}"/>
    <cellStyle name="Saída 2 8" xfId="657" xr:uid="{F98ACFF4-48FB-43D9-AE4B-30F903DE5FC9}"/>
    <cellStyle name="Saída 2 8 2" xfId="1319" xr:uid="{98F5488B-F9D7-4F4F-84E6-BD64C1A3146A}"/>
    <cellStyle name="Saída 2 9" xfId="575" xr:uid="{8B19FB32-DA9E-4F56-9364-A32B9BA6B085}"/>
    <cellStyle name="Saída 2 9 2" xfId="1237" xr:uid="{6F239188-E795-4DF7-AB59-11B2FBEECC9F}"/>
    <cellStyle name="Saída 3" xfId="231" xr:uid="{4B42B566-9CD0-4E4A-BD02-EFD79B73C169}"/>
    <cellStyle name="Saída 3 10" xfId="590" xr:uid="{8DC913D8-DAEC-453B-B02C-527DB614B39A}"/>
    <cellStyle name="Saída 3 10 2" xfId="1252" xr:uid="{61502539-EA3C-49D8-9690-AB48F540EA1A}"/>
    <cellStyle name="Saída 3 11" xfId="736" xr:uid="{DA13F6C6-1146-458C-9BE2-11D99B77867F}"/>
    <cellStyle name="Saída 3 11 2" xfId="1398" xr:uid="{B4F9CAB1-9148-40B1-A0C9-72F3E0DFB75C}"/>
    <cellStyle name="Saída 3 12" xfId="741" xr:uid="{EF47B6A1-8CEC-406E-B8AE-D64B573CA8FC}"/>
    <cellStyle name="Saída 3 12 2" xfId="1403" xr:uid="{BD4425DA-6587-4589-9E46-F8311FDD0726}"/>
    <cellStyle name="Saída 3 13" xfId="754" xr:uid="{89C9342E-D976-4401-BA38-924B82DA9BB8}"/>
    <cellStyle name="Saída 3 13 2" xfId="1416" xr:uid="{1D91C611-B4AA-44B4-95E8-F82A72ADA05F}"/>
    <cellStyle name="Saída 3 14" xfId="718" xr:uid="{5C014D83-C854-48F3-9BB4-472A5DBAFD4E}"/>
    <cellStyle name="Saída 3 14 2" xfId="1380" xr:uid="{01EAB65C-AC63-4D84-B0A2-06634F9C400F}"/>
    <cellStyle name="Saída 3 15" xfId="762" xr:uid="{96BAC7FA-0A4D-4402-8E32-47842679B6BF}"/>
    <cellStyle name="Saída 3 15 2" xfId="1424" xr:uid="{F5C308F9-EFA9-4430-BD43-0844878109AD}"/>
    <cellStyle name="Saída 3 16" xfId="770" xr:uid="{A11F3248-5150-4E70-B08F-A2C45808FDBA}"/>
    <cellStyle name="Saída 3 16 2" xfId="1432" xr:uid="{33B8FFA6-3C69-4859-AF6F-E75323861688}"/>
    <cellStyle name="Saída 3 17" xfId="774" xr:uid="{41F22FCA-0A71-40AA-8605-EE7276BD57E6}"/>
    <cellStyle name="Saída 3 17 2" xfId="1436" xr:uid="{1032A58E-B94E-495E-961C-067C7B02E539}"/>
    <cellStyle name="Saída 3 18" xfId="901" xr:uid="{BCA518EF-F823-4D6A-807E-243E1B6C3B19}"/>
    <cellStyle name="Saída 3 2" xfId="233" xr:uid="{26DB87E8-681B-4CF7-85D6-100AE5028572}"/>
    <cellStyle name="Saída 3 2 2" xfId="903" xr:uid="{744315E9-1011-4AC6-B484-4E974AA0106D}"/>
    <cellStyle name="Saída 3 3" xfId="620" xr:uid="{30AB7D9D-E471-4ACB-BA73-A1FFCFA2A5B7}"/>
    <cellStyle name="Saída 3 3 2" xfId="1282" xr:uid="{0D1ABAAD-F828-4028-9186-CB77CC0BFDA0}"/>
    <cellStyle name="Saída 3 4" xfId="648" xr:uid="{4ECFDB70-D4F5-46EE-B810-A3EC300C2CC2}"/>
    <cellStyle name="Saída 3 4 2" xfId="1310" xr:uid="{8D6D160D-ED00-4AA1-ABAE-79B707D49CA5}"/>
    <cellStyle name="Saída 3 5" xfId="663" xr:uid="{0277C14B-0114-4908-8A14-096AB8C684A7}"/>
    <cellStyle name="Saída 3 5 2" xfId="1325" xr:uid="{DF0A1A11-71C7-4D85-AC5D-88331486990B}"/>
    <cellStyle name="Saída 3 6" xfId="678" xr:uid="{8EFEEAEF-9FC9-4D15-B8B7-178ADC83A861}"/>
    <cellStyle name="Saída 3 6 2" xfId="1340" xr:uid="{70675BDD-A7BD-42B1-BC28-13F5F9618D3D}"/>
    <cellStyle name="Saída 3 7" xfId="692" xr:uid="{D345E308-4A57-4BD5-AAFA-429072DC9442}"/>
    <cellStyle name="Saída 3 7 2" xfId="1354" xr:uid="{F6AAC242-5F0A-41EA-812A-F1DD9CE649E5}"/>
    <cellStyle name="Saída 3 8" xfId="703" xr:uid="{D640360D-54AF-4830-A586-2470B1A70D57}"/>
    <cellStyle name="Saída 3 8 2" xfId="1365" xr:uid="{8F291B19-0D5F-410E-A11B-76A521DFB6A9}"/>
    <cellStyle name="Saída 3 9" xfId="715" xr:uid="{E86F2547-A5E9-4379-A4D6-C7953CC824F5}"/>
    <cellStyle name="Saída 3 9 2" xfId="1377" xr:uid="{40CBFB82-4428-4F10-B3CA-07C4748F686F}"/>
    <cellStyle name="Saída 4" xfId="203" xr:uid="{7CE85628-FE3E-4660-B2DD-47692B40F6D7}"/>
    <cellStyle name="Saída 4 2" xfId="325" xr:uid="{706E5B05-8D79-430E-965B-E73F0EB204AC}"/>
    <cellStyle name="Saída 4 2 2" xfId="991" xr:uid="{7024029A-2E22-4214-929E-9E9FCFEB3356}"/>
    <cellStyle name="Saída 4 3" xfId="878" xr:uid="{54C8C373-1B63-45DA-B4F6-0EF72496FE0C}"/>
    <cellStyle name="Saída 5" xfId="224" xr:uid="{2EBD3311-43CD-4E91-8F91-30561BD00979}"/>
    <cellStyle name="Saída 5 2" xfId="333" xr:uid="{B72EBF25-4FB2-4CCB-92B7-036A544960DC}"/>
    <cellStyle name="Saída 5 2 2" xfId="999" xr:uid="{11B74CF9-57D8-41DE-9D26-6A506CD68DEA}"/>
    <cellStyle name="Saída 5 3" xfId="895" xr:uid="{F17C02D2-20FB-40CE-A531-5E0D0D6ED7C6}"/>
    <cellStyle name="Saída 6" xfId="557" xr:uid="{DBD390C4-3DE3-4A21-BDE0-2460235EBD82}"/>
    <cellStyle name="Saída 6 2" xfId="1219" xr:uid="{92D84A2F-051B-44B8-9DFC-8AA4E15E8BBF}"/>
    <cellStyle name="Saída 7" xfId="533" xr:uid="{97C3CB0F-7B47-459C-9C13-33265608421E}"/>
    <cellStyle name="Saída 7 2" xfId="1195" xr:uid="{6EFF78BA-D6F0-4ECB-9B97-19F89127EB8D}"/>
    <cellStyle name="Saída 8" xfId="593" xr:uid="{1D005CE9-961A-43E7-96EF-8F7BE55CCE76}"/>
    <cellStyle name="Saída 8 2" xfId="1255" xr:uid="{9AC1B8E8-02EF-4ACE-AFBD-E9ACB6D92637}"/>
    <cellStyle name="Saída 9" xfId="638" xr:uid="{1A3C71A4-7B49-4498-A1E0-554674869316}"/>
    <cellStyle name="Saída 9 2" xfId="1300" xr:uid="{B41333B0-0670-4AFE-B951-77C2DC26DBC2}"/>
    <cellStyle name="Texto de Aviso 2" xfId="81" xr:uid="{138CAFB3-1A23-4CDF-8C5D-B0D27EA07503}"/>
    <cellStyle name="Texto Explicativo 2" xfId="82" xr:uid="{698D951A-43F1-4B8C-B81C-397887FF809E}"/>
    <cellStyle name="Title" xfId="83" xr:uid="{AD652EA3-B03D-47FC-8D2E-1C380B3A9C64}"/>
    <cellStyle name="Title 2" xfId="205" xr:uid="{82AE5204-1EEA-467F-A58A-1CF131E9A882}"/>
    <cellStyle name="Título 1 2" xfId="85" xr:uid="{EA49B605-F107-41E0-B65A-C05B8BED5359}"/>
    <cellStyle name="Título 2 2" xfId="86" xr:uid="{9BD91C60-42E0-4767-B725-75F72F064C3B}"/>
    <cellStyle name="Título 3 2" xfId="87" xr:uid="{3FB97F4A-7D46-4494-9A2F-45BDE16D454E}"/>
    <cellStyle name="Título 4 2" xfId="88" xr:uid="{45FEF677-BB99-4658-A1F3-71DC29731D03}"/>
    <cellStyle name="Título 5" xfId="84" xr:uid="{7D847978-7EA7-4E99-995D-25C1356108EC}"/>
    <cellStyle name="Total 2" xfId="89" xr:uid="{6D9997E1-442C-468C-A8AE-AC574E9525A6}"/>
    <cellStyle name="Total 2 10" xfId="684" xr:uid="{8971556D-DAAC-4587-AFC5-26A72C56226A}"/>
    <cellStyle name="Total 2 10 2" xfId="1346" xr:uid="{DB2EDE94-CA67-4340-B81D-63FE7BC98C40}"/>
    <cellStyle name="Total 2 11" xfId="613" xr:uid="{559537A7-0A9C-4A92-BD87-9529123F8B52}"/>
    <cellStyle name="Total 2 11 2" xfId="1275" xr:uid="{98B6E42B-90F1-4F3B-8D08-6565F9202E44}"/>
    <cellStyle name="Total 2 12" xfId="698" xr:uid="{1B8CE96F-699D-4B77-BBBE-31260F392CCD}"/>
    <cellStyle name="Total 2 12 2" xfId="1360" xr:uid="{92D585E9-CB26-4CB5-A096-CC4E474F3127}"/>
    <cellStyle name="Total 2 13" xfId="746" xr:uid="{1B958BC0-06BD-4045-B836-379191A67329}"/>
    <cellStyle name="Total 2 13 2" xfId="1408" xr:uid="{F341FCE6-D100-43AA-A97C-66C4555A1C9D}"/>
    <cellStyle name="Total 2 14" xfId="626" xr:uid="{ADCBDEAC-B593-4096-BE0C-F0000CD9B285}"/>
    <cellStyle name="Total 2 14 2" xfId="1288" xr:uid="{89E12C08-581A-4BE2-A2D8-991F8981CCD5}"/>
    <cellStyle name="Total 2 15" xfId="518" xr:uid="{FF0C3D57-BC1D-49B2-B4FF-1AC6CFE69E77}"/>
    <cellStyle name="Total 2 15 2" xfId="1180" xr:uid="{90029329-4C63-435B-9022-F70EA9E6C83E}"/>
    <cellStyle name="Total 2 16" xfId="737" xr:uid="{B556665A-7F44-4EEE-8554-67E9BE1302C2}"/>
    <cellStyle name="Total 2 16 2" xfId="1399" xr:uid="{AD6400D8-573E-4772-A20F-56BF7C6BCBEA}"/>
    <cellStyle name="Total 2 17" xfId="800" xr:uid="{ADB44403-30F1-42CB-ACBE-89FBC78D9E06}"/>
    <cellStyle name="Total 2 2" xfId="215" xr:uid="{9ABE7D37-6894-4968-95F3-58E7B8D5E917}"/>
    <cellStyle name="Total 2 2 10" xfId="520" xr:uid="{3A66B79E-0FD4-4CC0-8D2E-8D1918100BD5}"/>
    <cellStyle name="Total 2 2 10 2" xfId="1182" xr:uid="{A0BBACCC-FA77-4A68-9DE8-534FD3301E80}"/>
    <cellStyle name="Total 2 2 11" xfId="550" xr:uid="{9EE15CDB-8AD8-43AB-B90F-27936D62BDE1}"/>
    <cellStyle name="Total 2 2 11 2" xfId="1212" xr:uid="{598F89BB-C98C-48B5-BAE2-37BDFD44931D}"/>
    <cellStyle name="Total 2 2 12" xfId="624" xr:uid="{C368C4FC-C656-4719-B1B6-465C3DA871FD}"/>
    <cellStyle name="Total 2 2 12 2" xfId="1286" xr:uid="{CA951A6D-6C72-4500-9103-A0116CC3D6E6}"/>
    <cellStyle name="Total 2 2 13" xfId="654" xr:uid="{8837D0FA-4C3C-46A5-A3D7-2A660ECAF35E}"/>
    <cellStyle name="Total 2 2 13 2" xfId="1316" xr:uid="{506D371F-A802-4575-9D71-91E30CEE1CB3}"/>
    <cellStyle name="Total 2 2 14" xfId="706" xr:uid="{C065CC52-0D8F-4591-9C49-45DCE7E63236}"/>
    <cellStyle name="Total 2 2 14 2" xfId="1368" xr:uid="{472CD960-D62D-4447-9BD2-56C802B049DA}"/>
    <cellStyle name="Total 2 2 15" xfId="749" xr:uid="{E4FDE48C-2B9D-4EC8-821E-066A9A7DBB50}"/>
    <cellStyle name="Total 2 2 15 2" xfId="1411" xr:uid="{4C0C0779-7B14-4820-835C-6107A3869C0E}"/>
    <cellStyle name="Total 2 2 16" xfId="683" xr:uid="{34BFA30C-3246-445F-BCB3-266D385CF640}"/>
    <cellStyle name="Total 2 2 16 2" xfId="1345" xr:uid="{45D0866C-4868-45B0-B0AF-F7FC0AC515BD}"/>
    <cellStyle name="Total 2 2 17" xfId="574" xr:uid="{E78D27D8-7046-4238-9BFE-6E3F0BA483A2}"/>
    <cellStyle name="Total 2 2 17 2" xfId="1236" xr:uid="{CDFC7DD2-DC6F-4F03-B789-CE0A23A8F77E}"/>
    <cellStyle name="Total 2 2 18" xfId="887" xr:uid="{AC225287-2100-4D63-B82A-64D80972E3FB}"/>
    <cellStyle name="Total 2 2 2" xfId="237" xr:uid="{BE66069F-4A83-4563-BF0C-742443BDD746}"/>
    <cellStyle name="Total 2 2 2 2" xfId="907" xr:uid="{FE497748-A110-47F6-AA85-E0BFE6EE6B88}"/>
    <cellStyle name="Total 2 2 3" xfId="567" xr:uid="{37E5C2E0-5724-49B5-A9DA-2D2486C24560}"/>
    <cellStyle name="Total 2 2 3 2" xfId="1229" xr:uid="{2DAA555E-0996-436D-91AA-65A0E076355A}"/>
    <cellStyle name="Total 2 2 4" xfId="526" xr:uid="{1393FDA4-81D8-493F-A4C8-F5CE6B66CF0B}"/>
    <cellStyle name="Total 2 2 4 2" xfId="1188" xr:uid="{14DA0AD5-9EFB-4D51-B665-2D3A6E7B471C}"/>
    <cellStyle name="Total 2 2 5" xfId="544" xr:uid="{3FB07038-99EF-43EA-AA7F-E0B92AF87915}"/>
    <cellStyle name="Total 2 2 5 2" xfId="1206" xr:uid="{C92ACC25-61A1-45B3-BA4A-EFBF580F2C31}"/>
    <cellStyle name="Total 2 2 6" xfId="536" xr:uid="{2202CE13-D77E-4CFD-9BBE-323629A4464D}"/>
    <cellStyle name="Total 2 2 6 2" xfId="1198" xr:uid="{333BAA79-AC97-4F91-8966-727298CF0F62}"/>
    <cellStyle name="Total 2 2 7" xfId="602" xr:uid="{16FC8295-86AE-4E07-A092-8B21076C3EAC}"/>
    <cellStyle name="Total 2 2 7 2" xfId="1264" xr:uid="{72A65B17-8219-45C6-B838-639C61E45286}"/>
    <cellStyle name="Total 2 2 8" xfId="664" xr:uid="{88DF7D8E-0288-47A6-99B0-D04951F5187C}"/>
    <cellStyle name="Total 2 2 8 2" xfId="1326" xr:uid="{F750CE95-46D8-40B2-8F14-D07B298EC470}"/>
    <cellStyle name="Total 2 2 9" xfId="524" xr:uid="{63B677B5-324B-4235-9F5B-2008D78A3FFF}"/>
    <cellStyle name="Total 2 2 9 2" xfId="1186" xr:uid="{5B0AA782-D8B2-4FEF-BA3C-7AE10B79A68D}"/>
    <cellStyle name="Total 2 3" xfId="206" xr:uid="{105C8333-9FF1-42BE-9A1C-2B050BB2D9EC}"/>
    <cellStyle name="Total 2 3 2" xfId="326" xr:uid="{EED8B6E2-9085-4698-BC89-A13E6FEF6FBB}"/>
    <cellStyle name="Total 2 3 2 2" xfId="992" xr:uid="{A8D96667-3736-4663-9E7C-8AE01920BD30}"/>
    <cellStyle name="Total 2 3 3" xfId="880" xr:uid="{D39E63BE-0F44-42F5-A7AA-C01374698A52}"/>
    <cellStyle name="Total 2 4" xfId="239" xr:uid="{19DF036E-660C-4217-8668-DA8F77DD880E}"/>
    <cellStyle name="Total 2 4 2" xfId="336" xr:uid="{6F73D0F2-7E5D-4245-87FD-FBEE28C5664A}"/>
    <cellStyle name="Total 2 4 2 2" xfId="1002" xr:uid="{3C55803A-39DF-47CA-BD85-DA2F32D80C7E}"/>
    <cellStyle name="Total 2 4 3" xfId="909" xr:uid="{1EEB8E83-6EEC-4D19-88AB-155033188B90}"/>
    <cellStyle name="Total 2 5" xfId="558" xr:uid="{5F5FFDE3-4DE4-4C7A-9EF5-7BD4C338A838}"/>
    <cellStyle name="Total 2 5 2" xfId="1220" xr:uid="{08618474-9DC8-4A5F-99FF-608945B0A7A2}"/>
    <cellStyle name="Total 2 6" xfId="530" xr:uid="{10508DB2-08DA-4AFA-ADE5-7D435158D2BD}"/>
    <cellStyle name="Total 2 6 2" xfId="1192" xr:uid="{BC88E882-B532-4E05-9A22-D00772094773}"/>
    <cellStyle name="Total 2 7" xfId="625" xr:uid="{8A677CAB-ECDB-43D4-A019-1A1BCFEBD2E5}"/>
    <cellStyle name="Total 2 7 2" xfId="1287" xr:uid="{FB27FE2F-FD5D-46D2-8870-88E40CBAE1D6}"/>
    <cellStyle name="Total 2 8" xfId="606" xr:uid="{BB80090E-E876-4972-8F96-464B6C4E733C}"/>
    <cellStyle name="Total 2 8 2" xfId="1268" xr:uid="{2EFA6047-CA45-452F-BFF7-98C8E5EE58EC}"/>
    <cellStyle name="Total 2 9" xfId="665" xr:uid="{4F6FC3B3-2D18-44C6-AE79-F7F9BD4A1C9F}"/>
    <cellStyle name="Total 2 9 2" xfId="1327" xr:uid="{1FA6A48A-3107-4420-8BAA-B706007928AE}"/>
    <cellStyle name="Total 3" xfId="235" xr:uid="{EAEA1D77-0DDB-4D2B-AC20-147CDEA521A6}"/>
    <cellStyle name="Total 3 10" xfId="733" xr:uid="{A52E16CC-F6B6-4E63-8839-7EB8C745BE5F}"/>
    <cellStyle name="Total 3 10 2" xfId="1395" xr:uid="{601E186A-1C37-4C46-8ADA-2E58138FB6D1}"/>
    <cellStyle name="Total 3 11" xfId="739" xr:uid="{38CF9063-7D38-46E5-937A-E28DE369C25A}"/>
    <cellStyle name="Total 3 11 2" xfId="1401" xr:uid="{EE755555-CE26-4E2C-9F28-298EB3F8F55A}"/>
    <cellStyle name="Total 3 12" xfId="747" xr:uid="{974CBE9D-4404-482A-9BAA-B7007DCEF252}"/>
    <cellStyle name="Total 3 12 2" xfId="1409" xr:uid="{DB4546EF-25C9-4931-B547-AD43F04CB88E}"/>
    <cellStyle name="Total 3 13" xfId="756" xr:uid="{53C7E844-0A26-407A-A5B9-99A5FAE5F92F}"/>
    <cellStyle name="Total 3 13 2" xfId="1418" xr:uid="{190868C6-15B9-4E77-9C5F-5B4BA40B5EF0}"/>
    <cellStyle name="Total 3 14" xfId="757" xr:uid="{01A871C0-98F6-47A0-A2C7-AEAEFEE297B2}"/>
    <cellStyle name="Total 3 14 2" xfId="1419" xr:uid="{6E7F7319-F9E8-45D2-B01D-09B3D07F59B8}"/>
    <cellStyle name="Total 3 15" xfId="763" xr:uid="{09A5A179-002B-4E3F-91C2-6DBEA8760594}"/>
    <cellStyle name="Total 3 15 2" xfId="1425" xr:uid="{0B398CD9-315F-4D95-86DA-789006CA6191}"/>
    <cellStyle name="Total 3 16" xfId="771" xr:uid="{49ED96CF-0C5E-4543-869B-AA0E58D8EE47}"/>
    <cellStyle name="Total 3 16 2" xfId="1433" xr:uid="{F635D06D-A681-4B5F-AB0C-C68DC8003620}"/>
    <cellStyle name="Total 3 17" xfId="775" xr:uid="{49AE18ED-10FE-4872-B4AB-BE2504480A4A}"/>
    <cellStyle name="Total 3 17 2" xfId="1437" xr:uid="{492ED166-9CA7-4706-8D71-CDE8563235E5}"/>
    <cellStyle name="Total 3 18" xfId="905" xr:uid="{8B2F4113-B527-44B3-A4E2-6726A97DBBE1}"/>
    <cellStyle name="Total 3 2" xfId="222" xr:uid="{EB2D3051-34E8-4CF8-A870-E2FE001A858A}"/>
    <cellStyle name="Total 3 2 2" xfId="893" xr:uid="{ADAAB219-3FE0-4349-8E6C-1390805DB948}"/>
    <cellStyle name="Total 3 3" xfId="621" xr:uid="{5C100BB0-BC02-4095-801B-3D9A5EE6E7E2}"/>
    <cellStyle name="Total 3 3 2" xfId="1283" xr:uid="{85C51184-551E-4300-B6B2-27AE0EEAE5AC}"/>
    <cellStyle name="Total 3 4" xfId="655" xr:uid="{58EE29C6-A14D-4077-81DC-A53969FF841B}"/>
    <cellStyle name="Total 3 4 2" xfId="1317" xr:uid="{8F36DD4F-2177-4FA9-BE9B-1224A3F010EC}"/>
    <cellStyle name="Total 3 5" xfId="669" xr:uid="{92894906-A124-4BF8-B5EA-2C54DF570EA8}"/>
    <cellStyle name="Total 3 5 2" xfId="1331" xr:uid="{CEE2F1BF-DDE8-4C9B-973A-8385A569CED5}"/>
    <cellStyle name="Total 3 6" xfId="681" xr:uid="{20AB8D13-BE5D-4451-9A3B-8DB9502DEF14}"/>
    <cellStyle name="Total 3 6 2" xfId="1343" xr:uid="{0F8F0966-6DF5-426E-A517-2E057ED4B67B}"/>
    <cellStyle name="Total 3 7" xfId="699" xr:uid="{61418914-FDC2-46B4-B95F-04B29220A19D}"/>
    <cellStyle name="Total 3 7 2" xfId="1361" xr:uid="{6C14BE9E-0449-4F83-A7CB-302C5EC3979C}"/>
    <cellStyle name="Total 3 8" xfId="708" xr:uid="{9C588DE5-07F6-4DC7-81B8-F467FFA11617}"/>
    <cellStyle name="Total 3 8 2" xfId="1370" xr:uid="{699BF3C9-1796-4697-BB05-8808AAB275C9}"/>
    <cellStyle name="Total 3 9" xfId="720" xr:uid="{C4BB2210-D131-44CC-87AB-4B5D66DF0015}"/>
    <cellStyle name="Total 3 9 2" xfId="1382" xr:uid="{F72677C6-1F64-45CF-8CC5-D70349ACDF66}"/>
    <cellStyle name="Vírgula" xfId="1" builtinId="3"/>
    <cellStyle name="Vírgula 10" xfId="512" xr:uid="{9AB0F3AD-8C62-44C2-AC6D-1C0BC711D41A}"/>
    <cellStyle name="Vírgula 10 2" xfId="1174" xr:uid="{C252F612-BE34-4995-A6B1-74C7720BDF9A}"/>
    <cellStyle name="Vírgula 11" xfId="513" xr:uid="{FBBE9703-2216-4273-BA5F-4E5B8ABFEA44}"/>
    <cellStyle name="Vírgula 11 2" xfId="784" xr:uid="{7EB98D6D-2B12-4526-95B1-64FB13659601}"/>
    <cellStyle name="Vírgula 11 2 2" xfId="1441" xr:uid="{FCD2E4E2-AAE0-4B91-9AFA-08D520F9F157}"/>
    <cellStyle name="Vírgula 11 3" xfId="785" xr:uid="{147BC3F0-6728-450B-B15B-2F1AB04AAA66}"/>
    <cellStyle name="Vírgula 11 4" xfId="1175" xr:uid="{F7391185-9F3C-4188-A6AB-BDC7BA0A3B28}"/>
    <cellStyle name="Vírgula 12" xfId="1447" xr:uid="{7816C079-9B3C-41F1-B1EC-18AB0C4F5768}"/>
    <cellStyle name="Vírgula 2" xfId="5" xr:uid="{78869CD2-A65D-4908-8B3C-BF463C218E4A}"/>
    <cellStyle name="Vírgula 2 10" xfId="787" xr:uid="{C5894C71-8A4B-458E-B603-7603753714B5}"/>
    <cellStyle name="Vírgula 2 11" xfId="1456" xr:uid="{20C012B5-0EF4-4D35-AF78-D982B6B9F126}"/>
    <cellStyle name="Vírgula 2 2" xfId="97" xr:uid="{CFD13D53-D563-41E8-9C36-C78F1040F643}"/>
    <cellStyle name="Vírgula 2 2 2" xfId="117" xr:uid="{2D4F84A4-31A4-4B92-B824-1DC86574E954}"/>
    <cellStyle name="Vírgula 2 2 2 2" xfId="154" xr:uid="{7ECEE799-0E31-4494-9AD3-60C900313F19}"/>
    <cellStyle name="Vírgula 2 2 2 2 2" xfId="311" xr:uid="{C41CCA48-D335-4CF8-8948-60959BBAF6BB}"/>
    <cellStyle name="Vírgula 2 2 2 2 2 2" xfId="487" xr:uid="{D5C5196F-ACDD-4BB8-AED2-9B4AFFED395B}"/>
    <cellStyle name="Vírgula 2 2 2 2 2 2 2" xfId="1153" xr:uid="{E67C9810-5F57-43FB-8DB0-F55169C35DA4}"/>
    <cellStyle name="Vírgula 2 2 2 2 2 3" xfId="977" xr:uid="{E02C04FA-1A87-4CD9-976F-B836BC7AE9D4}"/>
    <cellStyle name="Vírgula 2 2 2 2 3" xfId="404" xr:uid="{194211F5-B2CD-4DDB-8108-A861A0F4A80A}"/>
    <cellStyle name="Vírgula 2 2 2 2 3 2" xfId="1070" xr:uid="{6B1757C0-4A97-4A07-90F2-5B89CF0FB0E7}"/>
    <cellStyle name="Vírgula 2 2 2 2 4" xfId="861" xr:uid="{18ED665C-0095-48BF-8FAF-50BE7EB532C9}"/>
    <cellStyle name="Vírgula 2 2 2 3" xfId="274" xr:uid="{3E8F5685-B359-4CD5-B2CF-EAE50C343F2B}"/>
    <cellStyle name="Vírgula 2 2 2 3 2" xfId="450" xr:uid="{6930D191-8BC0-4ED7-88A4-5C6D8501AE54}"/>
    <cellStyle name="Vírgula 2 2 2 3 2 2" xfId="1116" xr:uid="{7E900DE3-5411-4302-86D1-88CC3112482F}"/>
    <cellStyle name="Vírgula 2 2 2 3 3" xfId="940" xr:uid="{B65C0B5D-177D-4B55-B3E0-14E9D798BF0A}"/>
    <cellStyle name="Vírgula 2 2 2 4" xfId="367" xr:uid="{6759E948-9413-4F67-81C5-6C97087B3D73}"/>
    <cellStyle name="Vírgula 2 2 2 4 2" xfId="1033" xr:uid="{CE3BECC1-BE63-4660-A797-69D97C9E22F0}"/>
    <cellStyle name="Vírgula 2 2 2 5" xfId="824" xr:uid="{CFD38073-150D-491C-9309-E26013B8FD75}"/>
    <cellStyle name="Vírgula 2 2 3" xfId="136" xr:uid="{802204AE-F05C-4CDC-A90E-A6E8A6D440F1}"/>
    <cellStyle name="Vírgula 2 2 3 2" xfId="293" xr:uid="{A6DAA6C5-BC2C-41FB-8AE9-30B989AE5B6F}"/>
    <cellStyle name="Vírgula 2 2 3 2 2" xfId="469" xr:uid="{0DFCEA6E-526C-4603-BC12-D1907E39573E}"/>
    <cellStyle name="Vírgula 2 2 3 2 2 2" xfId="1135" xr:uid="{387570EC-B7E6-4876-AC47-F9DE31239D2A}"/>
    <cellStyle name="Vírgula 2 2 3 2 3" xfId="959" xr:uid="{D7C8D33A-9140-4ECE-A850-3479AD25153E}"/>
    <cellStyle name="Vírgula 2 2 3 3" xfId="386" xr:uid="{AA6ED178-FF4B-4A94-9598-5CA2F6C0141A}"/>
    <cellStyle name="Vírgula 2 2 3 3 2" xfId="1052" xr:uid="{8A93CFD8-63EF-4D9A-8F13-AAA831552896}"/>
    <cellStyle name="Vírgula 2 2 3 4" xfId="843" xr:uid="{85239850-328D-4D23-9249-CE6BB5A4E682}"/>
    <cellStyle name="Vírgula 2 2 4" xfId="216" xr:uid="{62A79B19-2768-47EC-8314-90F91D7EF5DE}"/>
    <cellStyle name="Vírgula 2 2 4 2" xfId="331" xr:uid="{6549E901-3F83-4EEE-AD82-4CEE8AE3C576}"/>
    <cellStyle name="Vírgula 2 2 4 2 2" xfId="503" xr:uid="{D2D475F3-8735-41FD-B4DD-D6346F3CD9A1}"/>
    <cellStyle name="Vírgula 2 2 4 2 2 2" xfId="1169" xr:uid="{3EAF6AF7-2C20-4960-AA03-0D261AED8F1B}"/>
    <cellStyle name="Vírgula 2 2 4 2 3" xfId="997" xr:uid="{B23CBF5F-ADA6-4FEC-BC28-608FDF700C4D}"/>
    <cellStyle name="Vírgula 2 2 4 3" xfId="420" xr:uid="{DFF0AED5-6C5E-4D86-A4C3-6E3EFD0E3E8B}"/>
    <cellStyle name="Vírgula 2 2 4 3 2" xfId="1086" xr:uid="{F05AF45B-5DE8-4CFC-9B84-F9A0E3CB13F1}"/>
    <cellStyle name="Vírgula 2 2 4 4" xfId="888" xr:uid="{261F2DE6-D682-40F2-891B-FEF9B2CB98B4}"/>
    <cellStyle name="Vírgula 2 2 5" xfId="256" xr:uid="{6C4F9588-5DAF-46C8-B5E6-3A17485A65FB}"/>
    <cellStyle name="Vírgula 2 2 5 2" xfId="432" xr:uid="{AA5F86A7-A3E2-4526-9514-9153032A01A2}"/>
    <cellStyle name="Vírgula 2 2 5 2 2" xfId="1098" xr:uid="{5B57A09A-8852-4211-9154-F4E119FF5607}"/>
    <cellStyle name="Vírgula 2 2 5 3" xfId="922" xr:uid="{F20B0F54-CC2A-40DF-9A94-8A077AA4249A}"/>
    <cellStyle name="Vírgula 2 2 6" xfId="349" xr:uid="{948DE449-9674-47B7-BAE1-F0BB075DB21A}"/>
    <cellStyle name="Vírgula 2 2 6 2" xfId="1015" xr:uid="{A91AB926-DA96-4F81-A186-8E8D333D52AA}"/>
    <cellStyle name="Vírgula 2 2 7" xfId="568" xr:uid="{508AE158-191C-4338-A7C9-48FA6FED3DB9}"/>
    <cellStyle name="Vírgula 2 2 7 2" xfId="1230" xr:uid="{A1E9F9A6-F508-4C73-915E-1D691416DCAD}"/>
    <cellStyle name="Vírgula 2 2 8" xfId="806" xr:uid="{476F99D3-7743-44E1-9FC8-87A7F06BC5A4}"/>
    <cellStyle name="Vírgula 2 2 9" xfId="1455" xr:uid="{D59A206D-DAD9-4DB2-8A71-8541952032E6}"/>
    <cellStyle name="Vírgula 2 3" xfId="109" xr:uid="{DAD54189-3C9F-4FAA-B0B9-3D200AAC318F}"/>
    <cellStyle name="Vírgula 2 3 2" xfId="146" xr:uid="{4895AE7E-8E7A-4E8B-AE15-D6D441987D2C}"/>
    <cellStyle name="Vírgula 2 3 2 2" xfId="303" xr:uid="{7B904A67-72FB-49B9-B97C-F1AEDE0A609B}"/>
    <cellStyle name="Vírgula 2 3 2 2 2" xfId="479" xr:uid="{58FD2D33-C151-4013-A83F-71087424A80D}"/>
    <cellStyle name="Vírgula 2 3 2 2 2 2" xfId="1145" xr:uid="{9C7A4AC3-B62D-476D-A537-00BD49607665}"/>
    <cellStyle name="Vírgula 2 3 2 2 3" xfId="969" xr:uid="{3E1C5F6C-D7AC-4FE6-A22A-B2BF453EC6D4}"/>
    <cellStyle name="Vírgula 2 3 2 3" xfId="396" xr:uid="{F85B0FC8-F141-43F8-8963-06D215D8318A}"/>
    <cellStyle name="Vírgula 2 3 2 3 2" xfId="1062" xr:uid="{19107B96-66CF-4230-A0E5-BF8A056DDA2F}"/>
    <cellStyle name="Vírgula 2 3 2 4" xfId="853" xr:uid="{659DB830-27E7-45E7-8C06-9FBF1A2C7DB6}"/>
    <cellStyle name="Vírgula 2 3 3" xfId="266" xr:uid="{AAEA6622-FF87-4269-A64B-FF6E44C15FFE}"/>
    <cellStyle name="Vírgula 2 3 3 2" xfId="442" xr:uid="{4BA35B8B-AC70-4C54-B2BF-029CA0039E18}"/>
    <cellStyle name="Vírgula 2 3 3 2 2" xfId="1108" xr:uid="{3C6C94C9-328F-4234-A1C0-388AA4999807}"/>
    <cellStyle name="Vírgula 2 3 3 3" xfId="932" xr:uid="{2D08B7CE-2D7B-40AC-B2B5-44C4388AC1B0}"/>
    <cellStyle name="Vírgula 2 3 4" xfId="359" xr:uid="{3784C1FC-5E86-4E55-B6D2-668316BDCFFE}"/>
    <cellStyle name="Vírgula 2 3 4 2" xfId="1025" xr:uid="{DDA895D3-FA2E-43FA-B4C3-6D5BE24A8A84}"/>
    <cellStyle name="Vírgula 2 3 5" xfId="816" xr:uid="{829FB318-74C6-42F4-8BBE-EC969DB1623A}"/>
    <cellStyle name="Vírgula 2 4" xfId="128" xr:uid="{344DF04A-603E-4979-BD13-CAC25222FB80}"/>
    <cellStyle name="Vírgula 2 4 2" xfId="285" xr:uid="{B1ACC4A9-CC92-49EB-B947-E291EF87932C}"/>
    <cellStyle name="Vírgula 2 4 2 2" xfId="461" xr:uid="{0D9109C4-9B1D-43FB-A0B8-4D3EF2F13DB5}"/>
    <cellStyle name="Vírgula 2 4 2 2 2" xfId="1127" xr:uid="{0E3713ED-6484-4F26-B35B-1CF0EC43922F}"/>
    <cellStyle name="Vírgula 2 4 2 3" xfId="951" xr:uid="{7DAA6188-41E1-4339-B73E-2DEA366A2BCC}"/>
    <cellStyle name="Vírgula 2 4 3" xfId="378" xr:uid="{7A05E2C7-ADD2-45A2-B738-234539C76995}"/>
    <cellStyle name="Vírgula 2 4 3 2" xfId="1044" xr:uid="{F2392888-675A-497A-86DD-A5C058B28BCF}"/>
    <cellStyle name="Vírgula 2 4 4" xfId="835" xr:uid="{1073601A-1AEF-4F49-9202-EBA7E633C7CD}"/>
    <cellStyle name="Vírgula 2 5" xfId="208" xr:uid="{F2D5B365-50C5-41D0-B537-0B753F1E4820}"/>
    <cellStyle name="Vírgula 2 5 2" xfId="327" xr:uid="{5E830A58-603A-4FA8-9D96-8355F7D4883F}"/>
    <cellStyle name="Vírgula 2 5 2 2" xfId="500" xr:uid="{77847351-7CEC-42E0-9E11-7568F4BB547E}"/>
    <cellStyle name="Vírgula 2 5 2 2 2" xfId="1166" xr:uid="{893F963F-6C87-4859-A773-A588254D23F0}"/>
    <cellStyle name="Vírgula 2 5 2 3" xfId="993" xr:uid="{36946657-98D6-4527-9872-9FDEA383F727}"/>
    <cellStyle name="Vírgula 2 5 3" xfId="417" xr:uid="{3509042A-D933-4FD9-BE2D-3C185D792DE3}"/>
    <cellStyle name="Vírgula 2 5 3 2" xfId="1083" xr:uid="{39EB60B2-0297-428B-87F3-6105998454E8}"/>
    <cellStyle name="Vírgula 2 5 4" xfId="881" xr:uid="{CFD0834E-4774-4BEB-A050-DD662B46410A}"/>
    <cellStyle name="Vírgula 2 6" xfId="247" xr:uid="{8087AECA-067D-4F26-BDAB-75FA2557F74B}"/>
    <cellStyle name="Vírgula 2 6 2" xfId="340" xr:uid="{A9344CA6-F08F-4CB7-B72F-24B56BB796DD}"/>
    <cellStyle name="Vírgula 2 6 2 2" xfId="506" xr:uid="{102052A2-9492-4B5B-996A-5EC97775D261}"/>
    <cellStyle name="Vírgula 2 6 2 2 2" xfId="1172" xr:uid="{00573C84-E6D0-44EF-B53E-DFFC1D61B982}"/>
    <cellStyle name="Vírgula 2 6 2 3" xfId="1006" xr:uid="{343DD0C4-062B-4354-8D71-2C3BC015F07D}"/>
    <cellStyle name="Vírgula 2 6 3" xfId="423" xr:uid="{9F0DE0A6-460F-46EF-85D9-BD9E906B3B2D}"/>
    <cellStyle name="Vírgula 2 6 3 2" xfId="1089" xr:uid="{3633FDA8-56E8-4044-8950-DBD719EE6746}"/>
    <cellStyle name="Vírgula 2 6 4" xfId="913" xr:uid="{1275BD19-6DDE-4301-9DC6-983AA18A6A3D}"/>
    <cellStyle name="Vírgula 2 7" xfId="248" xr:uid="{63F431AE-96FF-47D3-A42B-8A090FA78744}"/>
    <cellStyle name="Vírgula 2 7 2" xfId="424" xr:uid="{45D988CF-88C9-4C3B-BB92-5683F08F0AB5}"/>
    <cellStyle name="Vírgula 2 7 2 2" xfId="1090" xr:uid="{BF549B99-D927-4AE4-99BE-F815D661A545}"/>
    <cellStyle name="Vírgula 2 7 3" xfId="914" xr:uid="{80A57FFC-128D-4A41-BCCD-4CA4C8C1CC5F}"/>
    <cellStyle name="Vírgula 2 8" xfId="341" xr:uid="{C47E936D-729D-4C79-8575-ED90B930F3BE}"/>
    <cellStyle name="Vírgula 2 8 2" xfId="1007" xr:uid="{C09E4122-F7D2-4170-8053-407DE9D50EF6}"/>
    <cellStyle name="Vírgula 2 9" xfId="559" xr:uid="{3B71D43C-6816-46BE-9C14-FB51A92C8D83}"/>
    <cellStyle name="Vírgula 2 9 2" xfId="1221" xr:uid="{F12F0F7B-6EDF-41B2-98BA-B4CCBA930552}"/>
    <cellStyle name="Vírgula 3" xfId="7" xr:uid="{FAF00446-A34B-4212-8629-211F3DC6AEB8}"/>
    <cellStyle name="Vírgula 3 10" xfId="1462" xr:uid="{2CDCFDFB-DEF4-4273-B7EE-6854DE55DC38}"/>
    <cellStyle name="Vírgula 3 2" xfId="98" xr:uid="{A6484868-E15B-44D3-912C-4A611393B531}"/>
    <cellStyle name="Vírgula 3 2 2" xfId="118" xr:uid="{FEBED737-68C3-4638-9388-D092B30C0549}"/>
    <cellStyle name="Vírgula 3 2 2 2" xfId="155" xr:uid="{F213A0D9-DDCD-47B0-9D2C-B3EA0D7F5047}"/>
    <cellStyle name="Vírgula 3 2 2 2 2" xfId="312" xr:uid="{B09CDB4B-25CE-4380-B5CF-0B437228EA0F}"/>
    <cellStyle name="Vírgula 3 2 2 2 2 2" xfId="488" xr:uid="{C1E6113D-3F27-4CE6-B4DE-E6AA25F719D7}"/>
    <cellStyle name="Vírgula 3 2 2 2 2 2 2" xfId="1154" xr:uid="{1F7B7A53-2A2D-4D5B-BACC-067174069362}"/>
    <cellStyle name="Vírgula 3 2 2 2 2 3" xfId="978" xr:uid="{3D26B049-AB2A-4395-9CC0-0AF863DEFA93}"/>
    <cellStyle name="Vírgula 3 2 2 2 3" xfId="405" xr:uid="{30DB75E9-F185-4308-8C5D-5A889AC31A64}"/>
    <cellStyle name="Vírgula 3 2 2 2 3 2" xfId="1071" xr:uid="{5A8EB1C3-E88E-41D5-8BF5-2C15AE1CCA61}"/>
    <cellStyle name="Vírgula 3 2 2 2 4" xfId="862" xr:uid="{4A860412-37A4-483E-A8CD-A83D3A1E50B7}"/>
    <cellStyle name="Vírgula 3 2 2 3" xfId="275" xr:uid="{381F7ED1-802F-4CEA-9BC6-6BD41C1DCE22}"/>
    <cellStyle name="Vírgula 3 2 2 3 2" xfId="451" xr:uid="{EB4F60A2-0DB0-4CFF-AE98-14F9F8866988}"/>
    <cellStyle name="Vírgula 3 2 2 3 2 2" xfId="1117" xr:uid="{5B90E12D-879B-48EE-BE3F-688C38913575}"/>
    <cellStyle name="Vírgula 3 2 2 3 3" xfId="941" xr:uid="{0965BE5B-4F99-443A-BBCA-007F5781CAC9}"/>
    <cellStyle name="Vírgula 3 2 2 4" xfId="368" xr:uid="{DB81166D-F3DF-484B-9B3F-122F2251DEE2}"/>
    <cellStyle name="Vírgula 3 2 2 4 2" xfId="1034" xr:uid="{8FB82530-53A7-4469-B0A5-CDEEE2485210}"/>
    <cellStyle name="Vírgula 3 2 2 5" xfId="825" xr:uid="{0CA6A512-062D-41AB-9BC0-A988AE9FE420}"/>
    <cellStyle name="Vírgula 3 2 3" xfId="137" xr:uid="{FBD91B8E-0E9B-4DDD-9BC9-44530DEDC6CD}"/>
    <cellStyle name="Vírgula 3 2 3 2" xfId="294" xr:uid="{3424C97B-294E-4EEA-B3C5-E0CCE708D150}"/>
    <cellStyle name="Vírgula 3 2 3 2 2" xfId="470" xr:uid="{03EA97F9-2BCD-4AFF-A880-08381A4E1038}"/>
    <cellStyle name="Vírgula 3 2 3 2 2 2" xfId="1136" xr:uid="{FF2A5896-C59F-4517-9270-D50858456D52}"/>
    <cellStyle name="Vírgula 3 2 3 2 3" xfId="960" xr:uid="{E9A488E2-FAFB-4C6B-AB2B-F365675EE605}"/>
    <cellStyle name="Vírgula 3 2 3 3" xfId="387" xr:uid="{66C34C90-55B7-41A9-A9C1-BAAF54BAA1FC}"/>
    <cellStyle name="Vírgula 3 2 3 3 2" xfId="1053" xr:uid="{04D1AA91-AA59-480B-BD9D-93583E690A5B}"/>
    <cellStyle name="Vírgula 3 2 3 4" xfId="844" xr:uid="{E1A3C369-65D7-4D6E-8612-3B7B888F88E6}"/>
    <cellStyle name="Vírgula 3 2 4" xfId="257" xr:uid="{F7FCFC13-D078-4CB3-8461-7F790142881B}"/>
    <cellStyle name="Vírgula 3 2 4 2" xfId="433" xr:uid="{F8B43E2A-1188-480E-B156-0B039A6BF9EE}"/>
    <cellStyle name="Vírgula 3 2 4 2 2" xfId="1099" xr:uid="{ADE53496-ADC4-40DF-8A77-D0F77B5B4093}"/>
    <cellStyle name="Vírgula 3 2 4 3" xfId="923" xr:uid="{FFCEA2A5-6AB7-4E67-A382-978505A1F234}"/>
    <cellStyle name="Vírgula 3 2 5" xfId="350" xr:uid="{BA78DD7A-CF27-4E8C-B12A-CFE3EFC27447}"/>
    <cellStyle name="Vírgula 3 2 5 2" xfId="1016" xr:uid="{58F62481-25D8-4BB8-B12E-001A02C741AB}"/>
    <cellStyle name="Vírgula 3 2 6" xfId="807" xr:uid="{C420A6D0-8784-4B80-BDCA-55562861D873}"/>
    <cellStyle name="Vírgula 3 3" xfId="110" xr:uid="{F3A234D7-6D8C-4992-9CB3-3690B66ACAB0}"/>
    <cellStyle name="Vírgula 3 3 2" xfId="147" xr:uid="{347FF30B-71CE-4EF5-9D45-100F27F27316}"/>
    <cellStyle name="Vírgula 3 3 2 2" xfId="304" xr:uid="{C1F6551B-3D25-48ED-AEE9-35711F433D46}"/>
    <cellStyle name="Vírgula 3 3 2 2 2" xfId="480" xr:uid="{7B130DBE-4BB3-42E7-86F8-3B1A573BE60C}"/>
    <cellStyle name="Vírgula 3 3 2 2 2 2" xfId="1146" xr:uid="{C928A8B8-C92D-453B-B813-B6C14174C9C4}"/>
    <cellStyle name="Vírgula 3 3 2 2 3" xfId="970" xr:uid="{8D1F55EB-B43C-4C16-AD0F-6000ACC87347}"/>
    <cellStyle name="Vírgula 3 3 2 3" xfId="397" xr:uid="{4C6CE902-E34E-4F64-B284-6AE296827AA5}"/>
    <cellStyle name="Vírgula 3 3 2 3 2" xfId="1063" xr:uid="{99A80D58-BC86-4F87-AC21-967B37DFCFB0}"/>
    <cellStyle name="Vírgula 3 3 2 4" xfId="854" xr:uid="{D3A8D062-A534-4A34-A078-11C1D28FCD6B}"/>
    <cellStyle name="Vírgula 3 3 3" xfId="267" xr:uid="{EBA68920-5743-4E11-B80B-E5F579B30798}"/>
    <cellStyle name="Vírgula 3 3 3 2" xfId="443" xr:uid="{F1FECB4F-0F91-419D-A071-ACF85B6D38E9}"/>
    <cellStyle name="Vírgula 3 3 3 2 2" xfId="1109" xr:uid="{DDCFF472-C22D-4496-97C3-5C1D8488CDBF}"/>
    <cellStyle name="Vírgula 3 3 3 3" xfId="933" xr:uid="{F87FD888-1844-4127-A79C-E49DD831A6D3}"/>
    <cellStyle name="Vírgula 3 3 4" xfId="360" xr:uid="{0C79F602-8215-45CE-B266-3D7F055F30DE}"/>
    <cellStyle name="Vírgula 3 3 4 2" xfId="1026" xr:uid="{09AC9CB4-5BF9-4F2C-8D19-6C03954ACB83}"/>
    <cellStyle name="Vírgula 3 3 5" xfId="817" xr:uid="{150844D7-580A-4D75-8236-AB394A8702CC}"/>
    <cellStyle name="Vírgula 3 4" xfId="129" xr:uid="{8D7F8ACA-D8A9-4327-9EA3-C68608497F34}"/>
    <cellStyle name="Vírgula 3 4 2" xfId="286" xr:uid="{A4D09347-E838-45E0-90A1-73F3604A7CC6}"/>
    <cellStyle name="Vírgula 3 4 2 2" xfId="462" xr:uid="{51B4F5B7-B47B-49FB-A617-D1253FFDBE1A}"/>
    <cellStyle name="Vírgula 3 4 2 2 2" xfId="1128" xr:uid="{2661C82E-8D16-467A-8CBC-E4A118EA7088}"/>
    <cellStyle name="Vírgula 3 4 2 3" xfId="952" xr:uid="{A813CD30-2508-4160-8CC6-C58BDF46012B}"/>
    <cellStyle name="Vírgula 3 4 3" xfId="379" xr:uid="{228FB0D1-F40B-4E8D-844A-FA7BA9E2AA8E}"/>
    <cellStyle name="Vírgula 3 4 3 2" xfId="1045" xr:uid="{50320CDF-FBA8-4517-94E6-94D339EAEA51}"/>
    <cellStyle name="Vírgula 3 4 4" xfId="836" xr:uid="{27C129E1-5936-4913-A9D4-3BFEB343F88D}"/>
    <cellStyle name="Vírgula 3 5" xfId="210" xr:uid="{EA4D3586-BDA5-4079-BD13-14CBC82C76DF}"/>
    <cellStyle name="Vírgula 3 5 2" xfId="328" xr:uid="{3B48AD65-305C-4C72-B726-9EE590E17FBA}"/>
    <cellStyle name="Vírgula 3 5 2 2" xfId="501" xr:uid="{5E084438-FEA2-4B64-B205-549539330B59}"/>
    <cellStyle name="Vírgula 3 5 2 2 2" xfId="1167" xr:uid="{C2D1EFB6-B404-48D1-B6ED-750B67236535}"/>
    <cellStyle name="Vírgula 3 5 2 3" xfId="994" xr:uid="{6AA36151-183D-41D8-B04A-FDABC1484770}"/>
    <cellStyle name="Vírgula 3 5 3" xfId="418" xr:uid="{3A406C53-CCAF-4A1A-ACE5-7FFC84B0231A}"/>
    <cellStyle name="Vírgula 3 5 3 2" xfId="1084" xr:uid="{0D58559E-D833-4D0D-A222-4EC27443F8AC}"/>
    <cellStyle name="Vírgula 3 5 4" xfId="882" xr:uid="{080CEBEC-0DAA-4321-8CDF-A114DCA2BA26}"/>
    <cellStyle name="Vírgula 3 6" xfId="249" xr:uid="{AC73FD32-B8DE-4F14-BD3B-A89698F555C1}"/>
    <cellStyle name="Vírgula 3 6 2" xfId="425" xr:uid="{F8FA7181-86BE-4FE2-8B5F-B472057AC6DA}"/>
    <cellStyle name="Vírgula 3 6 2 2" xfId="1091" xr:uid="{A051AB81-89BA-4852-8117-70FB0C03901C}"/>
    <cellStyle name="Vírgula 3 6 3" xfId="915" xr:uid="{48BC9957-D855-4214-9831-456D80C5150C}"/>
    <cellStyle name="Vírgula 3 7" xfId="342" xr:uid="{86AB1AB7-DBBB-4CC4-B845-C319A680C949}"/>
    <cellStyle name="Vírgula 3 7 2" xfId="1008" xr:uid="{DEE9C7A3-6AAA-4B49-8BC8-F87283EC4F36}"/>
    <cellStyle name="Vírgula 3 8" xfId="561" xr:uid="{3C85E8D8-B7EB-403E-8D62-3DBBC587A3D7}"/>
    <cellStyle name="Vírgula 3 8 2" xfId="1223" xr:uid="{E221A07A-8B7B-4D38-AE89-CF74E23E0F20}"/>
    <cellStyle name="Vírgula 3 9" xfId="788" xr:uid="{417E98FE-23D8-4317-8FCE-A6F692DF0FAC}"/>
    <cellStyle name="Vírgula 4" xfId="92" xr:uid="{FF386A45-3190-41ED-9AB6-82449ADB2DA9}"/>
    <cellStyle name="Vírgula 4 2" xfId="102" xr:uid="{3215B05D-B562-4D14-9382-9CFD80892437}"/>
    <cellStyle name="Vírgula 4 2 2" xfId="2" xr:uid="{50102FE8-B2DB-4BF6-8700-5FD571FD37C4}"/>
    <cellStyle name="Vírgula 4 2 2 2" xfId="91" xr:uid="{178904FF-0E9B-40BF-A711-E52BA1089BCE}"/>
    <cellStyle name="Vírgula 4 2 2 2 2" xfId="101" xr:uid="{0C238DBA-7C40-4DFF-9967-F8F6C1172799}"/>
    <cellStyle name="Vírgula 4 2 2 2 2 2" xfId="121" xr:uid="{7E570061-AA95-4C2D-A4B2-7E27B57713C3}"/>
    <cellStyle name="Vírgula 4 2 2 2 2 2 2" xfId="158" xr:uid="{4996BAEC-D8DA-431A-A095-7EC7892826C1}"/>
    <cellStyle name="Vírgula 4 2 2 2 2 2 2 2" xfId="315" xr:uid="{892FC19E-42E6-4D2F-9781-46F2C1456F2A}"/>
    <cellStyle name="Vírgula 4 2 2 2 2 2 2 2 2" xfId="491" xr:uid="{0F8E7181-A1BA-4724-B0F9-A0A69D633B5C}"/>
    <cellStyle name="Vírgula 4 2 2 2 2 2 2 2 2 2" xfId="1157" xr:uid="{6BD8202D-AFF6-4E6C-B086-E91C6353B4DE}"/>
    <cellStyle name="Vírgula 4 2 2 2 2 2 2 2 3" xfId="981" xr:uid="{2CFBCE6F-7670-42B5-89BE-2E8AC97E3EF6}"/>
    <cellStyle name="Vírgula 4 2 2 2 2 2 2 3" xfId="408" xr:uid="{E40BDB0A-83CD-4C3E-B4F5-A09A164BD9BF}"/>
    <cellStyle name="Vírgula 4 2 2 2 2 2 2 3 2" xfId="1074" xr:uid="{13D78844-2BDB-41CD-803B-A75E89489F54}"/>
    <cellStyle name="Vírgula 4 2 2 2 2 2 2 4" xfId="865" xr:uid="{92DB873F-EDDB-40EB-9BF5-967265508C47}"/>
    <cellStyle name="Vírgula 4 2 2 2 2 2 3" xfId="278" xr:uid="{6B4CBCDB-A872-4EFA-B9B7-F1ED339D1388}"/>
    <cellStyle name="Vírgula 4 2 2 2 2 2 3 2" xfId="454" xr:uid="{5978EE6A-151C-464B-9080-126B824CDDEE}"/>
    <cellStyle name="Vírgula 4 2 2 2 2 2 3 2 2" xfId="1120" xr:uid="{1C68EA3D-AC4F-4E97-9CC8-26053DB12EAD}"/>
    <cellStyle name="Vírgula 4 2 2 2 2 2 3 3" xfId="944" xr:uid="{66F601CD-15FA-4AFA-B873-FE042DFE2EA8}"/>
    <cellStyle name="Vírgula 4 2 2 2 2 2 4" xfId="371" xr:uid="{BCA45112-ADEC-49D6-9442-43C92B6F399A}"/>
    <cellStyle name="Vírgula 4 2 2 2 2 2 4 2" xfId="1037" xr:uid="{CE04C809-72E1-45C1-986F-CE25597A32BD}"/>
    <cellStyle name="Vírgula 4 2 2 2 2 2 5" xfId="828" xr:uid="{5D72ADAE-8ED5-4130-ACA4-2E30534F1A24}"/>
    <cellStyle name="Vírgula 4 2 2 2 2 3" xfId="140" xr:uid="{E0C39B2C-2E5A-49A4-982C-BB47249A89F1}"/>
    <cellStyle name="Vírgula 4 2 2 2 2 3 2" xfId="297" xr:uid="{2213AAB8-74CD-4172-9698-B876459F74B9}"/>
    <cellStyle name="Vírgula 4 2 2 2 2 3 2 2" xfId="473" xr:uid="{EA1D0DF8-D38C-4DCD-864A-B315370322A6}"/>
    <cellStyle name="Vírgula 4 2 2 2 2 3 2 2 2" xfId="1139" xr:uid="{09F5C1D6-80EB-4755-9181-D6B3B727413A}"/>
    <cellStyle name="Vírgula 4 2 2 2 2 3 2 3" xfId="963" xr:uid="{8FDDB76B-1CE5-453D-9E5E-4493698F6881}"/>
    <cellStyle name="Vírgula 4 2 2 2 2 3 3" xfId="390" xr:uid="{5AA4DBEC-805F-434B-BE12-7CC17A5C7041}"/>
    <cellStyle name="Vírgula 4 2 2 2 2 3 3 2" xfId="1056" xr:uid="{4CF93648-FBF8-4D1F-BEF1-0DD340F0C523}"/>
    <cellStyle name="Vírgula 4 2 2 2 2 3 4" xfId="847" xr:uid="{B89E2AA5-98CE-4831-AE0B-26D46107F4B4}"/>
    <cellStyle name="Vírgula 4 2 2 2 2 4" xfId="260" xr:uid="{0594B185-D9FB-477E-8335-BD790799A533}"/>
    <cellStyle name="Vírgula 4 2 2 2 2 4 2" xfId="436" xr:uid="{DDA45837-08D8-4DA8-986E-F9EA60A46E44}"/>
    <cellStyle name="Vírgula 4 2 2 2 2 4 2 2" xfId="1102" xr:uid="{DA842233-CBF7-4DD4-984A-88FFE3132E10}"/>
    <cellStyle name="Vírgula 4 2 2 2 2 4 3" xfId="926" xr:uid="{B52AE20F-0882-46FB-AFEB-29C68845129D}"/>
    <cellStyle name="Vírgula 4 2 2 2 2 5" xfId="353" xr:uid="{D0ACFDF2-2FEA-4F54-9198-E23FA311B76B}"/>
    <cellStyle name="Vírgula 4 2 2 2 2 5 2" xfId="1019" xr:uid="{2D4AF4E6-8703-4C9C-9BAB-F4AE7179E315}"/>
    <cellStyle name="Vírgula 4 2 2 2 2 6" xfId="810" xr:uid="{1FB39B86-7A92-43A3-B7E2-0E0C6FEEB237}"/>
    <cellStyle name="Vírgula 4 2 2 2 3" xfId="113" xr:uid="{4EC658D5-F39F-486F-B7CC-EBB26FD9BE5A}"/>
    <cellStyle name="Vírgula 4 2 2 2 3 2" xfId="150" xr:uid="{824F9CA6-1D26-4C6B-BC95-11CBC2B543A4}"/>
    <cellStyle name="Vírgula 4 2 2 2 3 2 2" xfId="307" xr:uid="{3DD596C3-9DD3-405F-8A6B-0EE3BBD77046}"/>
    <cellStyle name="Vírgula 4 2 2 2 3 2 2 2" xfId="483" xr:uid="{65DF9F87-6E2F-47DA-8E9C-F561A495D058}"/>
    <cellStyle name="Vírgula 4 2 2 2 3 2 2 2 2" xfId="1149" xr:uid="{818C08B6-3F4B-495C-81AA-29856E123647}"/>
    <cellStyle name="Vírgula 4 2 2 2 3 2 2 3" xfId="973" xr:uid="{2151048C-F5EC-4349-AEAF-3DE606F432AF}"/>
    <cellStyle name="Vírgula 4 2 2 2 3 2 3" xfId="400" xr:uid="{D4E6984C-8401-45D4-A02C-CB7802B6955B}"/>
    <cellStyle name="Vírgula 4 2 2 2 3 2 3 2" xfId="1066" xr:uid="{12BB8DF8-B9AE-4C0B-9674-930689BFF6B3}"/>
    <cellStyle name="Vírgula 4 2 2 2 3 2 4" xfId="857" xr:uid="{17941919-7E30-455C-8EBF-840789B657AA}"/>
    <cellStyle name="Vírgula 4 2 2 2 3 3" xfId="270" xr:uid="{CDF94D34-46A7-48FB-93DF-CE024407FF52}"/>
    <cellStyle name="Vírgula 4 2 2 2 3 3 2" xfId="446" xr:uid="{2D1FF1B5-7A3C-42D7-9174-11E1A8D79A0F}"/>
    <cellStyle name="Vírgula 4 2 2 2 3 3 2 2" xfId="1112" xr:uid="{BDEA6AF3-ABC3-4985-8FD5-31EECC61FEF9}"/>
    <cellStyle name="Vírgula 4 2 2 2 3 3 3" xfId="936" xr:uid="{EA2DF8E9-A702-4EFE-A56E-CE541AB191CB}"/>
    <cellStyle name="Vírgula 4 2 2 2 3 4" xfId="363" xr:uid="{06C1FE81-23F1-4770-81F8-F36FF801CEB9}"/>
    <cellStyle name="Vírgula 4 2 2 2 3 4 2" xfId="1029" xr:uid="{95E031DE-3055-4F5B-AD25-4C54DDA117D1}"/>
    <cellStyle name="Vírgula 4 2 2 2 3 5" xfId="820" xr:uid="{000CF18F-B82C-409A-977F-0642A96585FB}"/>
    <cellStyle name="Vírgula 4 2 2 2 4" xfId="132" xr:uid="{7373570A-4D9C-4123-BC3F-C8C89493F1DC}"/>
    <cellStyle name="Vírgula 4 2 2 2 4 2" xfId="289" xr:uid="{A313450F-157E-4497-8C99-029434F6420B}"/>
    <cellStyle name="Vírgula 4 2 2 2 4 2 2" xfId="465" xr:uid="{F6FED46A-8360-46D6-9FA1-4FF898C6C977}"/>
    <cellStyle name="Vírgula 4 2 2 2 4 2 2 2" xfId="1131" xr:uid="{49194E2F-5E49-4799-9AB1-9B47AD5B920B}"/>
    <cellStyle name="Vírgula 4 2 2 2 4 2 3" xfId="955" xr:uid="{B00E0635-A652-4A34-B19B-3AEAAA81DD60}"/>
    <cellStyle name="Vírgula 4 2 2 2 4 3" xfId="382" xr:uid="{CFF0CB0C-9344-4B8B-BA16-8294DF1BDD9D}"/>
    <cellStyle name="Vírgula 4 2 2 2 4 3 2" xfId="1048" xr:uid="{3C64A7E5-FEB5-455C-9678-3E08CCA2216B}"/>
    <cellStyle name="Vírgula 4 2 2 2 4 4" xfId="839" xr:uid="{F5719C81-2BCB-439E-88B0-7CCF573C69DC}"/>
    <cellStyle name="Vírgula 4 2 2 2 5" xfId="252" xr:uid="{945AD736-EC4F-4AE4-8882-D21A96B77120}"/>
    <cellStyle name="Vírgula 4 2 2 2 5 2" xfId="428" xr:uid="{E94C10C9-FE34-468E-9618-EB7BB6C3D713}"/>
    <cellStyle name="Vírgula 4 2 2 2 5 2 2" xfId="1094" xr:uid="{3313C7CE-A89F-41DA-9A8D-4F2005BD6AA7}"/>
    <cellStyle name="Vírgula 4 2 2 2 5 3" xfId="918" xr:uid="{0BCB43BE-6AB0-4257-9DC1-487641772A0D}"/>
    <cellStyle name="Vírgula 4 2 2 2 6" xfId="345" xr:uid="{4F388EE7-7A6C-4DA5-AFF3-BD442773B187}"/>
    <cellStyle name="Vírgula 4 2 2 2 6 2" xfId="1011" xr:uid="{6856F0EB-3A67-4923-BD75-D3655096ECBC}"/>
    <cellStyle name="Vírgula 4 2 2 2 7" xfId="801" xr:uid="{BE7A1E99-596B-4D13-9042-3D93EBB3A7AF}"/>
    <cellStyle name="Vírgula 4 2 2 3" xfId="786" xr:uid="{E77B45CD-A828-41BD-9372-C720BBE956A4}"/>
    <cellStyle name="Vírgula 4 2 3" xfId="122" xr:uid="{3D47E9FA-033F-47C6-9A1E-B05FC31485A9}"/>
    <cellStyle name="Vírgula 4 2 3 2" xfId="159" xr:uid="{6E99FA6E-6346-4E12-8989-BC142349413D}"/>
    <cellStyle name="Vírgula 4 2 3 2 2" xfId="316" xr:uid="{28647423-71B7-4B00-9098-1E08B16D2C00}"/>
    <cellStyle name="Vírgula 4 2 3 2 2 2" xfId="492" xr:uid="{44AB8101-8075-4ED7-B6D1-9FFF814B6E65}"/>
    <cellStyle name="Vírgula 4 2 3 2 2 2 2" xfId="1158" xr:uid="{A5F79CFA-9C1D-46A6-86C9-7EA0484329F8}"/>
    <cellStyle name="Vírgula 4 2 3 2 2 3" xfId="982" xr:uid="{5DDD9DFA-A1DD-4E41-95B8-E402F327EF74}"/>
    <cellStyle name="Vírgula 4 2 3 2 3" xfId="409" xr:uid="{BAD81E25-CB40-4C9E-998A-E7A3D917A42D}"/>
    <cellStyle name="Vírgula 4 2 3 2 3 2" xfId="1075" xr:uid="{95192953-832B-4ADD-8263-2C7749700ACA}"/>
    <cellStyle name="Vírgula 4 2 3 2 4" xfId="866" xr:uid="{9D988C0A-B5D1-4599-ABA7-5BDE018B2D20}"/>
    <cellStyle name="Vírgula 4 2 3 3" xfId="279" xr:uid="{3342884A-AEFA-4177-806C-C10B899A7D72}"/>
    <cellStyle name="Vírgula 4 2 3 3 2" xfId="455" xr:uid="{E405935C-F1D7-4A98-8A57-8197B9FE0364}"/>
    <cellStyle name="Vírgula 4 2 3 3 2 2" xfId="1121" xr:uid="{4A1EA210-DB3E-4AF4-952C-CB6330FF2E3E}"/>
    <cellStyle name="Vírgula 4 2 3 3 3" xfId="945" xr:uid="{6A42465F-9CF6-4801-B3E5-5FEECC7DF62F}"/>
    <cellStyle name="Vírgula 4 2 3 4" xfId="372" xr:uid="{993A96EC-63A8-4025-99E5-456B98B2A77D}"/>
    <cellStyle name="Vírgula 4 2 3 4 2" xfId="1038" xr:uid="{202768E0-7674-41F0-8843-5B8650CC7D4F}"/>
    <cellStyle name="Vírgula 4 2 3 5" xfId="829" xr:uid="{9CF371D1-0494-47A0-8156-0DAF324111C4}"/>
    <cellStyle name="Vírgula 4 2 4" xfId="141" xr:uid="{3D2A6F46-F75F-4906-8C46-1789B398559F}"/>
    <cellStyle name="Vírgula 4 2 4 2" xfId="298" xr:uid="{63B4D551-E85F-4D89-9ADF-762F1C00ED31}"/>
    <cellStyle name="Vírgula 4 2 4 2 2" xfId="474" xr:uid="{D0FB4DE9-F14D-491E-A7BC-31B3807EEA87}"/>
    <cellStyle name="Vírgula 4 2 4 2 2 2" xfId="1140" xr:uid="{C0264DF9-7C01-420F-A75C-1FCAE48F5DB9}"/>
    <cellStyle name="Vírgula 4 2 4 2 3" xfId="964" xr:uid="{ED471FA0-0F0D-4A2F-B019-1436E80FAD4A}"/>
    <cellStyle name="Vírgula 4 2 4 3" xfId="391" xr:uid="{1731A649-D7A4-4364-9F87-55E5C9A4121E}"/>
    <cellStyle name="Vírgula 4 2 4 3 2" xfId="1057" xr:uid="{DC0889D3-1A87-4018-8B7D-A773144416DA}"/>
    <cellStyle name="Vírgula 4 2 4 4" xfId="848" xr:uid="{98628D04-BC39-4627-A62D-F631B5F1C3F4}"/>
    <cellStyle name="Vírgula 4 2 5" xfId="261" xr:uid="{EF9470BC-0947-4446-99E6-033DE29DEE71}"/>
    <cellStyle name="Vírgula 4 2 5 2" xfId="437" xr:uid="{B7773BA6-AE57-4CE7-9CCA-29A73FF1DE94}"/>
    <cellStyle name="Vírgula 4 2 5 2 2" xfId="1103" xr:uid="{BD202CCF-E9D1-43CB-98DF-F2D3A8C0C9CC}"/>
    <cellStyle name="Vírgula 4 2 5 3" xfId="927" xr:uid="{81D76B32-D096-4B75-9556-CA3C187A835D}"/>
    <cellStyle name="Vírgula 4 2 6" xfId="354" xr:uid="{408E2A5C-915B-40E1-8DA3-EEE7E87E68AA}"/>
    <cellStyle name="Vírgula 4 2 6 2" xfId="1020" xr:uid="{07ED3467-619F-4C88-90DA-0F26FDA456E4}"/>
    <cellStyle name="Vírgula 4 2 7" xfId="811" xr:uid="{BCA7E871-08F0-4CFC-80DD-B5D48A5D709E}"/>
    <cellStyle name="Vírgula 4 3" xfId="106" xr:uid="{F1187432-55C2-49EA-93A7-483C97DD7961}"/>
    <cellStyle name="Vírgula 4 3 2" xfId="126" xr:uid="{C81F8B55-7CEF-404D-8FE0-373A442A873B}"/>
    <cellStyle name="Vírgula 4 3 2 2" xfId="163" xr:uid="{1552E59F-1B6A-417C-AD42-93B825E5F03D}"/>
    <cellStyle name="Vírgula 4 3 2 2 2" xfId="320" xr:uid="{5B09796E-F87A-45FB-A713-008E9C491D0E}"/>
    <cellStyle name="Vírgula 4 3 2 2 2 2" xfId="496" xr:uid="{15A9EFFC-2646-4E6F-A994-4A512E027E49}"/>
    <cellStyle name="Vírgula 4 3 2 2 2 2 2" xfId="1162" xr:uid="{3D133D46-D23D-48EF-8C28-E97AF331474E}"/>
    <cellStyle name="Vírgula 4 3 2 2 2 3" xfId="986" xr:uid="{70872AC2-2D56-4E4D-AA4D-43E25D68A74A}"/>
    <cellStyle name="Vírgula 4 3 2 2 3" xfId="413" xr:uid="{B8D62CF7-1F38-4C32-9C1D-C51FDADB3302}"/>
    <cellStyle name="Vírgula 4 3 2 2 3 2" xfId="1079" xr:uid="{B7408200-10C9-4CEF-961E-C82C76B7DF39}"/>
    <cellStyle name="Vírgula 4 3 2 2 4" xfId="870" xr:uid="{CA2E3514-E2C0-4DF7-A370-A83F2FD89CC8}"/>
    <cellStyle name="Vírgula 4 3 2 3" xfId="283" xr:uid="{B2BD511A-87A0-49A0-8C9B-AAB3F6301853}"/>
    <cellStyle name="Vírgula 4 3 2 3 2" xfId="459" xr:uid="{093C96D1-E49A-4065-8DE1-71883363049F}"/>
    <cellStyle name="Vírgula 4 3 2 3 2 2" xfId="1125" xr:uid="{C907F0E4-B0BE-4CF0-917C-79808AFC4009}"/>
    <cellStyle name="Vírgula 4 3 2 3 3" xfId="949" xr:uid="{1A42E9EE-3D42-4409-913B-E39B61A17E25}"/>
    <cellStyle name="Vírgula 4 3 2 4" xfId="376" xr:uid="{2792B20B-DAB0-4200-996F-EF547DD6511F}"/>
    <cellStyle name="Vírgula 4 3 2 4 2" xfId="1042" xr:uid="{74165B94-C624-41A3-AB36-B712F3DF4378}"/>
    <cellStyle name="Vírgula 4 3 2 5" xfId="833" xr:uid="{1636869E-39A8-4B63-B04F-E71D4D28E231}"/>
    <cellStyle name="Vírgula 4 3 3" xfId="145" xr:uid="{6D920C9A-82DD-4A5D-A6CC-7DCF7E7CBF9E}"/>
    <cellStyle name="Vírgula 4 3 3 2" xfId="302" xr:uid="{4525C931-4CFD-45EA-AA95-32AB6D631C8A}"/>
    <cellStyle name="Vírgula 4 3 3 2 2" xfId="478" xr:uid="{AD26CECA-4FA1-4F89-9AF0-A61FB525A2BB}"/>
    <cellStyle name="Vírgula 4 3 3 2 2 2" xfId="1144" xr:uid="{265920D8-CF1B-4073-8382-7C5AA178896C}"/>
    <cellStyle name="Vírgula 4 3 3 2 3" xfId="968" xr:uid="{74DC3F7A-DC62-4D54-B372-48FF5C3A2987}"/>
    <cellStyle name="Vírgula 4 3 3 3" xfId="395" xr:uid="{4AA36DA8-BEC3-47A5-972B-50CBA462453C}"/>
    <cellStyle name="Vírgula 4 3 3 3 2" xfId="1061" xr:uid="{C4FA0670-4361-4ADE-87C1-5C029B70E4E2}"/>
    <cellStyle name="Vírgula 4 3 3 4" xfId="852" xr:uid="{07E351C1-C5E3-4AD3-B52F-BFC35CC0520B}"/>
    <cellStyle name="Vírgula 4 3 4" xfId="265" xr:uid="{9B2331C0-9765-43F8-A0D8-04B66D7F4AC1}"/>
    <cellStyle name="Vírgula 4 3 4 2" xfId="441" xr:uid="{CB5EA1DD-9C82-400D-AB81-3003830414E6}"/>
    <cellStyle name="Vírgula 4 3 4 2 2" xfId="1107" xr:uid="{208A3A92-438B-4EFA-ADA4-9E0B45191C66}"/>
    <cellStyle name="Vírgula 4 3 4 3" xfId="931" xr:uid="{8AA722C9-0A44-4B77-A232-8DE8511EE89A}"/>
    <cellStyle name="Vírgula 4 3 5" xfId="358" xr:uid="{209BF3F0-F000-4F89-AF44-92685BBCE5A6}"/>
    <cellStyle name="Vírgula 4 3 5 2" xfId="1024" xr:uid="{8FD726DE-F29F-499D-9103-4BC799970D15}"/>
    <cellStyle name="Vírgula 4 3 6" xfId="815" xr:uid="{7CE00F82-FA00-4271-9C2C-4CEA1046E35D}"/>
    <cellStyle name="Vírgula 4 4" xfId="114" xr:uid="{EE6F7674-9241-4E43-BA2A-FEE32F0A5353}"/>
    <cellStyle name="Vírgula 4 4 2" xfId="151" xr:uid="{FA5F9EC5-CE28-430E-B0BB-CE07BD83FABF}"/>
    <cellStyle name="Vírgula 4 4 2 2" xfId="308" xr:uid="{AAD4D6A6-63F0-4991-96BE-59AC6E4AB054}"/>
    <cellStyle name="Vírgula 4 4 2 2 2" xfId="484" xr:uid="{D2D0ECDE-6277-47F1-B457-D0C67CEEABAD}"/>
    <cellStyle name="Vírgula 4 4 2 2 2 2" xfId="1150" xr:uid="{22C5BCC0-8BE9-4A64-87E3-330C8F6EAC6A}"/>
    <cellStyle name="Vírgula 4 4 2 2 3" xfId="974" xr:uid="{0760D18D-5D04-49A4-8298-6440B24530E6}"/>
    <cellStyle name="Vírgula 4 4 2 3" xfId="401" xr:uid="{F89FA5ED-D667-48FE-B76C-5671A22CEE7E}"/>
    <cellStyle name="Vírgula 4 4 2 3 2" xfId="1067" xr:uid="{D1D11361-1B6A-44E9-AA5F-80EC7F711ADA}"/>
    <cellStyle name="Vírgula 4 4 2 4" xfId="858" xr:uid="{9CF075D7-034A-406E-8C13-5F505D346579}"/>
    <cellStyle name="Vírgula 4 4 3" xfId="271" xr:uid="{A12EC9D3-9CF7-4051-8D0C-089252EAE97D}"/>
    <cellStyle name="Vírgula 4 4 3 2" xfId="447" xr:uid="{BA7AD457-6D65-499F-BE7E-44426B3A7BF8}"/>
    <cellStyle name="Vírgula 4 4 3 2 2" xfId="1113" xr:uid="{AFC9367F-518D-4777-B160-641A67F09346}"/>
    <cellStyle name="Vírgula 4 4 3 3" xfId="937" xr:uid="{37131BD4-CB0A-4FC7-849E-2C48BC7ADE8B}"/>
    <cellStyle name="Vírgula 4 4 4" xfId="364" xr:uid="{0E595B9D-71A9-484E-81C3-923F39CDD976}"/>
    <cellStyle name="Vírgula 4 4 4 2" xfId="1030" xr:uid="{64A4C74C-7546-4D5A-86DB-6EB06658C931}"/>
    <cellStyle name="Vírgula 4 4 5" xfId="821" xr:uid="{278A4BE2-DEEE-4C95-87E4-1A0C8EEA0067}"/>
    <cellStyle name="Vírgula 4 5" xfId="133" xr:uid="{5F786C64-1345-4833-A7D9-0D9879AC5A42}"/>
    <cellStyle name="Vírgula 4 5 2" xfId="290" xr:uid="{7F610731-FB79-4471-9141-B268C8C50F2C}"/>
    <cellStyle name="Vírgula 4 5 2 2" xfId="466" xr:uid="{AF944F87-34C5-4267-A307-F2C3EF2CDFDB}"/>
    <cellStyle name="Vírgula 4 5 2 2 2" xfId="1132" xr:uid="{EBF9C9E8-4E2A-4719-8AA5-804DB1233107}"/>
    <cellStyle name="Vírgula 4 5 2 3" xfId="956" xr:uid="{EDD482BF-47E3-4861-A6A6-F1693768523A}"/>
    <cellStyle name="Vírgula 4 5 3" xfId="383" xr:uid="{75112589-B605-41BF-AEEC-424499CECAF2}"/>
    <cellStyle name="Vírgula 4 5 3 2" xfId="1049" xr:uid="{D653161F-D393-47A2-9D7F-992123BEF594}"/>
    <cellStyle name="Vírgula 4 5 4" xfId="840" xr:uid="{D50FA153-92FB-4D6A-9F6B-18A0FA855BC5}"/>
    <cellStyle name="Vírgula 4 6" xfId="253" xr:uid="{7E407DC7-9072-4C72-B9BA-684D1A7A99DB}"/>
    <cellStyle name="Vírgula 4 6 2" xfId="429" xr:uid="{329175B3-1F45-47E8-833A-CC0C13C2654F}"/>
    <cellStyle name="Vírgula 4 6 2 2" xfId="1095" xr:uid="{DCB2F348-E88B-4309-BFAB-290008084C33}"/>
    <cellStyle name="Vírgula 4 6 3" xfId="919" xr:uid="{C948FBB1-DA18-49E8-8FEE-711A5DA77CD3}"/>
    <cellStyle name="Vírgula 4 7" xfId="346" xr:uid="{94C490F2-9981-425A-90CD-57D3F94639BA}"/>
    <cellStyle name="Vírgula 4 7 2" xfId="1012" xr:uid="{9EED2AC4-AA8A-48D0-BE61-70ABBC2095D3}"/>
    <cellStyle name="Vírgula 4 8" xfId="802" xr:uid="{0AA540BB-3D5C-4409-BBF9-0AF451F402C3}"/>
    <cellStyle name="Vírgula 5" xfId="9" xr:uid="{252AF79C-8E64-4E7D-AE4B-0611C9E82F74}"/>
    <cellStyle name="Vírgula 5 2" xfId="99" xr:uid="{85EA2AE1-968B-43F5-B2DA-021E6F568E49}"/>
    <cellStyle name="Vírgula 5 2 2" xfId="119" xr:uid="{94F85AB7-B37A-40DA-92FE-A3D707065063}"/>
    <cellStyle name="Vírgula 5 2 2 2" xfId="156" xr:uid="{A170B543-298E-4AF4-84FB-007869050CE4}"/>
    <cellStyle name="Vírgula 5 2 2 2 2" xfId="313" xr:uid="{FCD38EC2-40EE-4CB0-B1ED-969E9FA9E718}"/>
    <cellStyle name="Vírgula 5 2 2 2 2 2" xfId="489" xr:uid="{6B7DDD4B-E185-404B-A8CD-05BAE9D287E9}"/>
    <cellStyle name="Vírgula 5 2 2 2 2 2 2" xfId="1155" xr:uid="{45A80289-07B4-4935-BA8D-93298AE9C38D}"/>
    <cellStyle name="Vírgula 5 2 2 2 2 3" xfId="979" xr:uid="{291280CB-9A80-4F36-9C5B-D9DF755CB56B}"/>
    <cellStyle name="Vírgula 5 2 2 2 3" xfId="406" xr:uid="{B6C2CD87-849C-485D-A25B-69DEDAB0791B}"/>
    <cellStyle name="Vírgula 5 2 2 2 3 2" xfId="1072" xr:uid="{F024FC7D-BD7D-48C1-9811-3E75ECDAA7C9}"/>
    <cellStyle name="Vírgula 5 2 2 2 4" xfId="863" xr:uid="{706E759B-9C53-4487-9EEC-721689291216}"/>
    <cellStyle name="Vírgula 5 2 2 3" xfId="276" xr:uid="{A621587E-6178-484A-B31F-3FE50C69FFC3}"/>
    <cellStyle name="Vírgula 5 2 2 3 2" xfId="452" xr:uid="{064F3187-E9D0-458A-81A5-4B7D42C1F876}"/>
    <cellStyle name="Vírgula 5 2 2 3 2 2" xfId="1118" xr:uid="{4E47394E-FEE1-47FD-BB21-804C1DEE6513}"/>
    <cellStyle name="Vírgula 5 2 2 3 3" xfId="942" xr:uid="{62DD03F6-E221-4BBE-B538-9B2A44B964B8}"/>
    <cellStyle name="Vírgula 5 2 2 4" xfId="369" xr:uid="{73BA48E7-9255-4470-BA1E-3A5B5B911993}"/>
    <cellStyle name="Vírgula 5 2 2 4 2" xfId="1035" xr:uid="{C20FF918-150E-422B-AAA7-0964AA2019B1}"/>
    <cellStyle name="Vírgula 5 2 2 5" xfId="826" xr:uid="{B473EA78-8659-4477-9BB7-0F4F23481E34}"/>
    <cellStyle name="Vírgula 5 2 3" xfId="138" xr:uid="{D4063566-F66F-499B-AF82-8CF25726AD39}"/>
    <cellStyle name="Vírgula 5 2 3 2" xfId="295" xr:uid="{015ED067-26AA-49D2-BC1A-3AC9ADCA2B92}"/>
    <cellStyle name="Vírgula 5 2 3 2 2" xfId="471" xr:uid="{FD793008-849B-4224-91AB-864D3B3DE50A}"/>
    <cellStyle name="Vírgula 5 2 3 2 2 2" xfId="1137" xr:uid="{51ADCE18-D169-426A-BE6D-A76439C0E2FB}"/>
    <cellStyle name="Vírgula 5 2 3 2 3" xfId="961" xr:uid="{C6F354BB-27A6-4AD1-B78B-FF229CEAA42E}"/>
    <cellStyle name="Vírgula 5 2 3 3" xfId="388" xr:uid="{98FBF8EC-4DA2-4685-8A76-6AB2332CD21B}"/>
    <cellStyle name="Vírgula 5 2 3 3 2" xfId="1054" xr:uid="{43449D72-D9FE-4C8E-84F5-9EC12B243F9D}"/>
    <cellStyle name="Vírgula 5 2 3 4" xfId="845" xr:uid="{E8FD6332-4951-49C5-BB68-9C942BC1234B}"/>
    <cellStyle name="Vírgula 5 2 4" xfId="258" xr:uid="{81A9A111-92AC-4426-B38B-19E79C3BC25D}"/>
    <cellStyle name="Vírgula 5 2 4 2" xfId="434" xr:uid="{9DF65A83-DB30-4327-B255-8B3037E170E6}"/>
    <cellStyle name="Vírgula 5 2 4 2 2" xfId="1100" xr:uid="{63B2ADFB-68D6-4C24-ADB1-CB8675899580}"/>
    <cellStyle name="Vírgula 5 2 4 3" xfId="924" xr:uid="{F529EAE0-437C-47F1-8A12-8675E4667254}"/>
    <cellStyle name="Vírgula 5 2 5" xfId="351" xr:uid="{1D9D7C59-34D3-4941-A4CA-441E3A02BB67}"/>
    <cellStyle name="Vírgula 5 2 5 2" xfId="1017" xr:uid="{9198F1E8-1A8B-4AFC-9E69-2A09A97116FC}"/>
    <cellStyle name="Vírgula 5 2 6" xfId="808" xr:uid="{4321C21D-4C46-4915-BA48-A03DFD9533B4}"/>
    <cellStyle name="Vírgula 5 3" xfId="111" xr:uid="{0AA88EF3-2DBB-45C8-B6CA-AB03C1D5BB7C}"/>
    <cellStyle name="Vírgula 5 3 2" xfId="148" xr:uid="{A2D24CAB-88A6-46BF-B1E3-EA7143295AC0}"/>
    <cellStyle name="Vírgula 5 3 2 2" xfId="305" xr:uid="{7CD14E29-700A-4662-9D98-C11F2EE55508}"/>
    <cellStyle name="Vírgula 5 3 2 2 2" xfId="481" xr:uid="{51E3430F-DF14-4352-A3C2-FB0E60C0319F}"/>
    <cellStyle name="Vírgula 5 3 2 2 2 2" xfId="1147" xr:uid="{762D154C-07A7-4131-96E9-5307CB04BC5F}"/>
    <cellStyle name="Vírgula 5 3 2 2 3" xfId="971" xr:uid="{50F71378-3360-4301-850F-C084C8E5FBC5}"/>
    <cellStyle name="Vírgula 5 3 2 3" xfId="398" xr:uid="{82D736B4-CB60-4A6C-9D5D-514C50EF0DDD}"/>
    <cellStyle name="Vírgula 5 3 2 3 2" xfId="1064" xr:uid="{6F9BF186-B5EF-42A8-8E96-4D6E86166058}"/>
    <cellStyle name="Vírgula 5 3 2 4" xfId="855" xr:uid="{425F0F95-EDD7-43E8-BCF5-E02D49CA5907}"/>
    <cellStyle name="Vírgula 5 3 3" xfId="268" xr:uid="{7EEED631-0748-4391-AE06-B279E85E3BC5}"/>
    <cellStyle name="Vírgula 5 3 3 2" xfId="444" xr:uid="{57B15447-C8E0-4B6B-8BC5-BBC4DD474A10}"/>
    <cellStyle name="Vírgula 5 3 3 2 2" xfId="1110" xr:uid="{A976A79B-5405-46ED-A172-4E3A8F719A68}"/>
    <cellStyle name="Vírgula 5 3 3 3" xfId="934" xr:uid="{4E67B42D-652D-4459-A052-40B64ED288AD}"/>
    <cellStyle name="Vírgula 5 3 4" xfId="361" xr:uid="{F66A29B7-0F99-4D13-9BEC-7BC254BBEB68}"/>
    <cellStyle name="Vírgula 5 3 4 2" xfId="1027" xr:uid="{93B1278A-EF7B-4B92-A2D3-AA40EC39106B}"/>
    <cellStyle name="Vírgula 5 3 5" xfId="818" xr:uid="{C9D47B73-166B-46DD-8B8A-F48B3F978E39}"/>
    <cellStyle name="Vírgula 5 4" xfId="130" xr:uid="{64209F73-6AD4-4FAA-BBE6-87C94B838CED}"/>
    <cellStyle name="Vírgula 5 4 2" xfId="287" xr:uid="{B6CC16AF-7F6D-4F35-9992-A78F8997BD55}"/>
    <cellStyle name="Vírgula 5 4 2 2" xfId="463" xr:uid="{FBD98073-D6C0-4516-992A-DF7AEAC0F77C}"/>
    <cellStyle name="Vírgula 5 4 2 2 2" xfId="1129" xr:uid="{2AFB60FC-B356-4D2E-A2AA-7105129F7A52}"/>
    <cellStyle name="Vírgula 5 4 2 3" xfId="953" xr:uid="{9D1ECC3B-3B5B-41A1-AB97-5F390AE47283}"/>
    <cellStyle name="Vírgula 5 4 3" xfId="380" xr:uid="{E10CB096-70BD-46CB-8784-37E6E6BFC583}"/>
    <cellStyle name="Vírgula 5 4 3 2" xfId="1046" xr:uid="{9517B363-8EEE-4889-85C4-7C07AC02E368}"/>
    <cellStyle name="Vírgula 5 4 4" xfId="837" xr:uid="{3592A7FD-0828-4325-A456-4ADDE7629F3C}"/>
    <cellStyle name="Vírgula 5 5" xfId="250" xr:uid="{E5C00D5F-D95E-425C-909D-6ADBE88238D5}"/>
    <cellStyle name="Vírgula 5 5 2" xfId="426" xr:uid="{31FBFE14-035C-4962-8FD0-63F0AF123A23}"/>
    <cellStyle name="Vírgula 5 5 2 2" xfId="1092" xr:uid="{F6228CF9-18E1-47B1-AC98-833BC6A9CE81}"/>
    <cellStyle name="Vírgula 5 5 3" xfId="916" xr:uid="{FE0C7E4E-37C7-4810-B7AD-9CFF115E4B90}"/>
    <cellStyle name="Vírgula 5 6" xfId="343" xr:uid="{3CCC0E05-8DB9-41FE-8EE7-903BAB62659B}"/>
    <cellStyle name="Vírgula 5 6 2" xfId="1009" xr:uid="{BAFB6796-A11E-4A0C-B5E8-E0295AD2B1D8}"/>
    <cellStyle name="Vírgula 5 7" xfId="777" xr:uid="{B00B17F6-A5D3-4ABF-A97A-AFA453A6287B}"/>
    <cellStyle name="Vírgula 5 7 2" xfId="1438" xr:uid="{007D766A-741C-46DB-AD12-2A70AE8F1D87}"/>
    <cellStyle name="Vírgula 5 8" xfId="789" xr:uid="{A2BCD9AC-3263-4AF1-AC1D-06452FC767F6}"/>
    <cellStyle name="Vírgula 6" xfId="95" xr:uid="{55FDC012-ECC9-4672-8F9A-CF3FB1119733}"/>
    <cellStyle name="Vírgula 6 2" xfId="104" xr:uid="{A7C60DB0-A54D-4EC4-AFBB-2C28535BB4D8}"/>
    <cellStyle name="Vírgula 6 2 2" xfId="124" xr:uid="{925AFF1A-DA17-4DA8-BB5A-CD2EB88C57D2}"/>
    <cellStyle name="Vírgula 6 2 2 2" xfId="161" xr:uid="{D5224D7A-1D03-4AC4-A472-1B5A3288E465}"/>
    <cellStyle name="Vírgula 6 2 2 2 2" xfId="318" xr:uid="{AE42F358-20AF-4203-9F3C-1B5D216866E9}"/>
    <cellStyle name="Vírgula 6 2 2 2 2 2" xfId="494" xr:uid="{066A7694-A2D0-447F-B0A0-3646FE3FF8EA}"/>
    <cellStyle name="Vírgula 6 2 2 2 2 2 2" xfId="1160" xr:uid="{F81EC023-62E8-4706-8B2F-97D2E3A63D9F}"/>
    <cellStyle name="Vírgula 6 2 2 2 2 3" xfId="984" xr:uid="{7477876C-6681-40AD-ADBE-EEA489582E5C}"/>
    <cellStyle name="Vírgula 6 2 2 2 3" xfId="411" xr:uid="{CCBF22B4-4181-4633-85F3-A0152F4405A2}"/>
    <cellStyle name="Vírgula 6 2 2 2 3 2" xfId="1077" xr:uid="{D35D49FB-F5B4-4549-92C7-3DD9FCD0D641}"/>
    <cellStyle name="Vírgula 6 2 2 2 4" xfId="868" xr:uid="{568FD874-D5E6-4C99-B8CD-A5CB9A306820}"/>
    <cellStyle name="Vírgula 6 2 2 3" xfId="281" xr:uid="{3C6D1006-284E-4B55-9DE8-F8E4CE3A3858}"/>
    <cellStyle name="Vírgula 6 2 2 3 2" xfId="457" xr:uid="{CE945828-B1C9-4A9C-9180-B87521E230C2}"/>
    <cellStyle name="Vírgula 6 2 2 3 2 2" xfId="1123" xr:uid="{6B6D989F-05F0-4584-9A3C-CE7EE6DFD533}"/>
    <cellStyle name="Vírgula 6 2 2 3 3" xfId="947" xr:uid="{A45DC4F5-1A03-4DF0-818D-6F13752F8E4B}"/>
    <cellStyle name="Vírgula 6 2 2 4" xfId="374" xr:uid="{621902E9-CC31-4BE9-8374-2457A72C4D08}"/>
    <cellStyle name="Vírgula 6 2 2 4 2" xfId="1040" xr:uid="{E153BDB2-1B0E-478B-8368-A72220CE2245}"/>
    <cellStyle name="Vírgula 6 2 2 5" xfId="831" xr:uid="{217069E3-8FF4-43EC-8C04-8EF935B373FA}"/>
    <cellStyle name="Vírgula 6 2 3" xfId="143" xr:uid="{0629DB2D-FF76-47BA-808D-864E61050454}"/>
    <cellStyle name="Vírgula 6 2 3 2" xfId="300" xr:uid="{A255BB5E-3D89-436D-BDA5-10774A1D9AC9}"/>
    <cellStyle name="Vírgula 6 2 3 2 2" xfId="476" xr:uid="{BBC79B4C-0261-4745-9944-9B37344CA1F4}"/>
    <cellStyle name="Vírgula 6 2 3 2 2 2" xfId="1142" xr:uid="{814234C0-9C5F-4049-AEBE-DA22DD519EF9}"/>
    <cellStyle name="Vírgula 6 2 3 2 3" xfId="966" xr:uid="{3AB52CF9-1E8B-424E-A98D-1A91804C0281}"/>
    <cellStyle name="Vírgula 6 2 3 3" xfId="393" xr:uid="{D2F24FEC-45A7-4687-B832-DC649642F087}"/>
    <cellStyle name="Vírgula 6 2 3 3 2" xfId="1059" xr:uid="{EE906FE1-F353-4A57-91E5-3A1E36939F37}"/>
    <cellStyle name="Vírgula 6 2 3 4" xfId="850" xr:uid="{3FACC7CC-E5AD-4C06-AEB6-AACD9567CE16}"/>
    <cellStyle name="Vírgula 6 2 4" xfId="263" xr:uid="{29DFD869-F64F-4629-9523-7498E6F5A164}"/>
    <cellStyle name="Vírgula 6 2 4 2" xfId="439" xr:uid="{EDB8D71A-4EF3-4471-AD42-F3AAEC60F27E}"/>
    <cellStyle name="Vírgula 6 2 4 2 2" xfId="1105" xr:uid="{FB3F2B09-861D-426F-9A2E-019B00F347B0}"/>
    <cellStyle name="Vírgula 6 2 4 3" xfId="929" xr:uid="{556CA163-54FB-4599-A144-B120D7D844F5}"/>
    <cellStyle name="Vírgula 6 2 5" xfId="356" xr:uid="{BF2D8F10-BC8F-4D0E-9D64-016F005CF5B9}"/>
    <cellStyle name="Vírgula 6 2 5 2" xfId="1022" xr:uid="{7D4A973E-DE64-4D27-B56F-70976951ACEE}"/>
    <cellStyle name="Vírgula 6 2 6" xfId="813" xr:uid="{3B14A898-4713-4C73-949F-2B72226345CB}"/>
    <cellStyle name="Vírgula 6 3" xfId="115" xr:uid="{BA6116BF-DD43-47A5-B3BF-C42554404B18}"/>
    <cellStyle name="Vírgula 6 3 2" xfId="152" xr:uid="{52216A24-FC12-42BE-9D4D-25BA971E1044}"/>
    <cellStyle name="Vírgula 6 3 2 2" xfId="309" xr:uid="{EE0B6BF5-6843-435C-AC1A-63B118A29FB6}"/>
    <cellStyle name="Vírgula 6 3 2 2 2" xfId="485" xr:uid="{2056F929-C3FA-4A09-A391-E3B549BD854F}"/>
    <cellStyle name="Vírgula 6 3 2 2 2 2" xfId="1151" xr:uid="{4751ABB7-E3AD-468F-BEF0-0D6BC6574A20}"/>
    <cellStyle name="Vírgula 6 3 2 2 3" xfId="975" xr:uid="{B7CB2F27-315D-458D-90C3-B2C7D62B6C78}"/>
    <cellStyle name="Vírgula 6 3 2 3" xfId="402" xr:uid="{CAF9530A-2BC7-4C2C-8C47-B314DA66E614}"/>
    <cellStyle name="Vírgula 6 3 2 3 2" xfId="1068" xr:uid="{DA84A158-E069-4FF6-8AB7-5B1061100DD7}"/>
    <cellStyle name="Vírgula 6 3 2 4" xfId="859" xr:uid="{6295BB81-40BB-444F-A199-107D8106A22B}"/>
    <cellStyle name="Vírgula 6 3 3" xfId="272" xr:uid="{92DADE4F-5E3D-4A41-9A08-ED0E635089B9}"/>
    <cellStyle name="Vírgula 6 3 3 2" xfId="448" xr:uid="{9FE7D6AE-4AAE-4083-BC09-4ED4C1CF1662}"/>
    <cellStyle name="Vírgula 6 3 3 2 2" xfId="1114" xr:uid="{A3F66D35-B790-45CD-9814-61E85024F722}"/>
    <cellStyle name="Vírgula 6 3 3 3" xfId="938" xr:uid="{BD9CC425-65F1-4BF4-9CD7-E6A7A081CC5F}"/>
    <cellStyle name="Vírgula 6 3 4" xfId="365" xr:uid="{710D9F71-A9BD-45C0-A763-FCD1325B7276}"/>
    <cellStyle name="Vírgula 6 3 4 2" xfId="1031" xr:uid="{348609A8-55C7-429E-9E02-DDF7953654D4}"/>
    <cellStyle name="Vírgula 6 3 5" xfId="822" xr:uid="{9E21CB19-7BBB-4A7E-B83A-698F507B903B}"/>
    <cellStyle name="Vírgula 6 4" xfId="134" xr:uid="{268C53A8-BF9E-487A-9B95-0C0C546BCB81}"/>
    <cellStyle name="Vírgula 6 4 2" xfId="291" xr:uid="{6C40330E-6ECA-4908-B0EB-C1AC3A687E1D}"/>
    <cellStyle name="Vírgula 6 4 2 2" xfId="467" xr:uid="{074636D5-5235-446B-9CBD-EE79ABCA5CBA}"/>
    <cellStyle name="Vírgula 6 4 2 2 2" xfId="1133" xr:uid="{89967FDF-7565-4737-89DD-B104882C88E1}"/>
    <cellStyle name="Vírgula 6 4 2 3" xfId="957" xr:uid="{2199BA39-F0B2-45C9-ACF3-FAAEAAAA9FBC}"/>
    <cellStyle name="Vírgula 6 4 3" xfId="384" xr:uid="{FE350091-5D57-4980-8DCD-28C3DA89A6AE}"/>
    <cellStyle name="Vírgula 6 4 3 2" xfId="1050" xr:uid="{C1AD1E79-4413-4ABD-9793-F2E959FC7913}"/>
    <cellStyle name="Vírgula 6 4 4" xfId="841" xr:uid="{E9B60827-512E-4572-97FD-697E29F44F5E}"/>
    <cellStyle name="Vírgula 6 5" xfId="254" xr:uid="{BBAF034B-D175-417C-B9FC-482BF492372E}"/>
    <cellStyle name="Vírgula 6 5 2" xfId="430" xr:uid="{5F4C744C-8BC0-4481-975E-6BC8F261EAA5}"/>
    <cellStyle name="Vírgula 6 5 2 2" xfId="1096" xr:uid="{F066AAE2-9CF7-41AF-9F0F-CEA6E723D037}"/>
    <cellStyle name="Vírgula 6 5 3" xfId="920" xr:uid="{EAC173C8-D4D3-46DB-97F2-7E7A3B66A0A4}"/>
    <cellStyle name="Vírgula 6 6" xfId="347" xr:uid="{0FB5D742-C318-4CE3-825A-DCAF2E574DD9}"/>
    <cellStyle name="Vírgula 6 6 2" xfId="1013" xr:uid="{FC543810-353C-4B95-9321-D5D8B1A186D4}"/>
    <cellStyle name="Vírgula 6 7" xfId="804" xr:uid="{CFBF711E-028A-4701-A31A-6F0AFBCA7372}"/>
    <cellStyle name="Vírgula 7" xfId="127" xr:uid="{74063A10-E418-4496-A2EB-58D199191856}"/>
    <cellStyle name="Vírgula 7 2" xfId="164" xr:uid="{BD235401-BD0C-4B23-81EA-56C6571735E6}"/>
    <cellStyle name="Vírgula 7 2 2" xfId="321" xr:uid="{8E66910C-28C9-4F28-B72F-481F76846F3C}"/>
    <cellStyle name="Vírgula 7 2 2 2" xfId="497" xr:uid="{AFD0608E-1E9A-470A-88E7-96E3DFE99C8E}"/>
    <cellStyle name="Vírgula 7 2 2 2 2" xfId="1163" xr:uid="{24633986-19EE-474E-B2A2-ADD471512700}"/>
    <cellStyle name="Vírgula 7 2 2 3" xfId="987" xr:uid="{C85E59D8-5791-4B3D-B4EC-063B44081F65}"/>
    <cellStyle name="Vírgula 7 2 3" xfId="414" xr:uid="{7F51909A-9465-4EC4-88B4-C06A75E17191}"/>
    <cellStyle name="Vírgula 7 2 3 2" xfId="1080" xr:uid="{85CA333D-1FD8-4150-8DBE-8264610B8C78}"/>
    <cellStyle name="Vírgula 7 2 4" xfId="871" xr:uid="{82837A10-BA90-4499-9185-80AE393B2867}"/>
    <cellStyle name="Vírgula 7 3" xfId="284" xr:uid="{36C1EB18-A007-4593-A255-FE6E3171E0EB}"/>
    <cellStyle name="Vírgula 7 3 2" xfId="460" xr:uid="{90C879D6-487D-4B13-9A00-79A9FB27A742}"/>
    <cellStyle name="Vírgula 7 3 2 2" xfId="1126" xr:uid="{72E0B4BB-04F3-4249-9DF0-E69DE127F0B4}"/>
    <cellStyle name="Vírgula 7 3 3" xfId="950" xr:uid="{99C11EBE-5F4E-4EE7-AD86-C9D1AFF39181}"/>
    <cellStyle name="Vírgula 7 4" xfId="377" xr:uid="{9079448F-B979-427B-A38A-8769407A15DB}"/>
    <cellStyle name="Vírgula 7 4 2" xfId="1043" xr:uid="{D3366C94-4535-46A5-ABF6-4FBC23EF9E97}"/>
    <cellStyle name="Vírgula 7 5" xfId="834" xr:uid="{BFAB5780-AF98-4922-A08A-5C2DAE9857C4}"/>
    <cellStyle name="Vírgula 8" xfId="165" xr:uid="{652EA62E-8804-44E5-AE99-5E851CDAC8C4}"/>
    <cellStyle name="Vírgula 8 2" xfId="322" xr:uid="{D079A887-084F-4FD8-93FA-F363150F9D64}"/>
    <cellStyle name="Vírgula 8 2 2" xfId="498" xr:uid="{88F4698F-EFDD-4E2D-A28D-E013D09D9259}"/>
    <cellStyle name="Vírgula 8 2 2 2" xfId="1164" xr:uid="{633BFEBA-22DB-494B-BCD9-6044EC2FDF3C}"/>
    <cellStyle name="Vírgula 8 2 3" xfId="988" xr:uid="{E7026500-6533-488E-9F3B-411C21618A74}"/>
    <cellStyle name="Vírgula 8 3" xfId="415" xr:uid="{3210CEF4-C31A-4787-8C13-38D7DCDB116B}"/>
    <cellStyle name="Vírgula 8 3 2" xfId="1081" xr:uid="{95B22ACE-9524-4C60-B4B1-AD2BED8ABCA7}"/>
    <cellStyle name="Vírgula 8 4" xfId="872" xr:uid="{28B16C94-DD15-433F-95AA-6D7E654DF440}"/>
    <cellStyle name="Vírgula 9" xfId="246" xr:uid="{BF42AF21-EDF3-4768-93D2-A1413A361F08}"/>
    <cellStyle name="Vírgula 9 2" xfId="339" xr:uid="{923DCE6E-BE4E-4FF7-8A2A-D2FCECEDE497}"/>
    <cellStyle name="Vírgula 9 2 2" xfId="505" xr:uid="{12EC0C2D-E0D1-4B2E-8E22-4FBFB38B8477}"/>
    <cellStyle name="Vírgula 9 2 2 2" xfId="1171" xr:uid="{C96438A1-0122-4F8C-905C-87A306ED4870}"/>
    <cellStyle name="Vírgula 9 2 3" xfId="1005" xr:uid="{004E4004-118F-4252-BCC1-C17415F21D4D}"/>
    <cellStyle name="Vírgula 9 3" xfId="422" xr:uid="{652A052E-98D9-4DF9-A5C7-B1CAB078A3E2}"/>
    <cellStyle name="Vírgula 9 3 2" xfId="1088" xr:uid="{31709911-C4B3-4518-91B6-F926135DDF5A}"/>
    <cellStyle name="Vírgula 9 4" xfId="912" xr:uid="{25AD985D-7CB3-4529-B202-04813A817869}"/>
    <cellStyle name="Warning Text" xfId="90" xr:uid="{48188D43-6B8A-4CAF-9B6D-6BCFCD6F4C49}"/>
  </cellStyles>
  <dxfs count="7">
    <dxf>
      <fill>
        <patternFill patternType="solid">
          <fgColor rgb="FFDDEBF7"/>
          <bgColor rgb="FFDDEBF7"/>
        </patternFill>
      </fill>
    </dxf>
    <dxf>
      <fill>
        <patternFill patternType="solid">
          <fgColor rgb="FFDDEBF7"/>
          <bgColor rgb="FFDDEBF7"/>
        </patternFill>
      </fill>
    </dxf>
    <dxf>
      <font>
        <b/>
        <color rgb="FF000000"/>
      </font>
    </dxf>
    <dxf>
      <font>
        <b/>
        <color rgb="FF000000"/>
      </font>
    </dxf>
    <dxf>
      <font>
        <b/>
        <color rgb="FF000000"/>
      </font>
      <border>
        <top style="double">
          <color rgb="FF5B9BD5"/>
        </top>
      </border>
    </dxf>
    <dxf>
      <font>
        <b/>
        <color rgb="FFFFFFFF"/>
      </font>
      <fill>
        <patternFill patternType="solid">
          <fgColor rgb="FF5B9BD5"/>
          <bgColor rgb="FF5B9BD5"/>
        </patternFill>
      </fill>
    </dxf>
    <dxf>
      <font>
        <color rgb="FF000000"/>
      </font>
      <border>
        <left style="thin">
          <color rgb="FF9BC2E6"/>
        </left>
        <right style="thin">
          <color rgb="FF9BC2E6"/>
        </right>
        <top style="thin">
          <color rgb="FF9BC2E6"/>
        </top>
        <bottom style="thin">
          <color rgb="FF9BC2E6"/>
        </bottom>
        <horizontal style="thin">
          <color rgb="FF9BC2E6"/>
        </horizontal>
      </border>
    </dxf>
  </dxfs>
  <tableStyles count="1" defaultTableStyle="TableStyleMedium2" defaultPivotStyle="PivotStyleLight16">
    <tableStyle name="TableStyleMedium2 2" pivot="0" count="7" xr9:uid="{ADD668F8-1EA8-428A-AF6B-3D299D633F3E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541020</xdr:colOff>
      <xdr:row>27</xdr:row>
      <xdr:rowOff>129565</xdr:rowOff>
    </xdr:from>
    <xdr:to>
      <xdr:col>5</xdr:col>
      <xdr:colOff>315553</xdr:colOff>
      <xdr:row>31</xdr:row>
      <xdr:rowOff>93495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60DCA535-8D9A-4FB9-9234-49263F7F9B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1020" y="5067325"/>
          <a:ext cx="5041647" cy="6954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1F02D8-9FA3-4E16-B619-58B9AA7AA3E3}">
  <sheetPr>
    <tabColor rgb="FF00B0F0"/>
  </sheetPr>
  <dimension ref="A1:V30"/>
  <sheetViews>
    <sheetView tabSelected="1" zoomScaleNormal="100" workbookViewId="0">
      <selection activeCell="E24" sqref="E24"/>
    </sheetView>
  </sheetViews>
  <sheetFormatPr defaultColWidth="9.140625" defaultRowHeight="15"/>
  <cols>
    <col min="1" max="1" width="36.7109375" style="6" bestFit="1" customWidth="1"/>
    <col min="2" max="2" width="11" style="6" bestFit="1" customWidth="1"/>
    <col min="3" max="3" width="8.5703125" style="6" bestFit="1" customWidth="1"/>
    <col min="4" max="4" width="9.140625" style="6" bestFit="1" customWidth="1"/>
    <col min="5" max="5" width="10.28515625" style="6" bestFit="1" customWidth="1"/>
    <col min="6" max="6" width="8.5703125" style="6" bestFit="1" customWidth="1"/>
    <col min="7" max="7" width="10.28515625" style="6" bestFit="1" customWidth="1"/>
    <col min="8" max="14" width="8.5703125" style="6" bestFit="1" customWidth="1"/>
    <col min="15" max="19" width="9.140625" style="6" bestFit="1" customWidth="1"/>
    <col min="20" max="22" width="11" style="6" bestFit="1" customWidth="1"/>
    <col min="23" max="25" width="11.5703125" style="6" bestFit="1" customWidth="1"/>
    <col min="26" max="16384" width="9.140625" style="6"/>
  </cols>
  <sheetData>
    <row r="1" spans="1:22">
      <c r="A1" s="32" t="s">
        <v>4411</v>
      </c>
      <c r="B1" s="29">
        <v>2005</v>
      </c>
      <c r="C1" s="29">
        <v>2006</v>
      </c>
      <c r="D1" s="29">
        <v>2007</v>
      </c>
      <c r="E1" s="29">
        <v>2008</v>
      </c>
      <c r="F1" s="29">
        <v>2009</v>
      </c>
      <c r="G1" s="29">
        <v>2010</v>
      </c>
      <c r="H1" s="29">
        <v>2011</v>
      </c>
      <c r="I1" s="29">
        <v>2012</v>
      </c>
      <c r="J1" s="29">
        <v>2013</v>
      </c>
      <c r="K1" s="29">
        <v>2014</v>
      </c>
      <c r="L1" s="29">
        <v>2015</v>
      </c>
      <c r="M1" s="29">
        <v>2016</v>
      </c>
      <c r="N1" s="29">
        <v>2017</v>
      </c>
      <c r="O1" s="29">
        <v>2018</v>
      </c>
      <c r="P1" s="29">
        <v>2019</v>
      </c>
      <c r="Q1" s="29">
        <v>2020</v>
      </c>
      <c r="R1" s="29">
        <v>2021</v>
      </c>
      <c r="S1" s="29">
        <v>2022</v>
      </c>
      <c r="T1" s="29">
        <v>2023</v>
      </c>
      <c r="U1" s="29">
        <v>2024</v>
      </c>
      <c r="V1" s="29">
        <v>2025</v>
      </c>
    </row>
    <row r="2" spans="1:22">
      <c r="A2" s="30" t="s">
        <v>4385</v>
      </c>
      <c r="B2" s="46">
        <f>NPV($B$22,C2:V2)</f>
        <v>5584.2838498430638</v>
      </c>
      <c r="C2" s="46">
        <f>((C4/26.8081)*(C3)*(_xlfn.DAYS(DATE(C1,12,31),DATE(C1,1,1))+1))</f>
        <v>540.8707641030137</v>
      </c>
      <c r="D2" s="46">
        <f t="shared" ref="D2:V2" si="0">((D4/26.8081)*(D3)*(_xlfn.DAYS(DATE(D1,12,31),DATE(D1,1,1))+1))</f>
        <v>540.06755347450951</v>
      </c>
      <c r="E2" s="46">
        <f t="shared" si="0"/>
        <v>566.34537772613498</v>
      </c>
      <c r="F2" s="46">
        <f t="shared" si="0"/>
        <v>584.77961179456963</v>
      </c>
      <c r="G2" s="46">
        <f t="shared" si="0"/>
        <v>600.53381324487736</v>
      </c>
      <c r="H2" s="46">
        <f t="shared" si="0"/>
        <v>605.21216287055017</v>
      </c>
      <c r="I2" s="46">
        <f t="shared" si="0"/>
        <v>618.96557648994144</v>
      </c>
      <c r="J2" s="46">
        <f t="shared" si="0"/>
        <v>617.27441371264649</v>
      </c>
      <c r="K2" s="46">
        <f t="shared" si="0"/>
        <v>617.27441371264649</v>
      </c>
      <c r="L2" s="46">
        <f t="shared" si="0"/>
        <v>617.27441371264649</v>
      </c>
      <c r="M2" s="46">
        <f t="shared" si="0"/>
        <v>618.96557648994144</v>
      </c>
      <c r="N2" s="46">
        <f t="shared" si="0"/>
        <v>617.27441371264649</v>
      </c>
      <c r="O2" s="46">
        <f t="shared" si="0"/>
        <v>617.27441371264649</v>
      </c>
      <c r="P2" s="46">
        <f t="shared" si="0"/>
        <v>617.27441371264649</v>
      </c>
      <c r="Q2" s="46">
        <f t="shared" si="0"/>
        <v>618.96557648994144</v>
      </c>
      <c r="R2" s="46">
        <f t="shared" si="0"/>
        <v>617.27441371264649</v>
      </c>
      <c r="S2" s="46">
        <f t="shared" si="0"/>
        <v>617.27441371264649</v>
      </c>
      <c r="T2" s="46">
        <f t="shared" si="0"/>
        <v>617.27441371264649</v>
      </c>
      <c r="U2" s="46">
        <f t="shared" si="0"/>
        <v>618.96557648994144</v>
      </c>
      <c r="V2" s="46">
        <f t="shared" si="0"/>
        <v>617.27441371264649</v>
      </c>
    </row>
    <row r="3" spans="1:22">
      <c r="A3" s="31" t="s">
        <v>4373</v>
      </c>
      <c r="B3" s="47"/>
      <c r="C3" s="47">
        <v>38.383000000000003</v>
      </c>
      <c r="D3" s="47">
        <v>38.326000000000001</v>
      </c>
      <c r="E3" s="47">
        <v>40.081000000000003</v>
      </c>
      <c r="F3" s="47">
        <v>41.499000000000002</v>
      </c>
      <c r="G3" s="47">
        <v>42.616999999999997</v>
      </c>
      <c r="H3" s="47">
        <v>42.948999999999998</v>
      </c>
      <c r="I3" s="47">
        <v>43.805</v>
      </c>
      <c r="J3" s="47">
        <v>43.805</v>
      </c>
      <c r="K3" s="47">
        <v>43.805</v>
      </c>
      <c r="L3" s="47">
        <v>43.805</v>
      </c>
      <c r="M3" s="47">
        <v>43.805</v>
      </c>
      <c r="N3" s="47">
        <v>43.805</v>
      </c>
      <c r="O3" s="47">
        <v>43.805</v>
      </c>
      <c r="P3" s="47">
        <v>43.805</v>
      </c>
      <c r="Q3" s="47">
        <v>43.805</v>
      </c>
      <c r="R3" s="47">
        <v>43.805</v>
      </c>
      <c r="S3" s="47">
        <v>43.805</v>
      </c>
      <c r="T3" s="47">
        <v>43.805</v>
      </c>
      <c r="U3" s="47">
        <v>43.805</v>
      </c>
      <c r="V3" s="47">
        <v>43.805</v>
      </c>
    </row>
    <row r="4" spans="1:22">
      <c r="A4" s="31" t="s">
        <v>0</v>
      </c>
      <c r="B4" s="47"/>
      <c r="C4" s="47">
        <v>1.0349699999999999</v>
      </c>
      <c r="D4" s="47">
        <f>C4</f>
        <v>1.0349699999999999</v>
      </c>
      <c r="E4" s="47">
        <f t="shared" ref="E4:V4" si="1">D4</f>
        <v>1.0349699999999999</v>
      </c>
      <c r="F4" s="47">
        <f t="shared" si="1"/>
        <v>1.0349699999999999</v>
      </c>
      <c r="G4" s="47">
        <f t="shared" si="1"/>
        <v>1.0349699999999999</v>
      </c>
      <c r="H4" s="47">
        <f t="shared" si="1"/>
        <v>1.0349699999999999</v>
      </c>
      <c r="I4" s="47">
        <f t="shared" si="1"/>
        <v>1.0349699999999999</v>
      </c>
      <c r="J4" s="47">
        <f t="shared" si="1"/>
        <v>1.0349699999999999</v>
      </c>
      <c r="K4" s="47">
        <f t="shared" si="1"/>
        <v>1.0349699999999999</v>
      </c>
      <c r="L4" s="47">
        <f t="shared" si="1"/>
        <v>1.0349699999999999</v>
      </c>
      <c r="M4" s="47">
        <f t="shared" si="1"/>
        <v>1.0349699999999999</v>
      </c>
      <c r="N4" s="47">
        <f t="shared" si="1"/>
        <v>1.0349699999999999</v>
      </c>
      <c r="O4" s="47">
        <f t="shared" si="1"/>
        <v>1.0349699999999999</v>
      </c>
      <c r="P4" s="47">
        <f t="shared" si="1"/>
        <v>1.0349699999999999</v>
      </c>
      <c r="Q4" s="47">
        <f t="shared" si="1"/>
        <v>1.0349699999999999</v>
      </c>
      <c r="R4" s="47">
        <f t="shared" si="1"/>
        <v>1.0349699999999999</v>
      </c>
      <c r="S4" s="47">
        <f t="shared" si="1"/>
        <v>1.0349699999999999</v>
      </c>
      <c r="T4" s="47">
        <f t="shared" si="1"/>
        <v>1.0349699999999999</v>
      </c>
      <c r="U4" s="47">
        <f t="shared" si="1"/>
        <v>1.0349699999999999</v>
      </c>
      <c r="V4" s="47">
        <f t="shared" si="1"/>
        <v>1.0349699999999999</v>
      </c>
    </row>
    <row r="5" spans="1:22">
      <c r="A5" s="31" t="s">
        <v>5</v>
      </c>
      <c r="B5" s="47">
        <f t="shared" ref="B5:B12" si="2">NPV($B$22,C5:V5)</f>
        <v>1470.0807756812371</v>
      </c>
      <c r="C5" s="47">
        <f>553.5*IGPM!$B$193/IGPM!$B$433</f>
        <v>156.477750173418</v>
      </c>
      <c r="D5" s="47">
        <f>553.5*IGPM!$B$193/IGPM!$B$433</f>
        <v>156.477750173418</v>
      </c>
      <c r="E5" s="47">
        <f>553.5*IGPM!$B$193/IGPM!$B$433</f>
        <v>156.477750173418</v>
      </c>
      <c r="F5" s="47">
        <f>553.5*IGPM!$B$193/IGPM!$B$433</f>
        <v>156.477750173418</v>
      </c>
      <c r="G5" s="47">
        <f>553.5*IGPM!$B$193/IGPM!$B$433</f>
        <v>156.477750173418</v>
      </c>
      <c r="H5" s="47">
        <f>553.5*IGPM!$B$193/IGPM!$B$433</f>
        <v>156.477750173418</v>
      </c>
      <c r="I5" s="47">
        <f>553.5*IGPM!$B$193/IGPM!$B$433</f>
        <v>156.477750173418</v>
      </c>
      <c r="J5" s="47">
        <f>553.5*IGPM!$B$193/IGPM!$B$433</f>
        <v>156.477750173418</v>
      </c>
      <c r="K5" s="47">
        <f>553.5*IGPM!$B$193/IGPM!$B$433</f>
        <v>156.477750173418</v>
      </c>
      <c r="L5" s="47">
        <f>553.5*IGPM!$B$193/IGPM!$B$433</f>
        <v>156.477750173418</v>
      </c>
      <c r="M5" s="47">
        <f>553.5*IGPM!$B$193/IGPM!$B$433</f>
        <v>156.477750173418</v>
      </c>
      <c r="N5" s="47">
        <f>553.5*IGPM!$B$193/IGPM!$B$433</f>
        <v>156.477750173418</v>
      </c>
      <c r="O5" s="47">
        <f>553.5*IGPM!$B$193/IGPM!$B$433</f>
        <v>156.477750173418</v>
      </c>
      <c r="P5" s="47">
        <f>553.5*IGPM!$B$193/IGPM!$B$433</f>
        <v>156.477750173418</v>
      </c>
      <c r="Q5" s="47">
        <f>553.5*IGPM!$B$193/IGPM!$B$433</f>
        <v>156.477750173418</v>
      </c>
      <c r="R5" s="47">
        <f>553.5*IGPM!$B$193/IGPM!$B$433</f>
        <v>156.477750173418</v>
      </c>
      <c r="S5" s="47">
        <f>553.5*IGPM!$B$193/IGPM!$B$433</f>
        <v>156.477750173418</v>
      </c>
      <c r="T5" s="47">
        <f>553.5*IGPM!$B$193/IGPM!$B$433</f>
        <v>156.477750173418</v>
      </c>
      <c r="U5" s="47">
        <f>553.5*IGPM!$B$193/IGPM!$B$433</f>
        <v>156.477750173418</v>
      </c>
      <c r="V5" s="47">
        <f>553.5*IGPM!$B$193/IGPM!$B$433</f>
        <v>156.477750173418</v>
      </c>
    </row>
    <row r="6" spans="1:22">
      <c r="A6" s="30" t="s">
        <v>4382</v>
      </c>
      <c r="B6" s="46">
        <f t="shared" si="2"/>
        <v>4114.2030741618255</v>
      </c>
      <c r="C6" s="46">
        <f t="shared" ref="C6:V6" si="3">C2-C5</f>
        <v>384.39301392959567</v>
      </c>
      <c r="D6" s="46">
        <f t="shared" si="3"/>
        <v>383.58980330109148</v>
      </c>
      <c r="E6" s="46">
        <f t="shared" si="3"/>
        <v>409.86762755271695</v>
      </c>
      <c r="F6" s="46">
        <f t="shared" si="3"/>
        <v>428.3018616211516</v>
      </c>
      <c r="G6" s="46">
        <f t="shared" si="3"/>
        <v>444.05606307145933</v>
      </c>
      <c r="H6" s="46">
        <f t="shared" si="3"/>
        <v>448.73441269713214</v>
      </c>
      <c r="I6" s="46">
        <f t="shared" si="3"/>
        <v>462.48782631652341</v>
      </c>
      <c r="J6" s="46">
        <f t="shared" si="3"/>
        <v>460.79666353922846</v>
      </c>
      <c r="K6" s="46">
        <f t="shared" si="3"/>
        <v>460.79666353922846</v>
      </c>
      <c r="L6" s="46">
        <f t="shared" si="3"/>
        <v>460.79666353922846</v>
      </c>
      <c r="M6" s="46">
        <f t="shared" si="3"/>
        <v>462.48782631652341</v>
      </c>
      <c r="N6" s="46">
        <f t="shared" si="3"/>
        <v>460.79666353922846</v>
      </c>
      <c r="O6" s="46">
        <f t="shared" si="3"/>
        <v>460.79666353922846</v>
      </c>
      <c r="P6" s="46">
        <f t="shared" si="3"/>
        <v>460.79666353922846</v>
      </c>
      <c r="Q6" s="46">
        <f t="shared" si="3"/>
        <v>462.48782631652341</v>
      </c>
      <c r="R6" s="46">
        <f t="shared" si="3"/>
        <v>460.79666353922846</v>
      </c>
      <c r="S6" s="46">
        <f t="shared" si="3"/>
        <v>460.79666353922846</v>
      </c>
      <c r="T6" s="46">
        <f t="shared" si="3"/>
        <v>460.79666353922846</v>
      </c>
      <c r="U6" s="46">
        <f t="shared" si="3"/>
        <v>462.48782631652341</v>
      </c>
      <c r="V6" s="46">
        <f t="shared" si="3"/>
        <v>460.79666353922846</v>
      </c>
    </row>
    <row r="7" spans="1:22">
      <c r="A7" s="31" t="s">
        <v>4397</v>
      </c>
      <c r="B7" s="47">
        <f t="shared" si="2"/>
        <v>1284.7030779161462</v>
      </c>
      <c r="C7" s="47">
        <f>C18+433.332*0.62*IGPM!$B$193/IGPM!$B$433</f>
        <v>77.911046927712121</v>
      </c>
      <c r="D7" s="47">
        <f>D18+433.332*0.62*IGPM!$B$193/IGPM!$B$433</f>
        <v>97.101777416578258</v>
      </c>
      <c r="E7" s="47">
        <f>E18+433.332*0.62*IGPM!$B$193/IGPM!$B$433</f>
        <v>128.15535496374071</v>
      </c>
      <c r="F7" s="47">
        <f>F18+433.332*0.62*IGPM!$B$193/IGPM!$B$433</f>
        <v>129.16902146973445</v>
      </c>
      <c r="G7" s="47">
        <f>G18+433.332*0.62*IGPM!$B$193/IGPM!$B$433</f>
        <v>140.29533308198097</v>
      </c>
      <c r="H7" s="47">
        <f>H18+433.332*0.62*IGPM!$B$193/IGPM!$B$433</f>
        <v>143.95587006647051</v>
      </c>
      <c r="I7" s="47">
        <f>I18+433.332*0.62*IGPM!$B$193/IGPM!$B$433</f>
        <v>147.6656383871904</v>
      </c>
      <c r="J7" s="47">
        <f>J18+433.332*0.62*IGPM!$B$193/IGPM!$B$433</f>
        <v>151.52121157172198</v>
      </c>
      <c r="K7" s="47">
        <f>K18+433.332*0.62*IGPM!$B$193/IGPM!$B$433</f>
        <v>153.25913440013716</v>
      </c>
      <c r="L7" s="47">
        <f>L18+433.332*0.62*IGPM!$B$193/IGPM!$B$433</f>
        <v>154.27485454099286</v>
      </c>
      <c r="M7" s="47">
        <f>M18+433.332*0.62*IGPM!$B$193/IGPM!$B$433</f>
        <v>155.10012972868981</v>
      </c>
      <c r="N7" s="47">
        <f>N18+433.332*0.62*IGPM!$B$193/IGPM!$B$433</f>
        <v>155.98690838618717</v>
      </c>
      <c r="O7" s="47">
        <f>O18+433.332*0.62*IGPM!$B$193/IGPM!$B$433</f>
        <v>156.42733802319424</v>
      </c>
      <c r="P7" s="47">
        <f>P18+433.332*0.62*IGPM!$B$193/IGPM!$B$433</f>
        <v>156.42733802319424</v>
      </c>
      <c r="Q7" s="47">
        <f>Q18+433.332*0.62*IGPM!$B$193/IGPM!$B$433</f>
        <v>158.76064694598659</v>
      </c>
      <c r="R7" s="47">
        <f>R18+433.332*0.62*IGPM!$B$193/IGPM!$B$433</f>
        <v>159.5353074027426</v>
      </c>
      <c r="S7" s="47">
        <f>S18+433.332*0.62*IGPM!$B$193/IGPM!$B$433</f>
        <v>159.74068850079652</v>
      </c>
      <c r="T7" s="47">
        <f>T18+433.332*0.62*IGPM!$B$193/IGPM!$B$433</f>
        <v>163.78675319985433</v>
      </c>
      <c r="U7" s="47">
        <f>U18+433.332*0.62*IGPM!$B$193/IGPM!$B$433</f>
        <v>167.06693559967357</v>
      </c>
      <c r="V7" s="47">
        <f>V18+433.332*0.62*IGPM!$B$193/IGPM!$B$433</f>
        <v>167.06693559967357</v>
      </c>
    </row>
    <row r="8" spans="1:22">
      <c r="A8" s="30" t="s">
        <v>4383</v>
      </c>
      <c r="B8" s="46">
        <f t="shared" si="2"/>
        <v>2829.4999962456809</v>
      </c>
      <c r="C8" s="46">
        <f>C6-C7</f>
        <v>306.48196700188356</v>
      </c>
      <c r="D8" s="46">
        <f t="shared" ref="D8:V8" si="4">D6-D7</f>
        <v>286.48802588451321</v>
      </c>
      <c r="E8" s="46">
        <f t="shared" si="4"/>
        <v>281.71227258897625</v>
      </c>
      <c r="F8" s="46">
        <f t="shared" si="4"/>
        <v>299.13284015141716</v>
      </c>
      <c r="G8" s="46">
        <f t="shared" si="4"/>
        <v>303.76072998947836</v>
      </c>
      <c r="H8" s="46">
        <f t="shared" si="4"/>
        <v>304.7785426306616</v>
      </c>
      <c r="I8" s="46">
        <f t="shared" si="4"/>
        <v>314.82218792933304</v>
      </c>
      <c r="J8" s="46">
        <f t="shared" si="4"/>
        <v>309.27545196750646</v>
      </c>
      <c r="K8" s="46">
        <f t="shared" si="4"/>
        <v>307.5375291390913</v>
      </c>
      <c r="L8" s="46">
        <f t="shared" si="4"/>
        <v>306.5218089982356</v>
      </c>
      <c r="M8" s="46">
        <f t="shared" si="4"/>
        <v>307.3876965878336</v>
      </c>
      <c r="N8" s="46">
        <f t="shared" si="4"/>
        <v>304.80975515304129</v>
      </c>
      <c r="O8" s="46">
        <f t="shared" si="4"/>
        <v>304.36932551603422</v>
      </c>
      <c r="P8" s="46">
        <f t="shared" si="4"/>
        <v>304.36932551603422</v>
      </c>
      <c r="Q8" s="46">
        <f t="shared" si="4"/>
        <v>303.72717937053682</v>
      </c>
      <c r="R8" s="46">
        <f t="shared" si="4"/>
        <v>301.26135613648586</v>
      </c>
      <c r="S8" s="46">
        <f t="shared" si="4"/>
        <v>301.05597503843194</v>
      </c>
      <c r="T8" s="46">
        <f t="shared" si="4"/>
        <v>297.00991033937413</v>
      </c>
      <c r="U8" s="46">
        <f t="shared" si="4"/>
        <v>295.42089071684984</v>
      </c>
      <c r="V8" s="46">
        <f t="shared" si="4"/>
        <v>293.72972793955489</v>
      </c>
    </row>
    <row r="9" spans="1:22">
      <c r="A9" s="31" t="s">
        <v>4386</v>
      </c>
      <c r="B9" s="47">
        <f t="shared" si="2"/>
        <v>962.02999872353143</v>
      </c>
      <c r="C9" s="47">
        <f t="shared" ref="C9:V9" si="5">C8*$B$23</f>
        <v>104.20386878064042</v>
      </c>
      <c r="D9" s="47">
        <f>D8*$B$23</f>
        <v>97.4059288007345</v>
      </c>
      <c r="E9" s="47">
        <f t="shared" si="5"/>
        <v>95.782172680251932</v>
      </c>
      <c r="F9" s="47">
        <f t="shared" si="5"/>
        <v>101.70516565148183</v>
      </c>
      <c r="G9" s="47">
        <f t="shared" si="5"/>
        <v>103.27864819642265</v>
      </c>
      <c r="H9" s="47">
        <f t="shared" si="5"/>
        <v>103.62470449442495</v>
      </c>
      <c r="I9" s="47">
        <f t="shared" si="5"/>
        <v>107.03954389597324</v>
      </c>
      <c r="J9" s="47">
        <f t="shared" si="5"/>
        <v>105.1536536689522</v>
      </c>
      <c r="K9" s="47">
        <f t="shared" si="5"/>
        <v>104.56275990729105</v>
      </c>
      <c r="L9" s="47">
        <f t="shared" si="5"/>
        <v>104.21741505940011</v>
      </c>
      <c r="M9" s="47">
        <f t="shared" si="5"/>
        <v>104.51181683986343</v>
      </c>
      <c r="N9" s="47">
        <f t="shared" si="5"/>
        <v>103.63531675203404</v>
      </c>
      <c r="O9" s="47">
        <f t="shared" si="5"/>
        <v>103.48557067545164</v>
      </c>
      <c r="P9" s="47">
        <f t="shared" si="5"/>
        <v>103.48557067545164</v>
      </c>
      <c r="Q9" s="47">
        <f t="shared" si="5"/>
        <v>103.26724098598253</v>
      </c>
      <c r="R9" s="47">
        <f t="shared" si="5"/>
        <v>102.42886108640521</v>
      </c>
      <c r="S9" s="47">
        <f t="shared" si="5"/>
        <v>102.35903151306687</v>
      </c>
      <c r="T9" s="47">
        <f t="shared" si="5"/>
        <v>100.98336951538721</v>
      </c>
      <c r="U9" s="47">
        <f t="shared" si="5"/>
        <v>100.44310284372895</v>
      </c>
      <c r="V9" s="47">
        <f t="shared" si="5"/>
        <v>99.868107499448669</v>
      </c>
    </row>
    <row r="10" spans="1:22">
      <c r="A10" s="30" t="s">
        <v>4387</v>
      </c>
      <c r="B10" s="46">
        <f t="shared" si="2"/>
        <v>1867.4699975221492</v>
      </c>
      <c r="C10" s="46">
        <f>C8-C9</f>
        <v>202.27809822124314</v>
      </c>
      <c r="D10" s="46">
        <f t="shared" ref="D10:V10" si="6">D8-D9</f>
        <v>189.08209708377871</v>
      </c>
      <c r="E10" s="46">
        <f t="shared" si="6"/>
        <v>185.93009990872432</v>
      </c>
      <c r="F10" s="46">
        <f t="shared" si="6"/>
        <v>197.42767449993534</v>
      </c>
      <c r="G10" s="46">
        <f t="shared" si="6"/>
        <v>200.48208179305573</v>
      </c>
      <c r="H10" s="46">
        <f t="shared" si="6"/>
        <v>201.15383813623666</v>
      </c>
      <c r="I10" s="46">
        <f t="shared" si="6"/>
        <v>207.78264403335982</v>
      </c>
      <c r="J10" s="46">
        <f t="shared" si="6"/>
        <v>204.12179829855427</v>
      </c>
      <c r="K10" s="46">
        <f t="shared" si="6"/>
        <v>202.97476923180025</v>
      </c>
      <c r="L10" s="46">
        <f t="shared" si="6"/>
        <v>202.30439393883549</v>
      </c>
      <c r="M10" s="46">
        <f t="shared" si="6"/>
        <v>202.87587974797017</v>
      </c>
      <c r="N10" s="46">
        <f t="shared" si="6"/>
        <v>201.17443840100725</v>
      </c>
      <c r="O10" s="46">
        <f t="shared" si="6"/>
        <v>200.88375484058258</v>
      </c>
      <c r="P10" s="46">
        <f t="shared" si="6"/>
        <v>200.88375484058258</v>
      </c>
      <c r="Q10" s="46">
        <f t="shared" si="6"/>
        <v>200.45993838455428</v>
      </c>
      <c r="R10" s="46">
        <f t="shared" si="6"/>
        <v>198.83249505008064</v>
      </c>
      <c r="S10" s="46">
        <f t="shared" si="6"/>
        <v>198.69694352536507</v>
      </c>
      <c r="T10" s="46">
        <f t="shared" si="6"/>
        <v>196.02654082398692</v>
      </c>
      <c r="U10" s="46">
        <f t="shared" si="6"/>
        <v>194.97778787312089</v>
      </c>
      <c r="V10" s="46">
        <f t="shared" si="6"/>
        <v>193.86162044010621</v>
      </c>
    </row>
    <row r="11" spans="1:22">
      <c r="A11" s="31" t="s">
        <v>4371</v>
      </c>
      <c r="B11" s="47">
        <f t="shared" si="2"/>
        <v>1730.4258231588913</v>
      </c>
      <c r="C11" s="47">
        <f t="shared" ref="C11:V11" si="7">C17</f>
        <v>37.442096241281511</v>
      </c>
      <c r="D11" s="47">
        <f t="shared" si="7"/>
        <v>585.65821946672361</v>
      </c>
      <c r="E11" s="47">
        <f t="shared" si="7"/>
        <v>942.00842455308793</v>
      </c>
      <c r="F11" s="47">
        <f t="shared" si="7"/>
        <v>28.041482596627844</v>
      </c>
      <c r="G11" s="47">
        <f t="shared" si="7"/>
        <v>300.65329135093833</v>
      </c>
      <c r="H11" s="47">
        <f t="shared" si="7"/>
        <v>90.383433254099174</v>
      </c>
      <c r="I11" s="47">
        <f t="shared" si="7"/>
        <v>92.012776555087314</v>
      </c>
      <c r="J11" s="47">
        <f t="shared" si="7"/>
        <v>97.54616093435807</v>
      </c>
      <c r="K11" s="47">
        <f t="shared" si="7"/>
        <v>37.769602026735292</v>
      </c>
      <c r="L11" s="47">
        <f t="shared" si="7"/>
        <v>21.530362226271361</v>
      </c>
      <c r="M11" s="47">
        <f t="shared" si="7"/>
        <v>17.257503292829327</v>
      </c>
      <c r="N11" s="47">
        <f t="shared" si="7"/>
        <v>16.214469411549317</v>
      </c>
      <c r="O11" s="47">
        <f t="shared" si="7"/>
        <v>8.3162163320182465</v>
      </c>
      <c r="P11" s="47">
        <f t="shared" si="7"/>
        <v>0</v>
      </c>
      <c r="Q11" s="47">
        <f t="shared" si="7"/>
        <v>21.272323510801645</v>
      </c>
      <c r="R11" s="47">
        <f t="shared" si="7"/>
        <v>14.679746671475291</v>
      </c>
      <c r="S11" s="47">
        <f t="shared" si="7"/>
        <v>3.7029276180420236</v>
      </c>
      <c r="T11" s="47">
        <f t="shared" si="7"/>
        <v>61.790869671643605</v>
      </c>
      <c r="U11" s="47">
        <f t="shared" si="7"/>
        <v>92.605368613568544</v>
      </c>
      <c r="V11" s="47">
        <f t="shared" si="7"/>
        <v>0</v>
      </c>
    </row>
    <row r="12" spans="1:22">
      <c r="A12" s="31" t="s">
        <v>4388</v>
      </c>
      <c r="B12" s="47">
        <f t="shared" si="2"/>
        <v>-1380.5847574140635</v>
      </c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>
        <f>V19</f>
        <v>-1499.315046551673</v>
      </c>
    </row>
    <row r="13" spans="1:22">
      <c r="A13" s="30" t="s">
        <v>4389</v>
      </c>
      <c r="B13" s="46">
        <f>(B6-B11-B9+B12)</f>
        <v>41.162494865339568</v>
      </c>
      <c r="C13" s="46">
        <f>(C6-C11-C9+C12)</f>
        <v>242.74704890767376</v>
      </c>
      <c r="D13" s="46">
        <f t="shared" ref="D13:V13" si="8">(D6-D11-D9+D12)</f>
        <v>-299.47434496636663</v>
      </c>
      <c r="E13" s="46">
        <f t="shared" si="8"/>
        <v>-627.92296968062294</v>
      </c>
      <c r="F13" s="46">
        <f t="shared" si="8"/>
        <v>298.55521337304197</v>
      </c>
      <c r="G13" s="46">
        <f t="shared" si="8"/>
        <v>40.124123524098351</v>
      </c>
      <c r="H13" s="46">
        <f t="shared" si="8"/>
        <v>254.72627494860805</v>
      </c>
      <c r="I13" s="46">
        <f t="shared" si="8"/>
        <v>263.43550586546286</v>
      </c>
      <c r="J13" s="46">
        <f t="shared" si="8"/>
        <v>258.09684893591822</v>
      </c>
      <c r="K13" s="46">
        <f t="shared" si="8"/>
        <v>318.46430160520208</v>
      </c>
      <c r="L13" s="46">
        <f t="shared" si="8"/>
        <v>335.04888625355704</v>
      </c>
      <c r="M13" s="46">
        <f t="shared" si="8"/>
        <v>340.71850618383064</v>
      </c>
      <c r="N13" s="46">
        <f t="shared" si="8"/>
        <v>340.9468773756451</v>
      </c>
      <c r="O13" s="46">
        <f t="shared" si="8"/>
        <v>348.99487653175856</v>
      </c>
      <c r="P13" s="46">
        <f t="shared" si="8"/>
        <v>357.31109286377682</v>
      </c>
      <c r="Q13" s="46">
        <f t="shared" si="8"/>
        <v>337.94826181973923</v>
      </c>
      <c r="R13" s="46">
        <f t="shared" si="8"/>
        <v>343.68805578134794</v>
      </c>
      <c r="S13" s="46">
        <f t="shared" si="8"/>
        <v>354.73470440811957</v>
      </c>
      <c r="T13" s="46">
        <f t="shared" si="8"/>
        <v>298.02242435219767</v>
      </c>
      <c r="U13" s="46">
        <f t="shared" si="8"/>
        <v>269.43935485922589</v>
      </c>
      <c r="V13" s="46">
        <f t="shared" si="8"/>
        <v>-1138.3864905118933</v>
      </c>
    </row>
    <row r="14" spans="1:22">
      <c r="A14" s="5"/>
      <c r="B14" s="33"/>
      <c r="C14" s="56"/>
      <c r="D14" s="56"/>
      <c r="E14" s="56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</row>
    <row r="15" spans="1:22">
      <c r="A15" s="51" t="s">
        <v>4408</v>
      </c>
      <c r="B15" s="52">
        <f>CHCI!Z5</f>
        <v>42.037605617135029</v>
      </c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</row>
    <row r="16" spans="1:22">
      <c r="A16" s="51" t="s">
        <v>4407</v>
      </c>
      <c r="B16" s="52">
        <f>NPV($B$22,C16:V16)</f>
        <v>1223.7805913823595</v>
      </c>
      <c r="C16" s="52">
        <f>$B$15*$B$24</f>
        <v>130.26116442932721</v>
      </c>
      <c r="D16" s="52">
        <f t="shared" ref="D16:V16" si="9">$B$15*$B$24</f>
        <v>130.26116442932721</v>
      </c>
      <c r="E16" s="52">
        <f t="shared" si="9"/>
        <v>130.26116442932721</v>
      </c>
      <c r="F16" s="52">
        <f t="shared" si="9"/>
        <v>130.26116442932721</v>
      </c>
      <c r="G16" s="52">
        <f t="shared" si="9"/>
        <v>130.26116442932721</v>
      </c>
      <c r="H16" s="52">
        <f t="shared" si="9"/>
        <v>130.26116442932721</v>
      </c>
      <c r="I16" s="52">
        <f t="shared" si="9"/>
        <v>130.26116442932721</v>
      </c>
      <c r="J16" s="52">
        <f t="shared" si="9"/>
        <v>130.26116442932721</v>
      </c>
      <c r="K16" s="52">
        <f t="shared" si="9"/>
        <v>130.26116442932721</v>
      </c>
      <c r="L16" s="52">
        <f t="shared" si="9"/>
        <v>130.26116442932721</v>
      </c>
      <c r="M16" s="52">
        <f t="shared" si="9"/>
        <v>130.26116442932721</v>
      </c>
      <c r="N16" s="52">
        <f t="shared" si="9"/>
        <v>130.26116442932721</v>
      </c>
      <c r="O16" s="52">
        <f t="shared" si="9"/>
        <v>130.26116442932721</v>
      </c>
      <c r="P16" s="52">
        <f t="shared" si="9"/>
        <v>130.26116442932721</v>
      </c>
      <c r="Q16" s="52">
        <f t="shared" si="9"/>
        <v>130.26116442932721</v>
      </c>
      <c r="R16" s="52">
        <f t="shared" si="9"/>
        <v>130.26116442932721</v>
      </c>
      <c r="S16" s="52">
        <f t="shared" si="9"/>
        <v>130.26116442932721</v>
      </c>
      <c r="T16" s="52">
        <f t="shared" si="9"/>
        <v>130.26116442932721</v>
      </c>
      <c r="U16" s="52">
        <f t="shared" si="9"/>
        <v>130.26116442932721</v>
      </c>
      <c r="V16" s="52">
        <f t="shared" si="9"/>
        <v>130.26116442932721</v>
      </c>
    </row>
    <row r="17" spans="1:22">
      <c r="A17" s="51" t="s">
        <v>4395</v>
      </c>
      <c r="B17" s="52">
        <f>NPV($B$22,C17:V17)</f>
        <v>1730.4258231588913</v>
      </c>
      <c r="C17" s="52">
        <f>VLOOKUP(C1,CHCI!$V$2:$AC$25,6,FALSE)</f>
        <v>37.442096241281511</v>
      </c>
      <c r="D17" s="52">
        <f>VLOOKUP(D1,CHCI!$V$2:$AC$25,6,FALSE)</f>
        <v>585.65821946672361</v>
      </c>
      <c r="E17" s="52">
        <f>VLOOKUP(E1,CHCI!$V$2:$AC$25,6,FALSE)</f>
        <v>942.00842455308793</v>
      </c>
      <c r="F17" s="52">
        <f>VLOOKUP(F1,CHCI!$V$2:$AC$25,6,FALSE)</f>
        <v>28.041482596627844</v>
      </c>
      <c r="G17" s="52">
        <f>VLOOKUP(G1,CHCI!$V$2:$AC$25,6,FALSE)</f>
        <v>300.65329135093833</v>
      </c>
      <c r="H17" s="52">
        <f>VLOOKUP(H1,CHCI!$V$2:$AC$25,6,FALSE)</f>
        <v>90.383433254099174</v>
      </c>
      <c r="I17" s="52">
        <f>VLOOKUP(I1,CHCI!$V$2:$AC$25,6,FALSE)</f>
        <v>92.012776555087314</v>
      </c>
      <c r="J17" s="52">
        <f>VLOOKUP(J1,CHCI!$V$2:$AC$25,6,FALSE)</f>
        <v>97.54616093435807</v>
      </c>
      <c r="K17" s="52">
        <f>VLOOKUP(K1,CHCI!$V$2:$AC$25,6,FALSE)</f>
        <v>37.769602026735292</v>
      </c>
      <c r="L17" s="52">
        <f>VLOOKUP(L1,CHCI!$V$2:$AC$25,6,FALSE)</f>
        <v>21.530362226271361</v>
      </c>
      <c r="M17" s="52">
        <f>VLOOKUP(M1,CHCI!$V$2:$AC$25,6,FALSE)</f>
        <v>17.257503292829327</v>
      </c>
      <c r="N17" s="52">
        <f>VLOOKUP(N1,CHCI!$V$2:$AC$25,6,FALSE)</f>
        <v>16.214469411549317</v>
      </c>
      <c r="O17" s="52">
        <f>VLOOKUP(O1,CHCI!$V$2:$AC$25,6,FALSE)</f>
        <v>8.3162163320182465</v>
      </c>
      <c r="P17" s="52">
        <f>VLOOKUP(P1,CHCI!$V$2:$AC$25,6,FALSE)</f>
        <v>0</v>
      </c>
      <c r="Q17" s="52">
        <f>VLOOKUP(Q1,CHCI!$V$2:$AC$25,6,FALSE)</f>
        <v>21.272323510801645</v>
      </c>
      <c r="R17" s="52">
        <f>VLOOKUP(R1,CHCI!$V$2:$AC$25,6,FALSE)</f>
        <v>14.679746671475291</v>
      </c>
      <c r="S17" s="52">
        <f>VLOOKUP(S1,CHCI!$V$2:$AC$25,6,FALSE)</f>
        <v>3.7029276180420236</v>
      </c>
      <c r="T17" s="52">
        <f>VLOOKUP(T1,CHCI!$V$2:$AC$25,6,FALSE)</f>
        <v>61.790869671643605</v>
      </c>
      <c r="U17" s="52">
        <f>VLOOKUP(U1,CHCI!$V$2:$AC$25,6,FALSE)</f>
        <v>92.605368613568544</v>
      </c>
      <c r="V17" s="52">
        <f>VLOOKUP(V1,CHCI!$V$2:$AC$25,6,FALSE)</f>
        <v>0</v>
      </c>
    </row>
    <row r="18" spans="1:22">
      <c r="A18" s="51" t="s">
        <v>4396</v>
      </c>
      <c r="B18" s="52"/>
      <c r="C18" s="52">
        <f>VLOOKUP(C1,CHCI!$V$2:$AC$25,7,FALSE)</f>
        <v>1.9576120737798888</v>
      </c>
      <c r="D18" s="52">
        <f>VLOOKUP(D1,CHCI!$V$2:$AC$25,7,FALSE)</f>
        <v>21.148342562646018</v>
      </c>
      <c r="E18" s="52">
        <f>VLOOKUP(E1,CHCI!$V$2:$AC$25,7,FALSE)</f>
        <v>52.201920109808484</v>
      </c>
      <c r="F18" s="52">
        <f>VLOOKUP(F1,CHCI!$V$2:$AC$25,7,FALSE)</f>
        <v>53.215586615802202</v>
      </c>
      <c r="G18" s="52">
        <f>VLOOKUP(G1,CHCI!$V$2:$AC$25,7,FALSE)</f>
        <v>64.341898228048734</v>
      </c>
      <c r="H18" s="52">
        <f>VLOOKUP(H1,CHCI!$V$2:$AC$25,7,FALSE)</f>
        <v>68.002435212538273</v>
      </c>
      <c r="I18" s="52">
        <f>VLOOKUP(I1,CHCI!$V$2:$AC$25,7,FALSE)</f>
        <v>71.712203533258162</v>
      </c>
      <c r="J18" s="52">
        <f>VLOOKUP(J1,CHCI!$V$2:$AC$25,7,FALSE)</f>
        <v>75.567776717789741</v>
      </c>
      <c r="K18" s="52">
        <f>VLOOKUP(K1,CHCI!$V$2:$AC$25,7,FALSE)</f>
        <v>77.305699546204906</v>
      </c>
      <c r="L18" s="52">
        <f>VLOOKUP(L1,CHCI!$V$2:$AC$25,7,FALSE)</f>
        <v>78.321419687060626</v>
      </c>
      <c r="M18" s="52">
        <f>VLOOKUP(M1,CHCI!$V$2:$AC$25,7,FALSE)</f>
        <v>79.146694874757557</v>
      </c>
      <c r="N18" s="52">
        <f>VLOOKUP(N1,CHCI!$V$2:$AC$25,7,FALSE)</f>
        <v>80.033473532254931</v>
      </c>
      <c r="O18" s="52">
        <f>VLOOKUP(O1,CHCI!$V$2:$AC$25,7,FALSE)</f>
        <v>80.473903169261988</v>
      </c>
      <c r="P18" s="52">
        <f>VLOOKUP(P1,CHCI!$V$2:$AC$25,7,FALSE)</f>
        <v>80.473903169261988</v>
      </c>
      <c r="Q18" s="52">
        <f>VLOOKUP(Q1,CHCI!$V$2:$AC$25,7,FALSE)</f>
        <v>82.807212092054371</v>
      </c>
      <c r="R18" s="52">
        <f>VLOOKUP(R1,CHCI!$V$2:$AC$25,7,FALSE)</f>
        <v>83.581872548810367</v>
      </c>
      <c r="S18" s="52">
        <f>VLOOKUP(S1,CHCI!$V$2:$AC$25,7,FALSE)</f>
        <v>83.787253646864272</v>
      </c>
      <c r="T18" s="52">
        <f>VLOOKUP(T1,CHCI!$V$2:$AC$25,7,FALSE)</f>
        <v>87.833318345922081</v>
      </c>
      <c r="U18" s="52">
        <f>VLOOKUP(U1,CHCI!$V$2:$AC$25,7,FALSE)</f>
        <v>91.113500745741348</v>
      </c>
      <c r="V18" s="52">
        <f>VLOOKUP(V1,CHCI!$V$2:$AC$25,7,FALSE)</f>
        <v>91.113500745741348</v>
      </c>
    </row>
    <row r="19" spans="1:22">
      <c r="A19" s="51" t="s">
        <v>4377</v>
      </c>
      <c r="B19" s="52">
        <f>CHCI!AC5</f>
        <v>41.162494865339902</v>
      </c>
      <c r="C19" s="52">
        <f>B19-C16-C18+C17</f>
        <v>-53.614185396485674</v>
      </c>
      <c r="D19" s="52">
        <f>C19-D16-D18+D17</f>
        <v>380.63452707826468</v>
      </c>
      <c r="E19" s="52">
        <f t="shared" ref="E19:V19" si="10">D19-E16-E18+E17</f>
        <v>1140.1798670922169</v>
      </c>
      <c r="F19" s="52">
        <f t="shared" si="10"/>
        <v>984.74459864371534</v>
      </c>
      <c r="G19" s="52">
        <f t="shared" si="10"/>
        <v>1090.7948273372776</v>
      </c>
      <c r="H19" s="52">
        <f t="shared" si="10"/>
        <v>982.91466094951124</v>
      </c>
      <c r="I19" s="52">
        <f t="shared" si="10"/>
        <v>872.95406954201314</v>
      </c>
      <c r="J19" s="52">
        <f t="shared" si="10"/>
        <v>764.67128932925425</v>
      </c>
      <c r="K19" s="52">
        <f t="shared" si="10"/>
        <v>594.87402738045739</v>
      </c>
      <c r="L19" s="52">
        <f t="shared" si="10"/>
        <v>407.82180549034092</v>
      </c>
      <c r="M19" s="52">
        <f t="shared" si="10"/>
        <v>215.67144947908548</v>
      </c>
      <c r="N19" s="52">
        <f t="shared" si="10"/>
        <v>21.591280929052658</v>
      </c>
      <c r="O19" s="52">
        <f t="shared" si="10"/>
        <v>-180.8275703375183</v>
      </c>
      <c r="P19" s="52">
        <f t="shared" si="10"/>
        <v>-391.56263793610748</v>
      </c>
      <c r="Q19" s="52">
        <f t="shared" si="10"/>
        <v>-583.35869094668726</v>
      </c>
      <c r="R19" s="52">
        <f t="shared" si="10"/>
        <v>-782.52198125334951</v>
      </c>
      <c r="S19" s="52">
        <f t="shared" si="10"/>
        <v>-992.86747171149898</v>
      </c>
      <c r="T19" s="52">
        <f t="shared" si="10"/>
        <v>-1149.1710848151047</v>
      </c>
      <c r="U19" s="52">
        <f t="shared" si="10"/>
        <v>-1277.9403813766046</v>
      </c>
      <c r="V19" s="52">
        <f t="shared" si="10"/>
        <v>-1499.315046551673</v>
      </c>
    </row>
    <row r="20" spans="1:22">
      <c r="A20" s="53" t="s">
        <v>4378</v>
      </c>
      <c r="B20" s="52">
        <f>NPV($B$22,C20:V20)</f>
        <v>-1380.5847574140635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>
        <f>V19</f>
        <v>-1499.315046551673</v>
      </c>
    </row>
    <row r="21" spans="1:22">
      <c r="A21" s="3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</row>
    <row r="22" spans="1:22">
      <c r="A22" s="34" t="s">
        <v>2</v>
      </c>
      <c r="B22" s="37">
        <v>8.5999999999999993E-2</v>
      </c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</row>
    <row r="23" spans="1:22">
      <c r="A23" s="34" t="s">
        <v>4384</v>
      </c>
      <c r="B23" s="37">
        <v>0.34</v>
      </c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</row>
    <row r="24" spans="1:22">
      <c r="A24" s="34" t="s">
        <v>4392</v>
      </c>
      <c r="B24" s="37">
        <v>3.0986818235011748</v>
      </c>
      <c r="C24" s="6" t="s">
        <v>4404</v>
      </c>
      <c r="D24" s="4"/>
      <c r="E24" s="3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</row>
    <row r="25" spans="1:22">
      <c r="A25" s="3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</row>
    <row r="26" spans="1:22">
      <c r="A26" s="35" t="s">
        <v>4393</v>
      </c>
      <c r="B26" s="36">
        <f>(B13-B19)</f>
        <v>-3.3395508580724709E-13</v>
      </c>
      <c r="C26" s="6" t="s">
        <v>4405</v>
      </c>
    </row>
    <row r="27" spans="1:22">
      <c r="A27" s="35" t="s">
        <v>4394</v>
      </c>
      <c r="B27" s="36">
        <f>B20*IGPM!B433/IGPM!B313</f>
        <v>-2651.334712542623</v>
      </c>
    </row>
    <row r="28" spans="1:22">
      <c r="D28" s="58"/>
    </row>
    <row r="29" spans="1:22">
      <c r="A29" s="6" t="s">
        <v>4406</v>
      </c>
    </row>
    <row r="30" spans="1:22">
      <c r="A30" s="6" t="s">
        <v>4410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89A24A-DEA9-4C14-A59D-C3CF64A21864}">
  <sheetPr>
    <tabColor rgb="FF00B0F0"/>
  </sheetPr>
  <dimension ref="A1:V26"/>
  <sheetViews>
    <sheetView zoomScaleNormal="100" workbookViewId="0">
      <selection activeCell="B22" sqref="B22"/>
    </sheetView>
  </sheetViews>
  <sheetFormatPr defaultRowHeight="15"/>
  <cols>
    <col min="1" max="1" width="36.42578125" style="62" bestFit="1" customWidth="1"/>
    <col min="2" max="2" width="11.7109375" style="62" bestFit="1" customWidth="1"/>
    <col min="3" max="19" width="9.5703125" style="62" customWidth="1"/>
    <col min="20" max="22" width="10.28515625" style="62" bestFit="1" customWidth="1"/>
    <col min="23" max="16384" width="9.140625" style="62"/>
  </cols>
  <sheetData>
    <row r="1" spans="1:22">
      <c r="A1" s="32" t="s">
        <v>4411</v>
      </c>
      <c r="B1" s="48" t="s">
        <v>1</v>
      </c>
      <c r="C1" s="48">
        <v>2006</v>
      </c>
      <c r="D1" s="48">
        <v>2007</v>
      </c>
      <c r="E1" s="48">
        <v>2008</v>
      </c>
      <c r="F1" s="48">
        <v>2009</v>
      </c>
      <c r="G1" s="48">
        <v>2010</v>
      </c>
      <c r="H1" s="48">
        <v>2011</v>
      </c>
      <c r="I1" s="48">
        <v>2012</v>
      </c>
      <c r="J1" s="48">
        <v>2013</v>
      </c>
      <c r="K1" s="48">
        <v>2014</v>
      </c>
      <c r="L1" s="48">
        <v>2015</v>
      </c>
      <c r="M1" s="48">
        <v>2016</v>
      </c>
      <c r="N1" s="48">
        <v>2017</v>
      </c>
      <c r="O1" s="48">
        <v>2018</v>
      </c>
      <c r="P1" s="48">
        <v>2019</v>
      </c>
      <c r="Q1" s="48">
        <v>2020</v>
      </c>
      <c r="R1" s="48">
        <v>2021</v>
      </c>
      <c r="S1" s="48">
        <v>2022</v>
      </c>
      <c r="T1" s="48">
        <v>2023</v>
      </c>
      <c r="U1" s="48">
        <v>2024</v>
      </c>
      <c r="V1" s="48">
        <v>2025</v>
      </c>
    </row>
    <row r="2" spans="1:22">
      <c r="A2" s="49" t="s">
        <v>4374</v>
      </c>
      <c r="B2" s="54">
        <f>NPV($B$17,C2:V2)</f>
        <v>5584.2838498430638</v>
      </c>
      <c r="C2" s="54">
        <f t="shared" ref="C2:V2" si="0">((C4/26.8081)*(C3)*(_xlfn.DAYS(DATE(C1,12,31),DATE(C1,1,1))+1))</f>
        <v>540.8707641030137</v>
      </c>
      <c r="D2" s="54">
        <f t="shared" si="0"/>
        <v>540.06755347450951</v>
      </c>
      <c r="E2" s="54">
        <f t="shared" si="0"/>
        <v>566.34537772613498</v>
      </c>
      <c r="F2" s="54">
        <f t="shared" si="0"/>
        <v>584.77961179456963</v>
      </c>
      <c r="G2" s="54">
        <f t="shared" si="0"/>
        <v>600.53381324487736</v>
      </c>
      <c r="H2" s="54">
        <f t="shared" si="0"/>
        <v>605.21216287055017</v>
      </c>
      <c r="I2" s="54">
        <f t="shared" si="0"/>
        <v>618.96557648994144</v>
      </c>
      <c r="J2" s="54">
        <f t="shared" si="0"/>
        <v>617.27441371264649</v>
      </c>
      <c r="K2" s="54">
        <f t="shared" si="0"/>
        <v>617.27441371264649</v>
      </c>
      <c r="L2" s="54">
        <f t="shared" si="0"/>
        <v>617.27441371264649</v>
      </c>
      <c r="M2" s="54">
        <f t="shared" si="0"/>
        <v>618.96557648994144</v>
      </c>
      <c r="N2" s="54">
        <f t="shared" si="0"/>
        <v>617.27441371264649</v>
      </c>
      <c r="O2" s="54">
        <f t="shared" si="0"/>
        <v>617.27441371264649</v>
      </c>
      <c r="P2" s="54">
        <f t="shared" si="0"/>
        <v>617.27441371264649</v>
      </c>
      <c r="Q2" s="54">
        <f t="shared" si="0"/>
        <v>618.96557648994144</v>
      </c>
      <c r="R2" s="54">
        <f t="shared" si="0"/>
        <v>617.27441371264649</v>
      </c>
      <c r="S2" s="54">
        <f t="shared" si="0"/>
        <v>617.27441371264649</v>
      </c>
      <c r="T2" s="54">
        <f t="shared" si="0"/>
        <v>617.27441371264649</v>
      </c>
      <c r="U2" s="54">
        <f t="shared" si="0"/>
        <v>618.96557648994144</v>
      </c>
      <c r="V2" s="54">
        <f t="shared" si="0"/>
        <v>617.27441371264649</v>
      </c>
    </row>
    <row r="3" spans="1:22">
      <c r="A3" s="63" t="s">
        <v>4373</v>
      </c>
      <c r="B3" s="64"/>
      <c r="C3" s="64">
        <v>38.383000000000003</v>
      </c>
      <c r="D3" s="64">
        <v>38.326000000000001</v>
      </c>
      <c r="E3" s="64">
        <v>40.081000000000003</v>
      </c>
      <c r="F3" s="64">
        <v>41.499000000000002</v>
      </c>
      <c r="G3" s="64">
        <v>42.616999999999997</v>
      </c>
      <c r="H3" s="64">
        <v>42.948999999999998</v>
      </c>
      <c r="I3" s="64">
        <v>43.805</v>
      </c>
      <c r="J3" s="64">
        <v>43.805</v>
      </c>
      <c r="K3" s="64">
        <v>43.805</v>
      </c>
      <c r="L3" s="64">
        <v>43.805</v>
      </c>
      <c r="M3" s="64">
        <v>43.805</v>
      </c>
      <c r="N3" s="64">
        <v>43.805</v>
      </c>
      <c r="O3" s="64">
        <v>43.805</v>
      </c>
      <c r="P3" s="64">
        <v>43.805</v>
      </c>
      <c r="Q3" s="64">
        <v>43.805</v>
      </c>
      <c r="R3" s="64">
        <v>43.805</v>
      </c>
      <c r="S3" s="64">
        <v>43.805</v>
      </c>
      <c r="T3" s="64">
        <v>43.805</v>
      </c>
      <c r="U3" s="64">
        <v>43.805</v>
      </c>
      <c r="V3" s="64">
        <v>43.805</v>
      </c>
    </row>
    <row r="4" spans="1:22">
      <c r="A4" s="63" t="s">
        <v>0</v>
      </c>
      <c r="B4" s="64"/>
      <c r="C4" s="64">
        <v>1.0349699999999999</v>
      </c>
      <c r="D4" s="64">
        <v>1.0349699999999999</v>
      </c>
      <c r="E4" s="64">
        <v>1.0349699999999999</v>
      </c>
      <c r="F4" s="64">
        <v>1.0349699999999999</v>
      </c>
      <c r="G4" s="64">
        <v>1.0349699999999999</v>
      </c>
      <c r="H4" s="64">
        <v>1.0349699999999999</v>
      </c>
      <c r="I4" s="64">
        <v>1.0349699999999999</v>
      </c>
      <c r="J4" s="64">
        <v>1.0349699999999999</v>
      </c>
      <c r="K4" s="64">
        <v>1.0349699999999999</v>
      </c>
      <c r="L4" s="64">
        <v>1.0349699999999999</v>
      </c>
      <c r="M4" s="64">
        <v>1.0349699999999999</v>
      </c>
      <c r="N4" s="64">
        <v>1.0349699999999999</v>
      </c>
      <c r="O4" s="64">
        <v>1.0349699999999999</v>
      </c>
      <c r="P4" s="64">
        <v>1.0349699999999999</v>
      </c>
      <c r="Q4" s="64">
        <v>1.0349699999999999</v>
      </c>
      <c r="R4" s="64">
        <v>1.0349699999999999</v>
      </c>
      <c r="S4" s="64">
        <v>1.0349699999999999</v>
      </c>
      <c r="T4" s="64">
        <v>1.0349699999999999</v>
      </c>
      <c r="U4" s="64">
        <v>1.0349699999999999</v>
      </c>
      <c r="V4" s="64">
        <v>1.0349699999999999</v>
      </c>
    </row>
    <row r="5" spans="1:22">
      <c r="A5" s="49" t="s">
        <v>4375</v>
      </c>
      <c r="B5" s="54">
        <f>NPV($B$17,C5:V5)</f>
        <v>1470.0807756812371</v>
      </c>
      <c r="C5" s="54">
        <f>553.5*IGPM!$B$193/IGPM!$B$433</f>
        <v>156.477750173418</v>
      </c>
      <c r="D5" s="54">
        <f>553.5*IGPM!$B$193/IGPM!$B$433</f>
        <v>156.477750173418</v>
      </c>
      <c r="E5" s="54">
        <f>553.5*IGPM!$B$193/IGPM!$B$433</f>
        <v>156.477750173418</v>
      </c>
      <c r="F5" s="54">
        <f>553.5*IGPM!$B$193/IGPM!$B$433</f>
        <v>156.477750173418</v>
      </c>
      <c r="G5" s="54">
        <f>553.5*IGPM!$B$193/IGPM!$B$433</f>
        <v>156.477750173418</v>
      </c>
      <c r="H5" s="54">
        <f>553.5*IGPM!$B$193/IGPM!$B$433</f>
        <v>156.477750173418</v>
      </c>
      <c r="I5" s="54">
        <f>553.5*IGPM!$B$193/IGPM!$B$433</f>
        <v>156.477750173418</v>
      </c>
      <c r="J5" s="54">
        <f>553.5*IGPM!$B$193/IGPM!$B$433</f>
        <v>156.477750173418</v>
      </c>
      <c r="K5" s="54">
        <f>553.5*IGPM!$B$193/IGPM!$B$433</f>
        <v>156.477750173418</v>
      </c>
      <c r="L5" s="54">
        <f>553.5*IGPM!$B$193/IGPM!$B$433</f>
        <v>156.477750173418</v>
      </c>
      <c r="M5" s="54">
        <f>553.5*IGPM!$B$193/IGPM!$B$433</f>
        <v>156.477750173418</v>
      </c>
      <c r="N5" s="54">
        <f>553.5*IGPM!$B$193/IGPM!$B$433</f>
        <v>156.477750173418</v>
      </c>
      <c r="O5" s="54">
        <f>553.5*IGPM!$B$193/IGPM!$B$433</f>
        <v>156.477750173418</v>
      </c>
      <c r="P5" s="54">
        <f>553.5*IGPM!$B$193/IGPM!$B$433</f>
        <v>156.477750173418</v>
      </c>
      <c r="Q5" s="54">
        <f>553.5*IGPM!$B$193/IGPM!$B$433</f>
        <v>156.477750173418</v>
      </c>
      <c r="R5" s="54">
        <f>553.5*IGPM!$B$193/IGPM!$B$433</f>
        <v>156.477750173418</v>
      </c>
      <c r="S5" s="54">
        <f>553.5*IGPM!$B$193/IGPM!$B$433</f>
        <v>156.477750173418</v>
      </c>
      <c r="T5" s="54">
        <f>553.5*IGPM!$B$193/IGPM!$B$433</f>
        <v>156.477750173418</v>
      </c>
      <c r="U5" s="54">
        <f>553.5*IGPM!$B$193/IGPM!$B$433</f>
        <v>156.477750173418</v>
      </c>
      <c r="V5" s="54">
        <f>553.5*IGPM!$B$193/IGPM!$B$433</f>
        <v>156.477750173418</v>
      </c>
    </row>
    <row r="6" spans="1:22">
      <c r="A6" s="49" t="s">
        <v>4397</v>
      </c>
      <c r="B6" s="54">
        <f>NPV($B$17,C6:V6)</f>
        <v>1284.7030779161462</v>
      </c>
      <c r="C6" s="54">
        <f>C12+433.332*0.62*IGPM!$B$193/IGPM!$B$433</f>
        <v>77.911046927712121</v>
      </c>
      <c r="D6" s="54">
        <f>D12+433.332*0.62*IGPM!$B$193/IGPM!$B$433</f>
        <v>97.101777416578258</v>
      </c>
      <c r="E6" s="54">
        <f>E12+433.332*0.62*IGPM!$B$193/IGPM!$B$433</f>
        <v>128.15535496374071</v>
      </c>
      <c r="F6" s="54">
        <f>F12+433.332*0.62*IGPM!$B$193/IGPM!$B$433</f>
        <v>129.16902146973445</v>
      </c>
      <c r="G6" s="54">
        <f>G12+433.332*0.62*IGPM!$B$193/IGPM!$B$433</f>
        <v>140.29533308198097</v>
      </c>
      <c r="H6" s="54">
        <f>H12+433.332*0.62*IGPM!$B$193/IGPM!$B$433</f>
        <v>143.95587006647051</v>
      </c>
      <c r="I6" s="54">
        <f>I12+433.332*0.62*IGPM!$B$193/IGPM!$B$433</f>
        <v>147.6656383871904</v>
      </c>
      <c r="J6" s="54">
        <f>J12+433.332*0.62*IGPM!$B$193/IGPM!$B$433</f>
        <v>151.52121157172198</v>
      </c>
      <c r="K6" s="54">
        <f>K12+433.332*0.62*IGPM!$B$193/IGPM!$B$433</f>
        <v>153.25913440013716</v>
      </c>
      <c r="L6" s="54">
        <f>L12+433.332*0.62*IGPM!$B$193/IGPM!$B$433</f>
        <v>154.27485454099286</v>
      </c>
      <c r="M6" s="54">
        <f>M12+433.332*0.62*IGPM!$B$193/IGPM!$B$433</f>
        <v>155.10012972868981</v>
      </c>
      <c r="N6" s="54">
        <f>N12+433.332*0.62*IGPM!$B$193/IGPM!$B$433</f>
        <v>155.98690838618717</v>
      </c>
      <c r="O6" s="54">
        <f>O12+433.332*0.62*IGPM!$B$193/IGPM!$B$433</f>
        <v>156.42733802319424</v>
      </c>
      <c r="P6" s="54">
        <f>P12+433.332*0.62*IGPM!$B$193/IGPM!$B$433</f>
        <v>156.42733802319424</v>
      </c>
      <c r="Q6" s="54">
        <f>Q12+433.332*0.62*IGPM!$B$193/IGPM!$B$433</f>
        <v>158.76064694598659</v>
      </c>
      <c r="R6" s="54">
        <f>R12+433.332*0.62*IGPM!$B$193/IGPM!$B$433</f>
        <v>159.5353074027426</v>
      </c>
      <c r="S6" s="54">
        <f>S12+433.332*0.62*IGPM!$B$193/IGPM!$B$433</f>
        <v>159.74068850079652</v>
      </c>
      <c r="T6" s="54">
        <f>T12+433.332*0.62*IGPM!$B$193/IGPM!$B$433</f>
        <v>163.78675319985433</v>
      </c>
      <c r="U6" s="54">
        <f>U12+433.332*0.62*IGPM!$B$193/IGPM!$B$433</f>
        <v>167.06693559967357</v>
      </c>
      <c r="V6" s="54">
        <f>V12+433.332*0.62*IGPM!$B$193/IGPM!$B$433</f>
        <v>167.06693559967357</v>
      </c>
    </row>
    <row r="7" spans="1:22">
      <c r="A7" s="65" t="s">
        <v>4386</v>
      </c>
      <c r="B7" s="66">
        <f>NPV($B$17,C7:V7)</f>
        <v>962.02999872353143</v>
      </c>
      <c r="C7" s="66">
        <f>(C2-C5-C6)*$B$18</f>
        <v>104.20386878064042</v>
      </c>
      <c r="D7" s="66">
        <f t="shared" ref="D7:V7" si="1">(D2-D5-D6)*$B$18</f>
        <v>97.4059288007345</v>
      </c>
      <c r="E7" s="66">
        <f t="shared" si="1"/>
        <v>95.782172680251932</v>
      </c>
      <c r="F7" s="66">
        <f t="shared" si="1"/>
        <v>101.70516565148183</v>
      </c>
      <c r="G7" s="66">
        <f t="shared" si="1"/>
        <v>103.27864819642265</v>
      </c>
      <c r="H7" s="66">
        <f t="shared" si="1"/>
        <v>103.62470449442495</v>
      </c>
      <c r="I7" s="66">
        <f t="shared" si="1"/>
        <v>107.03954389597324</v>
      </c>
      <c r="J7" s="66">
        <f t="shared" si="1"/>
        <v>105.1536536689522</v>
      </c>
      <c r="K7" s="66">
        <f t="shared" si="1"/>
        <v>104.56275990729105</v>
      </c>
      <c r="L7" s="66">
        <f t="shared" si="1"/>
        <v>104.21741505940011</v>
      </c>
      <c r="M7" s="66">
        <f t="shared" si="1"/>
        <v>104.51181683986343</v>
      </c>
      <c r="N7" s="66">
        <f t="shared" si="1"/>
        <v>103.63531675203404</v>
      </c>
      <c r="O7" s="66">
        <f t="shared" si="1"/>
        <v>103.48557067545164</v>
      </c>
      <c r="P7" s="66">
        <f t="shared" si="1"/>
        <v>103.48557067545164</v>
      </c>
      <c r="Q7" s="66">
        <f t="shared" si="1"/>
        <v>103.26724098598253</v>
      </c>
      <c r="R7" s="66">
        <f t="shared" si="1"/>
        <v>102.42886108640521</v>
      </c>
      <c r="S7" s="66">
        <f t="shared" si="1"/>
        <v>102.35903151306687</v>
      </c>
      <c r="T7" s="66">
        <f t="shared" si="1"/>
        <v>100.98336951538721</v>
      </c>
      <c r="U7" s="66">
        <f t="shared" si="1"/>
        <v>100.44310284372895</v>
      </c>
      <c r="V7" s="66">
        <f t="shared" si="1"/>
        <v>99.868107499448669</v>
      </c>
    </row>
    <row r="8" spans="1:22">
      <c r="A8" s="65" t="s">
        <v>4372</v>
      </c>
      <c r="B8" s="66">
        <f>CHCI!AC5</f>
        <v>41.162494865339902</v>
      </c>
      <c r="C8" s="66"/>
      <c r="D8" s="66"/>
      <c r="E8" s="66"/>
      <c r="F8" s="66"/>
      <c r="G8" s="66"/>
      <c r="H8" s="66"/>
      <c r="I8" s="66"/>
      <c r="J8" s="66"/>
      <c r="K8" s="66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</row>
    <row r="9" spans="1:22">
      <c r="A9" s="65" t="s">
        <v>4408</v>
      </c>
      <c r="B9" s="66">
        <f>VLOOKUP(2005,CHCI!$V$2:$AC$25,5,FALSE)</f>
        <v>42.037605617135029</v>
      </c>
      <c r="C9" s="66">
        <f>VLOOKUP(C1,CHCI!$V$2:$AC$25,5,FALSE)</f>
        <v>79.479701858416547</v>
      </c>
      <c r="D9" s="66">
        <f>VLOOKUP(D1,CHCI!$V$2:$AC$25,5,FALSE)</f>
        <v>665.13792132514016</v>
      </c>
      <c r="E9" s="66">
        <f>VLOOKUP(E1,CHCI!$V$2:$AC$25,5,FALSE)</f>
        <v>1607.1463458782282</v>
      </c>
      <c r="F9" s="66">
        <f>VLOOKUP(F1,CHCI!$V$2:$AC$25,5,FALSE)</f>
        <v>1635.1878284748561</v>
      </c>
      <c r="G9" s="66">
        <f>VLOOKUP(G1,CHCI!$V$2:$AC$25,5,FALSE)</f>
        <v>1935.8411198257945</v>
      </c>
      <c r="H9" s="66">
        <f>VLOOKUP(H1,CHCI!$V$2:$AC$25,5,FALSE)</f>
        <v>2026.2245530798937</v>
      </c>
      <c r="I9" s="66">
        <f>VLOOKUP(I1,CHCI!$V$2:$AC$25,5,FALSE)</f>
        <v>2118.2373296349811</v>
      </c>
      <c r="J9" s="66">
        <f>VLOOKUP(J1,CHCI!$V$2:$AC$25,5,FALSE)</f>
        <v>2215.7834905693389</v>
      </c>
      <c r="K9" s="66">
        <f>VLOOKUP(K1,CHCI!$V$2:$AC$25,5,FALSE)</f>
        <v>2253.5530925960743</v>
      </c>
      <c r="L9" s="66">
        <f>VLOOKUP(L1,CHCI!$V$2:$AC$25,5,FALSE)</f>
        <v>2275.0834548223456</v>
      </c>
      <c r="M9" s="66">
        <f>VLOOKUP(M1,CHCI!$V$2:$AC$25,5,FALSE)</f>
        <v>2292.340958115175</v>
      </c>
      <c r="N9" s="66">
        <f>VLOOKUP(N1,CHCI!$V$2:$AC$25,5,FALSE)</f>
        <v>2308.5554275267241</v>
      </c>
      <c r="O9" s="66">
        <f>VLOOKUP(O1,CHCI!$V$2:$AC$25,5,FALSE)</f>
        <v>2316.8716438587421</v>
      </c>
      <c r="P9" s="66">
        <f>VLOOKUP(P1,CHCI!$V$2:$AC$25,5,FALSE)</f>
        <v>2316.8716438587421</v>
      </c>
      <c r="Q9" s="66">
        <f>VLOOKUP(Q1,CHCI!$V$2:$AC$25,5,FALSE)</f>
        <v>2338.1439673695436</v>
      </c>
      <c r="R9" s="66">
        <f>VLOOKUP(R1,CHCI!$V$2:$AC$25,5,FALSE)</f>
        <v>2352.8237140410188</v>
      </c>
      <c r="S9" s="66">
        <f>VLOOKUP(S1,CHCI!$V$2:$AC$25,5,FALSE)</f>
        <v>2356.5266416590607</v>
      </c>
      <c r="T9" s="66">
        <f>VLOOKUP(T1,CHCI!$V$2:$AC$25,5,FALSE)</f>
        <v>2418.3175113307043</v>
      </c>
      <c r="U9" s="66">
        <f>VLOOKUP(U1,CHCI!$V$2:$AC$25,5,FALSE)</f>
        <v>2510.9228799442726</v>
      </c>
      <c r="V9" s="66">
        <f>VLOOKUP(V1,CHCI!$V$2:$AC$25,5,FALSE)</f>
        <v>2510.9228799442726</v>
      </c>
    </row>
    <row r="10" spans="1:22">
      <c r="A10" s="63" t="s">
        <v>4407</v>
      </c>
      <c r="B10" s="64">
        <f>NPV($B$17,C10:V10)</f>
        <v>1223.7805913823593</v>
      </c>
      <c r="C10" s="64">
        <f>$B$9*$B$19</f>
        <v>130.26116442932718</v>
      </c>
      <c r="D10" s="64">
        <f>CHCI!$Z$5*$B$19</f>
        <v>130.26116442932718</v>
      </c>
      <c r="E10" s="64">
        <f>CHCI!$Z$5*$B$19</f>
        <v>130.26116442932718</v>
      </c>
      <c r="F10" s="64">
        <f>CHCI!$Z$5*$B$19</f>
        <v>130.26116442932718</v>
      </c>
      <c r="G10" s="64">
        <f>CHCI!$Z$5*$B$19</f>
        <v>130.26116442932718</v>
      </c>
      <c r="H10" s="64">
        <f>CHCI!$Z$5*$B$19</f>
        <v>130.26116442932718</v>
      </c>
      <c r="I10" s="64">
        <f>CHCI!$Z$5*$B$19</f>
        <v>130.26116442932718</v>
      </c>
      <c r="J10" s="64">
        <f>CHCI!$Z$5*$B$19</f>
        <v>130.26116442932718</v>
      </c>
      <c r="K10" s="64">
        <f>CHCI!$Z$5*$B$19</f>
        <v>130.26116442932718</v>
      </c>
      <c r="L10" s="64">
        <f>CHCI!$Z$5*$B$19</f>
        <v>130.26116442932718</v>
      </c>
      <c r="M10" s="64">
        <f>CHCI!$Z$5*$B$19</f>
        <v>130.26116442932718</v>
      </c>
      <c r="N10" s="64">
        <f>CHCI!$Z$5*$B$19</f>
        <v>130.26116442932718</v>
      </c>
      <c r="O10" s="64">
        <f>CHCI!$Z$5*$B$19</f>
        <v>130.26116442932718</v>
      </c>
      <c r="P10" s="64">
        <f>CHCI!$Z$5*$B$19</f>
        <v>130.26116442932718</v>
      </c>
      <c r="Q10" s="64">
        <f>CHCI!$Z$5*$B$19</f>
        <v>130.26116442932718</v>
      </c>
      <c r="R10" s="64">
        <f>CHCI!$Z$5*$B$19</f>
        <v>130.26116442932718</v>
      </c>
      <c r="S10" s="64">
        <f>CHCI!$Z$5*$B$19</f>
        <v>130.26116442932718</v>
      </c>
      <c r="T10" s="64">
        <f>CHCI!$Z$5*$B$19</f>
        <v>130.26116442932718</v>
      </c>
      <c r="U10" s="64">
        <f>CHCI!$Z$5*$B$19</f>
        <v>130.26116442932718</v>
      </c>
      <c r="V10" s="64">
        <f>CHCI!$Z$5*$B$19</f>
        <v>130.26116442932718</v>
      </c>
    </row>
    <row r="11" spans="1:22">
      <c r="A11" s="49" t="s">
        <v>4376</v>
      </c>
      <c r="B11" s="54">
        <f>NPV($B$17,C11:V11)</f>
        <v>1730.4258231588913</v>
      </c>
      <c r="C11" s="54">
        <f>VLOOKUP(C1,CHCI!$V$2:$AC$25,6,FALSE)</f>
        <v>37.442096241281511</v>
      </c>
      <c r="D11" s="54">
        <f>VLOOKUP(D1,CHCI!$V$2:$AC$25,6,FALSE)</f>
        <v>585.65821946672361</v>
      </c>
      <c r="E11" s="54">
        <f>VLOOKUP(E1,CHCI!$V$2:$AC$25,6,FALSE)</f>
        <v>942.00842455308793</v>
      </c>
      <c r="F11" s="54">
        <f>VLOOKUP(F1,CHCI!$V$2:$AC$25,6,FALSE)</f>
        <v>28.041482596627844</v>
      </c>
      <c r="G11" s="54">
        <f>VLOOKUP(G1,CHCI!$V$2:$AC$25,6,FALSE)</f>
        <v>300.65329135093833</v>
      </c>
      <c r="H11" s="54">
        <f>VLOOKUP(H1,CHCI!$V$2:$AC$25,6,FALSE)</f>
        <v>90.383433254099174</v>
      </c>
      <c r="I11" s="54">
        <f>VLOOKUP(I1,CHCI!$V$2:$AC$25,6,FALSE)</f>
        <v>92.012776555087314</v>
      </c>
      <c r="J11" s="54">
        <f>VLOOKUP(J1,CHCI!$V$2:$AC$25,6,FALSE)</f>
        <v>97.54616093435807</v>
      </c>
      <c r="K11" s="54">
        <f>VLOOKUP(K1,CHCI!$V$2:$AC$25,6,FALSE)</f>
        <v>37.769602026735292</v>
      </c>
      <c r="L11" s="54">
        <f>VLOOKUP(L1,CHCI!$V$2:$AC$25,6,FALSE)</f>
        <v>21.530362226271361</v>
      </c>
      <c r="M11" s="54">
        <f>VLOOKUP(M1,CHCI!$V$2:$AC$25,6,FALSE)</f>
        <v>17.257503292829327</v>
      </c>
      <c r="N11" s="54">
        <f>VLOOKUP(N1,CHCI!$V$2:$AC$25,6,FALSE)</f>
        <v>16.214469411549317</v>
      </c>
      <c r="O11" s="54">
        <f>VLOOKUP(O1,CHCI!$V$2:$AC$25,6,FALSE)</f>
        <v>8.3162163320182465</v>
      </c>
      <c r="P11" s="54">
        <f>VLOOKUP(P1,CHCI!$V$2:$AC$25,6,FALSE)</f>
        <v>0</v>
      </c>
      <c r="Q11" s="54">
        <f>VLOOKUP(Q1,CHCI!$V$2:$AC$25,6,FALSE)</f>
        <v>21.272323510801645</v>
      </c>
      <c r="R11" s="54">
        <f>VLOOKUP(R1,CHCI!$V$2:$AC$25,6,FALSE)</f>
        <v>14.679746671475291</v>
      </c>
      <c r="S11" s="54">
        <f>VLOOKUP(S1,CHCI!$V$2:$AC$25,6,FALSE)</f>
        <v>3.7029276180420236</v>
      </c>
      <c r="T11" s="54">
        <f>VLOOKUP(T1,CHCI!$V$2:$AC$25,6,FALSE)</f>
        <v>61.790869671643605</v>
      </c>
      <c r="U11" s="54">
        <f>VLOOKUP(U1,CHCI!$V$2:$AC$25,6,FALSE)</f>
        <v>92.605368613568544</v>
      </c>
      <c r="V11" s="54">
        <f>VLOOKUP(V1,CHCI!$V$2:$AC$25,6,FALSE)</f>
        <v>0</v>
      </c>
    </row>
    <row r="12" spans="1:22">
      <c r="A12" s="63" t="s">
        <v>4380</v>
      </c>
      <c r="B12" s="67"/>
      <c r="C12" s="64">
        <f>VLOOKUP(C1,CHCI!$V$2:$AC$25,7,FALSE)</f>
        <v>1.9576120737798888</v>
      </c>
      <c r="D12" s="64">
        <f>VLOOKUP(D1,CHCI!$V$2:$AC$25,7,FALSE)</f>
        <v>21.148342562646018</v>
      </c>
      <c r="E12" s="64">
        <f>VLOOKUP(E1,CHCI!$V$2:$AC$25,7,FALSE)</f>
        <v>52.201920109808484</v>
      </c>
      <c r="F12" s="64">
        <f>VLOOKUP(F1,CHCI!$V$2:$AC$25,7,FALSE)</f>
        <v>53.215586615802202</v>
      </c>
      <c r="G12" s="64">
        <f>VLOOKUP(G1,CHCI!$V$2:$AC$25,7,FALSE)</f>
        <v>64.341898228048734</v>
      </c>
      <c r="H12" s="64">
        <f>VLOOKUP(H1,CHCI!$V$2:$AC$25,7,FALSE)</f>
        <v>68.002435212538273</v>
      </c>
      <c r="I12" s="64">
        <f>VLOOKUP(I1,CHCI!$V$2:$AC$25,7,FALSE)</f>
        <v>71.712203533258162</v>
      </c>
      <c r="J12" s="64">
        <f>VLOOKUP(J1,CHCI!$V$2:$AC$25,7,FALSE)</f>
        <v>75.567776717789741</v>
      </c>
      <c r="K12" s="64">
        <f>VLOOKUP(K1,CHCI!$V$2:$AC$25,7,FALSE)</f>
        <v>77.305699546204906</v>
      </c>
      <c r="L12" s="64">
        <f>VLOOKUP(L1,CHCI!$V$2:$AC$25,7,FALSE)</f>
        <v>78.321419687060626</v>
      </c>
      <c r="M12" s="64">
        <f>VLOOKUP(M1,CHCI!$V$2:$AC$25,7,FALSE)</f>
        <v>79.146694874757557</v>
      </c>
      <c r="N12" s="64">
        <f>VLOOKUP(N1,CHCI!$V$2:$AC$25,7,FALSE)</f>
        <v>80.033473532254931</v>
      </c>
      <c r="O12" s="64">
        <f>VLOOKUP(O1,CHCI!$V$2:$AC$25,7,FALSE)</f>
        <v>80.473903169261988</v>
      </c>
      <c r="P12" s="64">
        <f>VLOOKUP(P1,CHCI!$V$2:$AC$25,7,FALSE)</f>
        <v>80.473903169261988</v>
      </c>
      <c r="Q12" s="64">
        <f>VLOOKUP(Q1,CHCI!$V$2:$AC$25,7,FALSE)</f>
        <v>82.807212092054371</v>
      </c>
      <c r="R12" s="64">
        <f>VLOOKUP(R1,CHCI!$V$2:$AC$25,7,FALSE)</f>
        <v>83.581872548810367</v>
      </c>
      <c r="S12" s="64">
        <f>VLOOKUP(S1,CHCI!$V$2:$AC$25,7,FALSE)</f>
        <v>83.787253646864272</v>
      </c>
      <c r="T12" s="64">
        <f>VLOOKUP(T1,CHCI!$V$2:$AC$25,7,FALSE)</f>
        <v>87.833318345922081</v>
      </c>
      <c r="U12" s="64">
        <f>VLOOKUP(U1,CHCI!$V$2:$AC$25,7,FALSE)</f>
        <v>91.113500745741348</v>
      </c>
      <c r="V12" s="64">
        <f>VLOOKUP(V1,CHCI!$V$2:$AC$25,7,FALSE)</f>
        <v>91.113500745741348</v>
      </c>
    </row>
    <row r="13" spans="1:22">
      <c r="A13" s="63" t="s">
        <v>4377</v>
      </c>
      <c r="B13" s="67"/>
      <c r="C13" s="64">
        <f>B8+C11-(C10+C12)</f>
        <v>-53.614185396485667</v>
      </c>
      <c r="D13" s="64">
        <f>C13+D11-(D10+D12)</f>
        <v>380.63452707826468</v>
      </c>
      <c r="E13" s="64">
        <f t="shared" ref="E13:V13" si="2">D13+E11-(E10+E12)</f>
        <v>1140.1798670922169</v>
      </c>
      <c r="F13" s="64">
        <f t="shared" si="2"/>
        <v>984.74459864371545</v>
      </c>
      <c r="G13" s="64">
        <f t="shared" si="2"/>
        <v>1090.7948273372779</v>
      </c>
      <c r="H13" s="64">
        <f t="shared" si="2"/>
        <v>982.91466094951159</v>
      </c>
      <c r="I13" s="64">
        <f t="shared" si="2"/>
        <v>872.95406954201349</v>
      </c>
      <c r="J13" s="64">
        <f t="shared" si="2"/>
        <v>764.67128932925471</v>
      </c>
      <c r="K13" s="64">
        <f t="shared" si="2"/>
        <v>594.87402738045785</v>
      </c>
      <c r="L13" s="64">
        <f t="shared" si="2"/>
        <v>407.82180549034138</v>
      </c>
      <c r="M13" s="64">
        <f t="shared" si="2"/>
        <v>215.67144947908594</v>
      </c>
      <c r="N13" s="64">
        <f t="shared" si="2"/>
        <v>21.591280929053141</v>
      </c>
      <c r="O13" s="64">
        <f t="shared" si="2"/>
        <v>-180.82757033751778</v>
      </c>
      <c r="P13" s="64">
        <f t="shared" si="2"/>
        <v>-391.56263793610697</v>
      </c>
      <c r="Q13" s="64">
        <f t="shared" si="2"/>
        <v>-583.35869094668692</v>
      </c>
      <c r="R13" s="64">
        <f t="shared" si="2"/>
        <v>-782.52198125334917</v>
      </c>
      <c r="S13" s="64">
        <f t="shared" si="2"/>
        <v>-992.86747171149864</v>
      </c>
      <c r="T13" s="64">
        <f t="shared" si="2"/>
        <v>-1149.1710848151042</v>
      </c>
      <c r="U13" s="64">
        <f t="shared" si="2"/>
        <v>-1277.9403813766041</v>
      </c>
      <c r="V13" s="64">
        <f t="shared" si="2"/>
        <v>-1499.3150465516726</v>
      </c>
    </row>
    <row r="14" spans="1:22">
      <c r="A14" s="50" t="s">
        <v>4378</v>
      </c>
      <c r="B14" s="55">
        <f>NPV($B$17,C14:V14)</f>
        <v>-1380.584757414063</v>
      </c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>
        <f>V13</f>
        <v>-1499.3150465516726</v>
      </c>
    </row>
    <row r="15" spans="1:22">
      <c r="A15" s="49" t="s">
        <v>4381</v>
      </c>
      <c r="B15" s="54">
        <f>(B8 - B14 + (1-B18)*B5 - B6*B18 + B11)/(1-B18)</f>
        <v>5584.2838498430619</v>
      </c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</row>
    <row r="16" spans="1:22">
      <c r="B16" s="68"/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</row>
    <row r="17" spans="1:5">
      <c r="A17" s="70" t="s">
        <v>2</v>
      </c>
      <c r="B17" s="71">
        <v>8.5999999999999993E-2</v>
      </c>
    </row>
    <row r="18" spans="1:5">
      <c r="A18" s="70" t="s">
        <v>4384</v>
      </c>
      <c r="B18" s="71">
        <v>0.34</v>
      </c>
      <c r="E18" s="68"/>
    </row>
    <row r="19" spans="1:5">
      <c r="A19" s="70" t="s">
        <v>4379</v>
      </c>
      <c r="B19" s="72">
        <v>3.0986818235011744</v>
      </c>
      <c r="C19" s="62" t="s">
        <v>4404</v>
      </c>
      <c r="D19" s="73"/>
    </row>
    <row r="22" spans="1:5">
      <c r="A22" s="49" t="s">
        <v>4393</v>
      </c>
      <c r="B22" s="54">
        <f>B2-B15</f>
        <v>0</v>
      </c>
      <c r="C22" s="62" t="s">
        <v>4405</v>
      </c>
    </row>
    <row r="23" spans="1:5">
      <c r="A23" s="49" t="s">
        <v>4394</v>
      </c>
      <c r="B23" s="54">
        <f>B14*IGPM!B433/IGPM!B313</f>
        <v>-2651.3347125426226</v>
      </c>
      <c r="D23" s="68"/>
    </row>
    <row r="24" spans="1:5">
      <c r="B24" s="74"/>
    </row>
    <row r="25" spans="1:5">
      <c r="A25" s="62" t="s">
        <v>4406</v>
      </c>
    </row>
    <row r="26" spans="1:5">
      <c r="A26" s="62" t="s">
        <v>4410</v>
      </c>
    </row>
  </sheetData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994804-1AE4-43AD-BDAD-34761E7293AA}">
  <dimension ref="A1:AC3607"/>
  <sheetViews>
    <sheetView topLeftCell="Q1" workbookViewId="0">
      <selection activeCell="V2" sqref="V2"/>
    </sheetView>
  </sheetViews>
  <sheetFormatPr defaultColWidth="15" defaultRowHeight="13.5"/>
  <cols>
    <col min="1" max="1" width="10.42578125" style="15" customWidth="1"/>
    <col min="2" max="2" width="8.5703125" style="15" customWidth="1"/>
    <col min="3" max="3" width="8.28515625" style="15" customWidth="1"/>
    <col min="4" max="4" width="7.140625" style="15" customWidth="1"/>
    <col min="5" max="5" width="7.42578125" style="15" customWidth="1"/>
    <col min="6" max="6" width="16.28515625" style="15" bestFit="1" customWidth="1"/>
    <col min="7" max="7" width="10.140625" style="15" bestFit="1" customWidth="1"/>
    <col min="8" max="8" width="18.85546875" style="15" bestFit="1" customWidth="1"/>
    <col min="9" max="9" width="15.42578125" style="15" bestFit="1" customWidth="1"/>
    <col min="10" max="10" width="15.140625" style="15" bestFit="1" customWidth="1"/>
    <col min="11" max="13" width="15.140625" style="15" customWidth="1"/>
    <col min="14" max="15" width="15" style="15"/>
    <col min="16" max="16" width="15.42578125" style="15" bestFit="1" customWidth="1"/>
    <col min="17" max="17" width="15.140625" style="15" bestFit="1" customWidth="1"/>
    <col min="18" max="18" width="15.85546875" style="15" bestFit="1" customWidth="1"/>
    <col min="19" max="19" width="16.5703125" style="15" bestFit="1" customWidth="1"/>
    <col min="20" max="20" width="15.85546875" style="15" bestFit="1" customWidth="1"/>
    <col min="21" max="22" width="15" style="15"/>
    <col min="23" max="23" width="14.85546875" style="15" bestFit="1" customWidth="1"/>
    <col min="24" max="24" width="24.140625" style="15" bestFit="1" customWidth="1"/>
    <col min="25" max="25" width="15" style="15"/>
    <col min="26" max="26" width="15.85546875" style="15" bestFit="1" customWidth="1"/>
    <col min="27" max="16384" width="15" style="15"/>
  </cols>
  <sheetData>
    <row r="1" spans="1:29" ht="15" customHeight="1">
      <c r="A1" s="7" t="s">
        <v>6</v>
      </c>
      <c r="B1" s="8"/>
      <c r="C1" s="8"/>
      <c r="D1" s="8"/>
      <c r="E1" s="8"/>
      <c r="F1" s="8"/>
      <c r="G1" s="8"/>
      <c r="H1" s="9" t="s">
        <v>7</v>
      </c>
      <c r="I1" s="9"/>
      <c r="J1" s="10"/>
      <c r="K1" s="38"/>
      <c r="L1" s="38"/>
      <c r="M1" s="38"/>
      <c r="N1" s="8"/>
      <c r="O1" s="8"/>
      <c r="P1" s="11" t="s">
        <v>8</v>
      </c>
      <c r="Q1" s="12"/>
      <c r="R1" s="13" t="s">
        <v>4390</v>
      </c>
      <c r="S1" s="13"/>
      <c r="T1" s="14"/>
    </row>
    <row r="2" spans="1:29" ht="54" customHeight="1">
      <c r="A2" s="16" t="s">
        <v>9</v>
      </c>
      <c r="B2" s="16" t="s">
        <v>10</v>
      </c>
      <c r="C2" s="16" t="s">
        <v>11</v>
      </c>
      <c r="D2" s="16" t="s">
        <v>12</v>
      </c>
      <c r="E2" s="16" t="s">
        <v>13</v>
      </c>
      <c r="F2" s="16" t="s">
        <v>14</v>
      </c>
      <c r="G2" s="16" t="s">
        <v>15</v>
      </c>
      <c r="H2" s="16" t="s">
        <v>16</v>
      </c>
      <c r="I2" s="16" t="s">
        <v>17</v>
      </c>
      <c r="J2" s="16" t="s">
        <v>18</v>
      </c>
      <c r="K2" s="40" t="s">
        <v>4366</v>
      </c>
      <c r="L2" s="40" t="s">
        <v>4398</v>
      </c>
      <c r="M2" s="40" t="s">
        <v>4367</v>
      </c>
      <c r="N2" s="16" t="s">
        <v>19</v>
      </c>
      <c r="O2" s="16" t="s">
        <v>20</v>
      </c>
      <c r="P2" s="17" t="s">
        <v>17</v>
      </c>
      <c r="Q2" s="17" t="s">
        <v>21</v>
      </c>
      <c r="R2" s="18" t="s">
        <v>16</v>
      </c>
      <c r="S2" s="19" t="s">
        <v>17</v>
      </c>
      <c r="T2" s="20" t="s">
        <v>21</v>
      </c>
      <c r="V2" s="16" t="s">
        <v>4368</v>
      </c>
      <c r="W2" s="1" t="s">
        <v>4402</v>
      </c>
      <c r="X2" s="16" t="s">
        <v>4369</v>
      </c>
      <c r="Y2" s="16" t="s">
        <v>4370</v>
      </c>
      <c r="Z2" s="16" t="s">
        <v>4401</v>
      </c>
      <c r="AA2" s="16" t="s">
        <v>4400</v>
      </c>
      <c r="AB2" s="16" t="s">
        <v>4399</v>
      </c>
      <c r="AC2" s="16" t="s">
        <v>4403</v>
      </c>
    </row>
    <row r="3" spans="1:29">
      <c r="A3" s="21" t="s">
        <v>22</v>
      </c>
      <c r="B3" s="22" t="s">
        <v>23</v>
      </c>
      <c r="C3" s="22" t="s">
        <v>24</v>
      </c>
      <c r="D3" s="22" t="s">
        <v>25</v>
      </c>
      <c r="E3" s="22" t="s">
        <v>26</v>
      </c>
      <c r="F3" s="23">
        <v>29767</v>
      </c>
      <c r="G3" s="24" t="s">
        <v>27</v>
      </c>
      <c r="H3" s="25">
        <v>3564897.3</v>
      </c>
      <c r="I3" s="25">
        <v>-3564897.3</v>
      </c>
      <c r="J3" s="25">
        <v>0</v>
      </c>
      <c r="K3" s="41">
        <f>YEAR(F3)</f>
        <v>1981</v>
      </c>
      <c r="L3" s="42">
        <f t="shared" ref="L3:L66" si="0">IFERROR((DATEDIF(F3,DATE(2024,12,31),"M")*H3)/(H3-J3),12*_xlfn.NUMBERVALUE(LEFT(G3,3)))</f>
        <v>522</v>
      </c>
      <c r="M3" s="39">
        <v>0</v>
      </c>
      <c r="N3" s="26" t="s">
        <v>28</v>
      </c>
      <c r="O3" s="26" t="s">
        <v>29</v>
      </c>
      <c r="P3" s="25">
        <v>-3564897.3</v>
      </c>
      <c r="Q3" s="25">
        <v>0</v>
      </c>
      <c r="R3" s="25">
        <v>19678744.470382206</v>
      </c>
      <c r="S3" s="25">
        <v>-19678744.470382206</v>
      </c>
      <c r="T3" s="27">
        <v>0</v>
      </c>
      <c r="V3" s="43">
        <v>2003</v>
      </c>
      <c r="W3" s="25">
        <f>SUMIF(K:K,V3,M:M)/10^6</f>
        <v>11.468438456155001</v>
      </c>
      <c r="X3" s="25" cm="1">
        <f t="array" ref="X3">SUMPRODUCT(_xlfn._xlws.FILTER(M:M,K:K=_xlfn.NUMBERVALUE(V3)),_xlfn._xlws.FILTER(L:L,K:K=_xlfn.NUMBERVALUE(V3)))/SUM(_xlfn._xlws.FILTER(M:M,K:K=_xlfn.NUMBERVALUE(V3)))</f>
        <v>461.9939079260858</v>
      </c>
      <c r="Y3" s="44">
        <f>1/(X3/12)</f>
        <v>2.5974368480027391E-2</v>
      </c>
      <c r="Z3" s="45">
        <f>SUM(W$3:W3)</f>
        <v>11.468438456155001</v>
      </c>
      <c r="AA3" s="25"/>
      <c r="AB3" s="25"/>
      <c r="AC3" s="25"/>
    </row>
    <row r="4" spans="1:29">
      <c r="A4" s="28" t="s">
        <v>30</v>
      </c>
      <c r="B4" s="22" t="s">
        <v>31</v>
      </c>
      <c r="C4" s="22" t="s">
        <v>32</v>
      </c>
      <c r="D4" s="22" t="s">
        <v>33</v>
      </c>
      <c r="E4" s="22" t="s">
        <v>26</v>
      </c>
      <c r="F4" s="23">
        <v>37985</v>
      </c>
      <c r="G4" s="24" t="s">
        <v>27</v>
      </c>
      <c r="H4" s="25">
        <v>66843.710000000006</v>
      </c>
      <c r="I4" s="25">
        <v>-40887.15</v>
      </c>
      <c r="J4" s="25">
        <v>25956.560000000005</v>
      </c>
      <c r="K4" s="41">
        <f>YEAR(F4)</f>
        <v>2003</v>
      </c>
      <c r="L4" s="42">
        <f t="shared" si="0"/>
        <v>411.97821124729899</v>
      </c>
      <c r="M4" s="39">
        <f>(VLOOKUP(DATE(2005,12,1),IGPM!A:B,2,1)/VLOOKUP(DATE(YEAR(F4),MONTH(F4),1),IGPM!A:B,2,1))*H4</f>
        <v>76049.120959942957</v>
      </c>
      <c r="N4" s="26" t="s">
        <v>28</v>
      </c>
      <c r="O4" s="26" t="s">
        <v>29</v>
      </c>
      <c r="P4" s="25">
        <v>-40887.15</v>
      </c>
      <c r="Q4" s="25">
        <v>25956.560000000005</v>
      </c>
      <c r="R4" s="25">
        <v>271856.43658630352</v>
      </c>
      <c r="S4" s="25">
        <v>-166289.91570290877</v>
      </c>
      <c r="T4" s="27">
        <v>105566.52088339475</v>
      </c>
      <c r="V4" s="43">
        <v>2004</v>
      </c>
      <c r="W4" s="25">
        <f t="shared" ref="W4:W25" si="1">SUMIF(K:K,V4,M:M)/10^6</f>
        <v>12.226170320607993</v>
      </c>
      <c r="X4" s="25" cm="1">
        <f t="array" ref="X4">SUMPRODUCT(_xlfn._xlws.FILTER(M:M,K:K=_xlfn.NUMBERVALUE(V4)),_xlfn._xlws.FILTER(L:L,K:K=_xlfn.NUMBERVALUE(V4)))/SUM(_xlfn._xlws.FILTER(M:M,K:K=_xlfn.NUMBERVALUE(V4)))</f>
        <v>511.06120800816058</v>
      </c>
      <c r="Y4" s="44">
        <f t="shared" ref="Y4:Y25" si="2">1/(X4/12)</f>
        <v>2.3480553428755612E-2</v>
      </c>
      <c r="Z4" s="45">
        <f>SUM(W$3:W4)</f>
        <v>23.694608776762994</v>
      </c>
      <c r="AA4" s="25"/>
      <c r="AB4" s="25"/>
      <c r="AC4" s="25"/>
    </row>
    <row r="5" spans="1:29">
      <c r="A5" s="28" t="s">
        <v>34</v>
      </c>
      <c r="B5" s="22" t="s">
        <v>35</v>
      </c>
      <c r="C5" s="22" t="s">
        <v>32</v>
      </c>
      <c r="D5" s="22" t="s">
        <v>33</v>
      </c>
      <c r="E5" s="22" t="s">
        <v>26</v>
      </c>
      <c r="F5" s="23">
        <v>37985</v>
      </c>
      <c r="G5" s="24" t="s">
        <v>27</v>
      </c>
      <c r="H5" s="25">
        <v>43549.69</v>
      </c>
      <c r="I5" s="25">
        <v>-31837.759999999998</v>
      </c>
      <c r="J5" s="25">
        <v>11711.930000000004</v>
      </c>
      <c r="K5" s="41">
        <f t="shared" ref="K5:K68" si="3">YEAR(F5)</f>
        <v>2003</v>
      </c>
      <c r="L5" s="42">
        <f t="shared" si="0"/>
        <v>344.70144507653811</v>
      </c>
      <c r="M5" s="39">
        <f>(VLOOKUP(DATE(2005,12,1),IGPM!A:B,2,1)/VLOOKUP(DATE(YEAR(F5),MONTH(F5),1),IGPM!A:B,2,1))*H5</f>
        <v>49547.154737192446</v>
      </c>
      <c r="N5" s="26" t="s">
        <v>28</v>
      </c>
      <c r="O5" s="26" t="s">
        <v>29</v>
      </c>
      <c r="P5" s="25">
        <v>-31837.759999999998</v>
      </c>
      <c r="Q5" s="25">
        <v>11711.930000000004</v>
      </c>
      <c r="R5" s="25">
        <v>177118.58808911379</v>
      </c>
      <c r="S5" s="25">
        <v>-129485.63122079773</v>
      </c>
      <c r="T5" s="27">
        <v>47632.956868316061</v>
      </c>
      <c r="V5" s="43">
        <v>2005</v>
      </c>
      <c r="W5" s="25">
        <f t="shared" si="1"/>
        <v>18.342996840372031</v>
      </c>
      <c r="X5" s="25" cm="1">
        <f t="array" ref="X5">SUMPRODUCT(_xlfn._xlws.FILTER(M:M,K:K=_xlfn.NUMBERVALUE(V5)),_xlfn._xlws.FILTER(L:L,K:K=_xlfn.NUMBERVALUE(V5)))/SUM(_xlfn._xlws.FILTER(M:M,K:K=_xlfn.NUMBERVALUE(V5)))</f>
        <v>351.19758933060814</v>
      </c>
      <c r="Y5" s="44">
        <f t="shared" si="2"/>
        <v>3.4168799458083744E-2</v>
      </c>
      <c r="Z5" s="45">
        <f>SUM(W$3:W5)</f>
        <v>42.037605617135029</v>
      </c>
      <c r="AA5" s="25"/>
      <c r="AB5" s="25"/>
      <c r="AC5" s="25">
        <f>W5+W4*(1-Y4)+W3*(1-Y3)^2</f>
        <v>41.162494865339902</v>
      </c>
    </row>
    <row r="6" spans="1:29">
      <c r="A6" s="28" t="s">
        <v>36</v>
      </c>
      <c r="B6" s="22" t="s">
        <v>31</v>
      </c>
      <c r="C6" s="22" t="s">
        <v>32</v>
      </c>
      <c r="D6" s="22" t="s">
        <v>33</v>
      </c>
      <c r="E6" s="22" t="s">
        <v>26</v>
      </c>
      <c r="F6" s="23">
        <v>37985</v>
      </c>
      <c r="G6" s="24" t="s">
        <v>27</v>
      </c>
      <c r="H6" s="25">
        <v>66843.710000000006</v>
      </c>
      <c r="I6" s="25">
        <v>-40887.15</v>
      </c>
      <c r="J6" s="25">
        <v>25956.560000000005</v>
      </c>
      <c r="K6" s="41">
        <f t="shared" si="3"/>
        <v>2003</v>
      </c>
      <c r="L6" s="42">
        <f t="shared" si="0"/>
        <v>411.97821124729899</v>
      </c>
      <c r="M6" s="39">
        <f>(VLOOKUP(DATE(2005,12,1),IGPM!A:B,2,1)/VLOOKUP(DATE(YEAR(F6),MONTH(F6),1),IGPM!A:B,2,1))*H6</f>
        <v>76049.120959942957</v>
      </c>
      <c r="N6" s="26" t="s">
        <v>28</v>
      </c>
      <c r="O6" s="26" t="s">
        <v>29</v>
      </c>
      <c r="P6" s="25">
        <v>-40887.15</v>
      </c>
      <c r="Q6" s="25">
        <v>25956.560000000005</v>
      </c>
      <c r="R6" s="25">
        <v>271856.43658630352</v>
      </c>
      <c r="S6" s="25">
        <v>-166289.91570290877</v>
      </c>
      <c r="T6" s="27">
        <v>105566.52088339475</v>
      </c>
      <c r="V6" s="43">
        <v>2006</v>
      </c>
      <c r="W6" s="25">
        <f t="shared" si="1"/>
        <v>37.442096241281511</v>
      </c>
      <c r="X6" s="25" cm="1">
        <f t="array" ref="X6">SUMPRODUCT(_xlfn._xlws.FILTER(M:M,K:K=_xlfn.NUMBERVALUE(V6)),_xlfn._xlws.FILTER(L:L,K:K=_xlfn.NUMBERVALUE(V6)))/SUM(_xlfn._xlws.FILTER(M:M,K:K=_xlfn.NUMBERVALUE(V6)))</f>
        <v>229.51695124551904</v>
      </c>
      <c r="Y6" s="44">
        <f t="shared" si="2"/>
        <v>5.2283719938242608E-2</v>
      </c>
      <c r="Z6" s="45">
        <f>SUM(W$3:W6)</f>
        <v>79.479701858416547</v>
      </c>
      <c r="AA6" s="25">
        <f>W6</f>
        <v>37.442096241281511</v>
      </c>
      <c r="AB6" s="25">
        <f>SUMPRODUCT($AA$6:AA6,Y$6:Y6)</f>
        <v>1.9576120737798888</v>
      </c>
      <c r="AC6" s="25"/>
    </row>
    <row r="7" spans="1:29">
      <c r="A7" s="28" t="s">
        <v>37</v>
      </c>
      <c r="B7" s="22" t="s">
        <v>35</v>
      </c>
      <c r="C7" s="22" t="s">
        <v>32</v>
      </c>
      <c r="D7" s="22" t="s">
        <v>33</v>
      </c>
      <c r="E7" s="22" t="s">
        <v>26</v>
      </c>
      <c r="F7" s="23">
        <v>37985</v>
      </c>
      <c r="G7" s="24" t="s">
        <v>27</v>
      </c>
      <c r="H7" s="25">
        <v>43549.69</v>
      </c>
      <c r="I7" s="25">
        <v>-31837.759999999998</v>
      </c>
      <c r="J7" s="25">
        <v>11711.930000000004</v>
      </c>
      <c r="K7" s="41">
        <f t="shared" si="3"/>
        <v>2003</v>
      </c>
      <c r="L7" s="42">
        <f t="shared" si="0"/>
        <v>344.70144507653811</v>
      </c>
      <c r="M7" s="39">
        <f>(VLOOKUP(DATE(2005,12,1),IGPM!A:B,2,1)/VLOOKUP(DATE(YEAR(F7),MONTH(F7),1),IGPM!A:B,2,1))*H7</f>
        <v>49547.154737192446</v>
      </c>
      <c r="N7" s="26" t="s">
        <v>28</v>
      </c>
      <c r="O7" s="26" t="s">
        <v>29</v>
      </c>
      <c r="P7" s="25">
        <v>-31837.759999999998</v>
      </c>
      <c r="Q7" s="25">
        <v>11711.930000000004</v>
      </c>
      <c r="R7" s="25">
        <v>177118.58808911379</v>
      </c>
      <c r="S7" s="25">
        <v>-129485.63122079773</v>
      </c>
      <c r="T7" s="27">
        <v>47632.956868316061</v>
      </c>
      <c r="V7" s="43">
        <v>2007</v>
      </c>
      <c r="W7" s="25">
        <f t="shared" si="1"/>
        <v>585.65821946672361</v>
      </c>
      <c r="X7" s="25" cm="1">
        <f t="array" ref="X7">SUMPRODUCT(_xlfn._xlws.FILTER(M:M,K:K=_xlfn.NUMBERVALUE(V7)),_xlfn._xlws.FILTER(L:L,K:K=_xlfn.NUMBERVALUE(V7)))/SUM(_xlfn._xlws.FILTER(M:M,K:K=_xlfn.NUMBERVALUE(V7)))</f>
        <v>366.21319014813184</v>
      </c>
      <c r="Y7" s="44">
        <f t="shared" si="2"/>
        <v>3.2767798437697032E-2</v>
      </c>
      <c r="Z7" s="45">
        <f>SUM(W$3:W7)</f>
        <v>665.13792132514016</v>
      </c>
      <c r="AA7" s="25">
        <f t="shared" ref="AA7:AA25" si="4">W7</f>
        <v>585.65821946672361</v>
      </c>
      <c r="AB7" s="25">
        <f>SUMPRODUCT($AA$6:AA7,Y$6:Y7)</f>
        <v>21.148342562646018</v>
      </c>
      <c r="AC7" s="25"/>
    </row>
    <row r="8" spans="1:29">
      <c r="A8" s="28" t="s">
        <v>38</v>
      </c>
      <c r="B8" s="22" t="s">
        <v>31</v>
      </c>
      <c r="C8" s="22" t="s">
        <v>32</v>
      </c>
      <c r="D8" s="22" t="s">
        <v>33</v>
      </c>
      <c r="E8" s="22" t="s">
        <v>26</v>
      </c>
      <c r="F8" s="23">
        <v>37985</v>
      </c>
      <c r="G8" s="24" t="s">
        <v>27</v>
      </c>
      <c r="H8" s="25">
        <v>66843.710000000006</v>
      </c>
      <c r="I8" s="25">
        <v>-40887.15</v>
      </c>
      <c r="J8" s="25">
        <v>25956.560000000005</v>
      </c>
      <c r="K8" s="41">
        <f t="shared" si="3"/>
        <v>2003</v>
      </c>
      <c r="L8" s="42">
        <f t="shared" si="0"/>
        <v>411.97821124729899</v>
      </c>
      <c r="M8" s="39">
        <f>(VLOOKUP(DATE(2005,12,1),IGPM!A:B,2,1)/VLOOKUP(DATE(YEAR(F8),MONTH(F8),1),IGPM!A:B,2,1))*H8</f>
        <v>76049.120959942957</v>
      </c>
      <c r="N8" s="26" t="s">
        <v>28</v>
      </c>
      <c r="O8" s="26" t="s">
        <v>29</v>
      </c>
      <c r="P8" s="25">
        <v>-40887.15</v>
      </c>
      <c r="Q8" s="25">
        <v>25956.560000000005</v>
      </c>
      <c r="R8" s="25">
        <v>271856.43658630352</v>
      </c>
      <c r="S8" s="25">
        <v>-166289.91570290877</v>
      </c>
      <c r="T8" s="27">
        <v>105566.52088339475</v>
      </c>
      <c r="V8" s="43">
        <v>2008</v>
      </c>
      <c r="W8" s="25">
        <f t="shared" si="1"/>
        <v>942.00842455308793</v>
      </c>
      <c r="X8" s="25" cm="1">
        <f t="array" ref="X8">SUMPRODUCT(_xlfn._xlws.FILTER(M:M,K:K=_xlfn.NUMBERVALUE(V8)),_xlfn._xlws.FILTER(L:L,K:K=_xlfn.NUMBERVALUE(V8)))/SUM(_xlfn._xlws.FILTER(M:M,K:K=_xlfn.NUMBERVALUE(V8)))</f>
        <v>364.01928497510505</v>
      </c>
      <c r="Y8" s="44">
        <f t="shared" si="2"/>
        <v>3.2965286443053889E-2</v>
      </c>
      <c r="Z8" s="45">
        <f>SUM(W$3:W8)</f>
        <v>1607.1463458782282</v>
      </c>
      <c r="AA8" s="25">
        <f t="shared" si="4"/>
        <v>942.00842455308793</v>
      </c>
      <c r="AB8" s="25">
        <f>SUMPRODUCT($AA$6:AA8,Y$6:Y8)</f>
        <v>52.201920109808484</v>
      </c>
      <c r="AC8" s="25"/>
    </row>
    <row r="9" spans="1:29">
      <c r="A9" s="28" t="s">
        <v>39</v>
      </c>
      <c r="B9" s="22" t="s">
        <v>35</v>
      </c>
      <c r="C9" s="22" t="s">
        <v>32</v>
      </c>
      <c r="D9" s="22" t="s">
        <v>33</v>
      </c>
      <c r="E9" s="22" t="s">
        <v>26</v>
      </c>
      <c r="F9" s="23">
        <v>37985</v>
      </c>
      <c r="G9" s="24" t="s">
        <v>27</v>
      </c>
      <c r="H9" s="25">
        <v>43549.69</v>
      </c>
      <c r="I9" s="25">
        <v>-31837.759999999998</v>
      </c>
      <c r="J9" s="25">
        <v>11711.930000000004</v>
      </c>
      <c r="K9" s="41">
        <f t="shared" si="3"/>
        <v>2003</v>
      </c>
      <c r="L9" s="42">
        <f t="shared" si="0"/>
        <v>344.70144507653811</v>
      </c>
      <c r="M9" s="39">
        <f>(VLOOKUP(DATE(2005,12,1),IGPM!A:B,2,1)/VLOOKUP(DATE(YEAR(F9),MONTH(F9),1),IGPM!A:B,2,1))*H9</f>
        <v>49547.154737192446</v>
      </c>
      <c r="N9" s="26" t="s">
        <v>28</v>
      </c>
      <c r="O9" s="26" t="s">
        <v>29</v>
      </c>
      <c r="P9" s="25">
        <v>-31837.759999999998</v>
      </c>
      <c r="Q9" s="25">
        <v>11711.930000000004</v>
      </c>
      <c r="R9" s="25">
        <v>177118.58808911379</v>
      </c>
      <c r="S9" s="25">
        <v>-129485.63122079773</v>
      </c>
      <c r="T9" s="27">
        <v>47632.956868316061</v>
      </c>
      <c r="V9" s="43">
        <v>2009</v>
      </c>
      <c r="W9" s="25">
        <f t="shared" si="1"/>
        <v>28.041482596627844</v>
      </c>
      <c r="X9" s="25" cm="1">
        <f t="array" ref="X9">SUMPRODUCT(_xlfn._xlws.FILTER(M:M,K:K=_xlfn.NUMBERVALUE(V9)),_xlfn._xlws.FILTER(L:L,K:K=_xlfn.NUMBERVALUE(V9)))/SUM(_xlfn._xlws.FILTER(M:M,K:K=_xlfn.NUMBERVALUE(V9)))</f>
        <v>331.96104356793131</v>
      </c>
      <c r="Y9" s="44">
        <f t="shared" si="2"/>
        <v>3.6148819967016292E-2</v>
      </c>
      <c r="Z9" s="45">
        <f>SUM(W$3:W9)</f>
        <v>1635.1878284748561</v>
      </c>
      <c r="AA9" s="25">
        <f t="shared" si="4"/>
        <v>28.041482596627844</v>
      </c>
      <c r="AB9" s="25">
        <f>SUMPRODUCT($AA$6:AA9,Y$6:Y9)</f>
        <v>53.215586615802202</v>
      </c>
      <c r="AC9" s="25"/>
    </row>
    <row r="10" spans="1:29">
      <c r="A10" s="28" t="s">
        <v>40</v>
      </c>
      <c r="B10" s="22" t="s">
        <v>41</v>
      </c>
      <c r="C10" s="22" t="s">
        <v>32</v>
      </c>
      <c r="D10" s="22" t="s">
        <v>33</v>
      </c>
      <c r="E10" s="22" t="s">
        <v>26</v>
      </c>
      <c r="F10" s="23">
        <v>37985</v>
      </c>
      <c r="G10" s="24" t="s">
        <v>27</v>
      </c>
      <c r="H10" s="25">
        <v>95201.65</v>
      </c>
      <c r="I10" s="25">
        <v>-63171.48</v>
      </c>
      <c r="J10" s="25">
        <v>32030.169999999991</v>
      </c>
      <c r="K10" s="41">
        <f t="shared" si="3"/>
        <v>2003</v>
      </c>
      <c r="L10" s="42">
        <f t="shared" si="0"/>
        <v>379.77289435042513</v>
      </c>
      <c r="M10" s="39">
        <f>(VLOOKUP(DATE(2005,12,1),IGPM!A:B,2,1)/VLOOKUP(DATE(YEAR(F10),MONTH(F10),1),IGPM!A:B,2,1))*H10</f>
        <v>108312.38715559253</v>
      </c>
      <c r="N10" s="26" t="s">
        <v>28</v>
      </c>
      <c r="O10" s="26" t="s">
        <v>29</v>
      </c>
      <c r="P10" s="25">
        <v>-63171.48</v>
      </c>
      <c r="Q10" s="25">
        <v>32030.169999999991</v>
      </c>
      <c r="R10" s="25">
        <v>387189.48014908889</v>
      </c>
      <c r="S10" s="25">
        <v>-256921.30862698882</v>
      </c>
      <c r="T10" s="27">
        <v>130268.17152210008</v>
      </c>
      <c r="V10" s="43">
        <v>2010</v>
      </c>
      <c r="W10" s="25">
        <f t="shared" si="1"/>
        <v>300.65329135093833</v>
      </c>
      <c r="X10" s="25" cm="1">
        <f t="array" ref="X10">SUMPRODUCT(_xlfn._xlws.FILTER(M:M,K:K=_xlfn.NUMBERVALUE(V10)),_xlfn._xlws.FILTER(L:L,K:K=_xlfn.NUMBERVALUE(V10)))/SUM(_xlfn._xlws.FILTER(M:M,K:K=_xlfn.NUMBERVALUE(V10)))</f>
        <v>324.26194968691851</v>
      </c>
      <c r="Y10" s="44">
        <f t="shared" si="2"/>
        <v>3.7007117275357909E-2</v>
      </c>
      <c r="Z10" s="45">
        <f>SUM(W$3:W10)</f>
        <v>1935.8411198257945</v>
      </c>
      <c r="AA10" s="25">
        <f t="shared" si="4"/>
        <v>300.65329135093833</v>
      </c>
      <c r="AB10" s="25">
        <f>SUMPRODUCT($AA$6:AA10,Y$6:Y10)</f>
        <v>64.341898228048734</v>
      </c>
      <c r="AC10" s="25"/>
    </row>
    <row r="11" spans="1:29">
      <c r="A11" s="28" t="s">
        <v>42</v>
      </c>
      <c r="B11" s="22" t="s">
        <v>41</v>
      </c>
      <c r="C11" s="22" t="s">
        <v>32</v>
      </c>
      <c r="D11" s="22" t="s">
        <v>33</v>
      </c>
      <c r="E11" s="22" t="s">
        <v>26</v>
      </c>
      <c r="F11" s="23">
        <v>37985</v>
      </c>
      <c r="G11" s="24" t="s">
        <v>27</v>
      </c>
      <c r="H11" s="25">
        <v>95201.65</v>
      </c>
      <c r="I11" s="25">
        <v>-63171.48</v>
      </c>
      <c r="J11" s="25">
        <v>32030.169999999991</v>
      </c>
      <c r="K11" s="41">
        <f t="shared" si="3"/>
        <v>2003</v>
      </c>
      <c r="L11" s="42">
        <f t="shared" si="0"/>
        <v>379.77289435042513</v>
      </c>
      <c r="M11" s="39">
        <f>(VLOOKUP(DATE(2005,12,1),IGPM!A:B,2,1)/VLOOKUP(DATE(YEAR(F11),MONTH(F11),1),IGPM!A:B,2,1))*H11</f>
        <v>108312.38715559253</v>
      </c>
      <c r="N11" s="26" t="s">
        <v>28</v>
      </c>
      <c r="O11" s="26" t="s">
        <v>29</v>
      </c>
      <c r="P11" s="25">
        <v>-63171.48</v>
      </c>
      <c r="Q11" s="25">
        <v>32030.169999999991</v>
      </c>
      <c r="R11" s="25">
        <v>387189.48014908889</v>
      </c>
      <c r="S11" s="25">
        <v>-256921.30862698882</v>
      </c>
      <c r="T11" s="27">
        <v>130268.17152210008</v>
      </c>
      <c r="V11" s="43">
        <v>2011</v>
      </c>
      <c r="W11" s="25">
        <f t="shared" si="1"/>
        <v>90.383433254099174</v>
      </c>
      <c r="X11" s="25" cm="1">
        <f t="array" ref="X11">SUMPRODUCT(_xlfn._xlws.FILTER(M:M,K:K=_xlfn.NUMBERVALUE(V11)),_xlfn._xlws.FILTER(L:L,K:K=_xlfn.NUMBERVALUE(V11)))/SUM(_xlfn._xlws.FILTER(M:M,K:K=_xlfn.NUMBERVALUE(V11)))</f>
        <v>296.29565379201784</v>
      </c>
      <c r="Y11" s="44">
        <f t="shared" si="2"/>
        <v>4.0500087822494001E-2</v>
      </c>
      <c r="Z11" s="45">
        <f>SUM(W$3:W11)</f>
        <v>2026.2245530798937</v>
      </c>
      <c r="AA11" s="25">
        <f t="shared" si="4"/>
        <v>90.383433254099174</v>
      </c>
      <c r="AB11" s="25">
        <f>SUMPRODUCT($AA$6:AA11,Y$6:Y11)</f>
        <v>68.002435212538273</v>
      </c>
      <c r="AC11" s="25"/>
    </row>
    <row r="12" spans="1:29">
      <c r="A12" s="28" t="s">
        <v>43</v>
      </c>
      <c r="B12" s="22" t="s">
        <v>41</v>
      </c>
      <c r="C12" s="22" t="s">
        <v>32</v>
      </c>
      <c r="D12" s="22" t="s">
        <v>33</v>
      </c>
      <c r="E12" s="22" t="s">
        <v>26</v>
      </c>
      <c r="F12" s="23">
        <v>37985</v>
      </c>
      <c r="G12" s="24" t="s">
        <v>27</v>
      </c>
      <c r="H12" s="25">
        <v>95201.65</v>
      </c>
      <c r="I12" s="25">
        <v>-63171.48</v>
      </c>
      <c r="J12" s="25">
        <v>32030.169999999991</v>
      </c>
      <c r="K12" s="41">
        <f t="shared" si="3"/>
        <v>2003</v>
      </c>
      <c r="L12" s="42">
        <f t="shared" si="0"/>
        <v>379.77289435042513</v>
      </c>
      <c r="M12" s="39">
        <f>(VLOOKUP(DATE(2005,12,1),IGPM!A:B,2,1)/VLOOKUP(DATE(YEAR(F12),MONTH(F12),1),IGPM!A:B,2,1))*H12</f>
        <v>108312.38715559253</v>
      </c>
      <c r="N12" s="26" t="s">
        <v>28</v>
      </c>
      <c r="O12" s="26" t="s">
        <v>29</v>
      </c>
      <c r="P12" s="25">
        <v>-63171.48</v>
      </c>
      <c r="Q12" s="25">
        <v>32030.169999999991</v>
      </c>
      <c r="R12" s="25">
        <v>387189.48014908889</v>
      </c>
      <c r="S12" s="25">
        <v>-256921.30862698882</v>
      </c>
      <c r="T12" s="27">
        <v>130268.17152210008</v>
      </c>
      <c r="V12" s="43">
        <v>2012</v>
      </c>
      <c r="W12" s="25">
        <f t="shared" si="1"/>
        <v>92.012776555087314</v>
      </c>
      <c r="X12" s="25" cm="1">
        <f t="array" ref="X12">SUMPRODUCT(_xlfn._xlws.FILTER(M:M,K:K=_xlfn.NUMBERVALUE(V12)),_xlfn._xlws.FILTER(L:L,K:K=_xlfn.NUMBERVALUE(V12)))/SUM(_xlfn._xlws.FILTER(M:M,K:K=_xlfn.NUMBERVALUE(V12)))</f>
        <v>297.63403619953903</v>
      </c>
      <c r="Y12" s="44">
        <f t="shared" si="2"/>
        <v>4.0317969521318428E-2</v>
      </c>
      <c r="Z12" s="45">
        <f>SUM(W$3:W12)</f>
        <v>2118.2373296349811</v>
      </c>
      <c r="AA12" s="25">
        <f t="shared" si="4"/>
        <v>92.012776555087314</v>
      </c>
      <c r="AB12" s="25">
        <f>SUMPRODUCT($AA$6:AA12,Y$6:Y12)</f>
        <v>71.712203533258162</v>
      </c>
      <c r="AC12" s="25"/>
    </row>
    <row r="13" spans="1:29">
      <c r="A13" s="28" t="s">
        <v>44</v>
      </c>
      <c r="B13" s="22" t="s">
        <v>45</v>
      </c>
      <c r="C13" s="22" t="s">
        <v>32</v>
      </c>
      <c r="D13" s="22" t="s">
        <v>33</v>
      </c>
      <c r="E13" s="22" t="s">
        <v>26</v>
      </c>
      <c r="F13" s="23">
        <v>37985</v>
      </c>
      <c r="G13" s="24" t="s">
        <v>27</v>
      </c>
      <c r="H13" s="25">
        <v>92163.3</v>
      </c>
      <c r="I13" s="25">
        <v>-61155.37</v>
      </c>
      <c r="J13" s="25">
        <v>31007.93</v>
      </c>
      <c r="K13" s="41">
        <f t="shared" si="3"/>
        <v>2003</v>
      </c>
      <c r="L13" s="42">
        <f t="shared" si="0"/>
        <v>379.77288993591242</v>
      </c>
      <c r="M13" s="39">
        <f>(VLOOKUP(DATE(2005,12,1),IGPM!A:B,2,1)/VLOOKUP(DATE(YEAR(F13),MONTH(F13),1),IGPM!A:B,2,1))*H13</f>
        <v>104855.60944728398</v>
      </c>
      <c r="N13" s="26" t="s">
        <v>28</v>
      </c>
      <c r="O13" s="26" t="s">
        <v>29</v>
      </c>
      <c r="P13" s="25">
        <v>-61155.37</v>
      </c>
      <c r="Q13" s="25">
        <v>31007.93</v>
      </c>
      <c r="R13" s="25">
        <v>374832.37124382332</v>
      </c>
      <c r="S13" s="25">
        <v>-248721.69672085717</v>
      </c>
      <c r="T13" s="27">
        <v>126110.67452296615</v>
      </c>
      <c r="V13" s="43">
        <v>2013</v>
      </c>
      <c r="W13" s="25">
        <f t="shared" si="1"/>
        <v>97.54616093435807</v>
      </c>
      <c r="X13" s="25" cm="1">
        <f t="array" ref="X13">SUMPRODUCT(_xlfn._xlws.FILTER(M:M,K:K=_xlfn.NUMBERVALUE(V13)),_xlfn._xlws.FILTER(L:L,K:K=_xlfn.NUMBERVALUE(V13)))/SUM(_xlfn._xlws.FILTER(M:M,K:K=_xlfn.NUMBERVALUE(V13)))</f>
        <v>303.60049600627963</v>
      </c>
      <c r="Y13" s="44">
        <f t="shared" si="2"/>
        <v>3.9525627124640118E-2</v>
      </c>
      <c r="Z13" s="45">
        <f>SUM(W$3:W13)</f>
        <v>2215.7834905693389</v>
      </c>
      <c r="AA13" s="25">
        <f t="shared" si="4"/>
        <v>97.54616093435807</v>
      </c>
      <c r="AB13" s="25">
        <f>SUMPRODUCT($AA$6:AA13,Y$6:Y13)</f>
        <v>75.567776717789741</v>
      </c>
      <c r="AC13" s="25"/>
    </row>
    <row r="14" spans="1:29">
      <c r="A14" s="28" t="s">
        <v>46</v>
      </c>
      <c r="B14" s="22" t="s">
        <v>45</v>
      </c>
      <c r="C14" s="22" t="s">
        <v>32</v>
      </c>
      <c r="D14" s="22" t="s">
        <v>33</v>
      </c>
      <c r="E14" s="22" t="s">
        <v>26</v>
      </c>
      <c r="F14" s="23">
        <v>37985</v>
      </c>
      <c r="G14" s="24" t="s">
        <v>27</v>
      </c>
      <c r="H14" s="25">
        <v>92163.3</v>
      </c>
      <c r="I14" s="25">
        <v>-61155.37</v>
      </c>
      <c r="J14" s="25">
        <v>31007.93</v>
      </c>
      <c r="K14" s="41">
        <f t="shared" si="3"/>
        <v>2003</v>
      </c>
      <c r="L14" s="42">
        <f t="shared" si="0"/>
        <v>379.77288993591242</v>
      </c>
      <c r="M14" s="39">
        <f>(VLOOKUP(DATE(2005,12,1),IGPM!A:B,2,1)/VLOOKUP(DATE(YEAR(F14),MONTH(F14),1),IGPM!A:B,2,1))*H14</f>
        <v>104855.60944728398</v>
      </c>
      <c r="N14" s="26" t="s">
        <v>28</v>
      </c>
      <c r="O14" s="26" t="s">
        <v>29</v>
      </c>
      <c r="P14" s="25">
        <v>-61155.37</v>
      </c>
      <c r="Q14" s="25">
        <v>31007.93</v>
      </c>
      <c r="R14" s="25">
        <v>374832.37124382332</v>
      </c>
      <c r="S14" s="25">
        <v>-248721.69672085717</v>
      </c>
      <c r="T14" s="27">
        <v>126110.67452296615</v>
      </c>
      <c r="V14" s="43">
        <v>2014</v>
      </c>
      <c r="W14" s="25">
        <f t="shared" si="1"/>
        <v>37.769602026735292</v>
      </c>
      <c r="X14" s="25" cm="1">
        <f t="array" ref="X14">SUMPRODUCT(_xlfn._xlws.FILTER(M:M,K:K=_xlfn.NUMBERVALUE(V14)),_xlfn._xlws.FILTER(L:L,K:K=_xlfn.NUMBERVALUE(V14)))/SUM(_xlfn._xlws.FILTER(M:M,K:K=_xlfn.NUMBERVALUE(V14)))</f>
        <v>260.7913406224917</v>
      </c>
      <c r="Y14" s="44">
        <f t="shared" si="2"/>
        <v>4.6013797740970967E-2</v>
      </c>
      <c r="Z14" s="45">
        <f>SUM(W$3:W14)</f>
        <v>2253.5530925960743</v>
      </c>
      <c r="AA14" s="25">
        <f t="shared" si="4"/>
        <v>37.769602026735292</v>
      </c>
      <c r="AB14" s="25">
        <f>SUMPRODUCT($AA$6:AA14,Y$6:Y14)</f>
        <v>77.305699546204906</v>
      </c>
      <c r="AC14" s="25"/>
    </row>
    <row r="15" spans="1:29">
      <c r="A15" s="28" t="s">
        <v>47</v>
      </c>
      <c r="B15" s="22" t="s">
        <v>45</v>
      </c>
      <c r="C15" s="22" t="s">
        <v>32</v>
      </c>
      <c r="D15" s="22" t="s">
        <v>33</v>
      </c>
      <c r="E15" s="22" t="s">
        <v>26</v>
      </c>
      <c r="F15" s="23">
        <v>37985</v>
      </c>
      <c r="G15" s="24" t="s">
        <v>27</v>
      </c>
      <c r="H15" s="25">
        <v>92163.3</v>
      </c>
      <c r="I15" s="25">
        <v>-61155.37</v>
      </c>
      <c r="J15" s="25">
        <v>31007.93</v>
      </c>
      <c r="K15" s="41">
        <f t="shared" si="3"/>
        <v>2003</v>
      </c>
      <c r="L15" s="42">
        <f t="shared" si="0"/>
        <v>379.77288993591242</v>
      </c>
      <c r="M15" s="39">
        <f>(VLOOKUP(DATE(2005,12,1),IGPM!A:B,2,1)/VLOOKUP(DATE(YEAR(F15),MONTH(F15),1),IGPM!A:B,2,1))*H15</f>
        <v>104855.60944728398</v>
      </c>
      <c r="N15" s="26" t="s">
        <v>28</v>
      </c>
      <c r="O15" s="26" t="s">
        <v>29</v>
      </c>
      <c r="P15" s="25">
        <v>-61155.37</v>
      </c>
      <c r="Q15" s="25">
        <v>31007.93</v>
      </c>
      <c r="R15" s="25">
        <v>374832.37124382332</v>
      </c>
      <c r="S15" s="25">
        <v>-248721.69672085717</v>
      </c>
      <c r="T15" s="27">
        <v>126110.67452296615</v>
      </c>
      <c r="V15" s="43">
        <v>2015</v>
      </c>
      <c r="W15" s="25">
        <f t="shared" si="1"/>
        <v>21.530362226271361</v>
      </c>
      <c r="X15" s="25" cm="1">
        <f t="array" ref="X15">SUMPRODUCT(_xlfn._xlws.FILTER(M:M,K:K=_xlfn.NUMBERVALUE(V15)),_xlfn._xlws.FILTER(L:L,K:K=_xlfn.NUMBERVALUE(V15)))/SUM(_xlfn._xlws.FILTER(M:M,K:K=_xlfn.NUMBERVALUE(V15)))</f>
        <v>254.36568235970196</v>
      </c>
      <c r="Y15" s="44">
        <f t="shared" si="2"/>
        <v>4.7176175216240991E-2</v>
      </c>
      <c r="Z15" s="45">
        <f>SUM(W$3:W15)</f>
        <v>2275.0834548223456</v>
      </c>
      <c r="AA15" s="25">
        <f t="shared" si="4"/>
        <v>21.530362226271361</v>
      </c>
      <c r="AB15" s="25">
        <f>SUMPRODUCT($AA$6:AA15,Y$6:Y15)</f>
        <v>78.321419687060626</v>
      </c>
      <c r="AC15" s="25"/>
    </row>
    <row r="16" spans="1:29">
      <c r="A16" s="28" t="s">
        <v>48</v>
      </c>
      <c r="B16" s="22" t="s">
        <v>49</v>
      </c>
      <c r="C16" s="22" t="s">
        <v>32</v>
      </c>
      <c r="D16" s="22" t="s">
        <v>33</v>
      </c>
      <c r="E16" s="22" t="s">
        <v>26</v>
      </c>
      <c r="F16" s="23">
        <v>37985</v>
      </c>
      <c r="G16" s="24" t="s">
        <v>27</v>
      </c>
      <c r="H16" s="25">
        <v>30383.51</v>
      </c>
      <c r="I16" s="25">
        <v>-18585.07</v>
      </c>
      <c r="J16" s="25">
        <v>11798.439999999999</v>
      </c>
      <c r="K16" s="41">
        <f t="shared" si="3"/>
        <v>2003</v>
      </c>
      <c r="L16" s="42">
        <f t="shared" si="0"/>
        <v>411.97824490303236</v>
      </c>
      <c r="M16" s="39">
        <f>(VLOOKUP(DATE(2005,12,1),IGPM!A:B,2,1)/VLOOKUP(DATE(YEAR(F16),MONTH(F16),1),IGPM!A:B,2,1))*H16</f>
        <v>34567.788460240103</v>
      </c>
      <c r="N16" s="26" t="s">
        <v>28</v>
      </c>
      <c r="O16" s="26" t="s">
        <v>29</v>
      </c>
      <c r="P16" s="25">
        <v>-18585.07</v>
      </c>
      <c r="Q16" s="25">
        <v>11798.439999999999</v>
      </c>
      <c r="R16" s="25">
        <v>123571.12972311558</v>
      </c>
      <c r="S16" s="25">
        <v>-75586.332714132877</v>
      </c>
      <c r="T16" s="27">
        <v>47984.797008982699</v>
      </c>
      <c r="V16" s="43">
        <v>2016</v>
      </c>
      <c r="W16" s="25">
        <f t="shared" si="1"/>
        <v>17.257503292829327</v>
      </c>
      <c r="X16" s="25" cm="1">
        <f t="array" ref="X16">SUMPRODUCT(_xlfn._xlws.FILTER(M:M,K:K=_xlfn.NUMBERVALUE(V16)),_xlfn._xlws.FILTER(L:L,K:K=_xlfn.NUMBERVALUE(V16)))/SUM(_xlfn._xlws.FILTER(M:M,K:K=_xlfn.NUMBERVALUE(V16)))</f>
        <v>250.93452778081573</v>
      </c>
      <c r="Y16" s="44">
        <f t="shared" si="2"/>
        <v>4.782123889495854E-2</v>
      </c>
      <c r="Z16" s="45">
        <f>SUM(W$3:W16)</f>
        <v>2292.340958115175</v>
      </c>
      <c r="AA16" s="25">
        <f t="shared" si="4"/>
        <v>17.257503292829327</v>
      </c>
      <c r="AB16" s="25">
        <f>SUMPRODUCT($AA$6:AA16,Y$6:Y16)</f>
        <v>79.146694874757557</v>
      </c>
      <c r="AC16" s="25"/>
    </row>
    <row r="17" spans="1:29">
      <c r="A17" s="28" t="s">
        <v>50</v>
      </c>
      <c r="B17" s="22" t="s">
        <v>51</v>
      </c>
      <c r="C17" s="22" t="s">
        <v>32</v>
      </c>
      <c r="D17" s="22" t="s">
        <v>33</v>
      </c>
      <c r="E17" s="22" t="s">
        <v>26</v>
      </c>
      <c r="F17" s="23">
        <v>37985</v>
      </c>
      <c r="G17" s="24" t="s">
        <v>27</v>
      </c>
      <c r="H17" s="25">
        <v>14178.97</v>
      </c>
      <c r="I17" s="25">
        <v>-8673.02</v>
      </c>
      <c r="J17" s="25">
        <v>5505.9499999999989</v>
      </c>
      <c r="K17" s="41">
        <f t="shared" si="3"/>
        <v>2003</v>
      </c>
      <c r="L17" s="42">
        <f t="shared" si="0"/>
        <v>411.9788078431734</v>
      </c>
      <c r="M17" s="39">
        <f>(VLOOKUP(DATE(2005,12,1),IGPM!A:B,2,1)/VLOOKUP(DATE(YEAR(F17),MONTH(F17),1),IGPM!A:B,2,1))*H17</f>
        <v>16131.633097824795</v>
      </c>
      <c r="N17" s="26" t="s">
        <v>28</v>
      </c>
      <c r="O17" s="26" t="s">
        <v>29</v>
      </c>
      <c r="P17" s="25">
        <v>-8673.02</v>
      </c>
      <c r="Q17" s="25">
        <v>5505.9499999999989</v>
      </c>
      <c r="R17" s="25">
        <v>57666.521781392737</v>
      </c>
      <c r="S17" s="25">
        <v>-35273.570417347299</v>
      </c>
      <c r="T17" s="27">
        <v>22392.951364045439</v>
      </c>
      <c r="V17" s="43">
        <v>2017</v>
      </c>
      <c r="W17" s="25">
        <f t="shared" si="1"/>
        <v>16.214469411549317</v>
      </c>
      <c r="X17" s="25" cm="1">
        <f t="array" ref="X17">SUMPRODUCT(_xlfn._xlws.FILTER(M:M,K:K=_xlfn.NUMBERVALUE(V17)),_xlfn._xlws.FILTER(L:L,K:K=_xlfn.NUMBERVALUE(V17)))/SUM(_xlfn._xlws.FILTER(M:M,K:K=_xlfn.NUMBERVALUE(V17)))</f>
        <v>219.41623345752163</v>
      </c>
      <c r="Y17" s="44">
        <f t="shared" si="2"/>
        <v>5.469057512703665E-2</v>
      </c>
      <c r="Z17" s="45">
        <f>SUM(W$3:W17)</f>
        <v>2308.5554275267241</v>
      </c>
      <c r="AA17" s="25">
        <f t="shared" si="4"/>
        <v>16.214469411549317</v>
      </c>
      <c r="AB17" s="25">
        <f>SUMPRODUCT($AA$6:AA17,Y$6:Y17)</f>
        <v>80.033473532254931</v>
      </c>
      <c r="AC17" s="25"/>
    </row>
    <row r="18" spans="1:29">
      <c r="A18" s="28" t="s">
        <v>52</v>
      </c>
      <c r="B18" s="22" t="s">
        <v>53</v>
      </c>
      <c r="C18" s="22" t="s">
        <v>32</v>
      </c>
      <c r="D18" s="22" t="s">
        <v>33</v>
      </c>
      <c r="E18" s="22" t="s">
        <v>26</v>
      </c>
      <c r="F18" s="23">
        <v>37985</v>
      </c>
      <c r="G18" s="24" t="s">
        <v>27</v>
      </c>
      <c r="H18" s="25">
        <v>38485.769999999997</v>
      </c>
      <c r="I18" s="25">
        <v>-23541.07</v>
      </c>
      <c r="J18" s="25">
        <v>14944.699999999997</v>
      </c>
      <c r="K18" s="41">
        <f t="shared" si="3"/>
        <v>2003</v>
      </c>
      <c r="L18" s="42">
        <f t="shared" si="0"/>
        <v>411.97847166675086</v>
      </c>
      <c r="M18" s="39">
        <f>(VLOOKUP(DATE(2005,12,1),IGPM!A:B,2,1)/VLOOKUP(DATE(YEAR(F18),MONTH(F18),1),IGPM!A:B,2,1))*H18</f>
        <v>43785.854764293355</v>
      </c>
      <c r="N18" s="26" t="s">
        <v>28</v>
      </c>
      <c r="O18" s="26" t="s">
        <v>29</v>
      </c>
      <c r="P18" s="25">
        <v>-23541.07</v>
      </c>
      <c r="Q18" s="25">
        <v>14944.699999999997</v>
      </c>
      <c r="R18" s="25">
        <v>156523.393023518</v>
      </c>
      <c r="S18" s="25">
        <v>-95742.612186378217</v>
      </c>
      <c r="T18" s="27">
        <v>60780.780837139784</v>
      </c>
      <c r="V18" s="43">
        <v>2018</v>
      </c>
      <c r="W18" s="25">
        <f t="shared" si="1"/>
        <v>8.3162163320182465</v>
      </c>
      <c r="X18" s="25" cm="1">
        <f t="array" ref="X18">SUMPRODUCT(_xlfn._xlws.FILTER(M:M,K:K=_xlfn.NUMBERVALUE(V18)),_xlfn._xlws.FILTER(L:L,K:K=_xlfn.NUMBERVALUE(V18)))/SUM(_xlfn._xlws.FILTER(M:M,K:K=_xlfn.NUMBERVALUE(V18)))</f>
        <v>226.58465189212185</v>
      </c>
      <c r="Y18" s="44">
        <f t="shared" si="2"/>
        <v>5.2960339104138714E-2</v>
      </c>
      <c r="Z18" s="45">
        <f>SUM(W$3:W18)</f>
        <v>2316.8716438587421</v>
      </c>
      <c r="AA18" s="25">
        <f t="shared" si="4"/>
        <v>8.3162163320182465</v>
      </c>
      <c r="AB18" s="25">
        <f>SUMPRODUCT($AA$6:AA18,Y$6:Y18)</f>
        <v>80.473903169261988</v>
      </c>
      <c r="AC18" s="25"/>
    </row>
    <row r="19" spans="1:29">
      <c r="A19" s="28" t="s">
        <v>54</v>
      </c>
      <c r="B19" s="22" t="s">
        <v>51</v>
      </c>
      <c r="C19" s="22" t="s">
        <v>32</v>
      </c>
      <c r="D19" s="22" t="s">
        <v>33</v>
      </c>
      <c r="E19" s="22" t="s">
        <v>26</v>
      </c>
      <c r="F19" s="23">
        <v>37985</v>
      </c>
      <c r="G19" s="24" t="s">
        <v>27</v>
      </c>
      <c r="H19" s="25">
        <v>14178.97</v>
      </c>
      <c r="I19" s="25">
        <v>-8673.02</v>
      </c>
      <c r="J19" s="25">
        <v>5505.9499999999989</v>
      </c>
      <c r="K19" s="41">
        <f t="shared" si="3"/>
        <v>2003</v>
      </c>
      <c r="L19" s="42">
        <f t="shared" si="0"/>
        <v>411.9788078431734</v>
      </c>
      <c r="M19" s="39">
        <f>(VLOOKUP(DATE(2005,12,1),IGPM!A:B,2,1)/VLOOKUP(DATE(YEAR(F19),MONTH(F19),1),IGPM!A:B,2,1))*H19</f>
        <v>16131.633097824795</v>
      </c>
      <c r="N19" s="26" t="s">
        <v>28</v>
      </c>
      <c r="O19" s="26" t="s">
        <v>29</v>
      </c>
      <c r="P19" s="25">
        <v>-8673.02</v>
      </c>
      <c r="Q19" s="25">
        <v>5505.9499999999989</v>
      </c>
      <c r="R19" s="25">
        <v>57666.521781392737</v>
      </c>
      <c r="S19" s="25">
        <v>-35273.570417347299</v>
      </c>
      <c r="T19" s="27">
        <v>22392.951364045439</v>
      </c>
      <c r="V19" s="43">
        <v>2019</v>
      </c>
      <c r="W19" s="25">
        <f t="shared" si="1"/>
        <v>0</v>
      </c>
      <c r="X19" s="25">
        <v>360</v>
      </c>
      <c r="Y19" s="44">
        <f t="shared" si="2"/>
        <v>3.3333333333333333E-2</v>
      </c>
      <c r="Z19" s="45">
        <f>SUM(W$3:W19)</f>
        <v>2316.8716438587421</v>
      </c>
      <c r="AA19" s="25">
        <f t="shared" si="4"/>
        <v>0</v>
      </c>
      <c r="AB19" s="25">
        <f>SUMPRODUCT($AA$6:AA19,Y$6:Y19)</f>
        <v>80.473903169261988</v>
      </c>
      <c r="AC19" s="25"/>
    </row>
    <row r="20" spans="1:29">
      <c r="A20" s="28" t="s">
        <v>55</v>
      </c>
      <c r="B20" s="22" t="s">
        <v>53</v>
      </c>
      <c r="C20" s="22" t="s">
        <v>32</v>
      </c>
      <c r="D20" s="22" t="s">
        <v>33</v>
      </c>
      <c r="E20" s="22" t="s">
        <v>26</v>
      </c>
      <c r="F20" s="23">
        <v>37985</v>
      </c>
      <c r="G20" s="24" t="s">
        <v>27</v>
      </c>
      <c r="H20" s="25">
        <v>38485.769999999997</v>
      </c>
      <c r="I20" s="25">
        <v>-23541.07</v>
      </c>
      <c r="J20" s="25">
        <v>14944.699999999997</v>
      </c>
      <c r="K20" s="41">
        <f t="shared" si="3"/>
        <v>2003</v>
      </c>
      <c r="L20" s="42">
        <f t="shared" si="0"/>
        <v>411.97847166675086</v>
      </c>
      <c r="M20" s="39">
        <f>(VLOOKUP(DATE(2005,12,1),IGPM!A:B,2,1)/VLOOKUP(DATE(YEAR(F20),MONTH(F20),1),IGPM!A:B,2,1))*H20</f>
        <v>43785.854764293355</v>
      </c>
      <c r="N20" s="26" t="s">
        <v>28</v>
      </c>
      <c r="O20" s="26" t="s">
        <v>29</v>
      </c>
      <c r="P20" s="25">
        <v>-23541.07</v>
      </c>
      <c r="Q20" s="25">
        <v>14944.699999999997</v>
      </c>
      <c r="R20" s="25">
        <v>156523.393023518</v>
      </c>
      <c r="S20" s="25">
        <v>-95742.612186378217</v>
      </c>
      <c r="T20" s="27">
        <v>60780.780837139784</v>
      </c>
      <c r="V20" s="43">
        <v>2020</v>
      </c>
      <c r="W20" s="25">
        <f t="shared" si="1"/>
        <v>21.272323510801645</v>
      </c>
      <c r="X20" s="25" cm="1">
        <f t="array" ref="X20">SUMPRODUCT(_xlfn._xlws.FILTER(M:M,K:K=_xlfn.NUMBERVALUE(V20)),_xlfn._xlws.FILTER(L:L,K:K=_xlfn.NUMBERVALUE(V20)))/SUM(_xlfn._xlws.FILTER(M:M,K:K=_xlfn.NUMBERVALUE(V20)))</f>
        <v>109.40166543576571</v>
      </c>
      <c r="Y20" s="44">
        <f t="shared" si="2"/>
        <v>0.10968754408081385</v>
      </c>
      <c r="Z20" s="45">
        <f>SUM(W$3:W20)</f>
        <v>2338.1439673695436</v>
      </c>
      <c r="AA20" s="25">
        <f t="shared" si="4"/>
        <v>21.272323510801645</v>
      </c>
      <c r="AB20" s="25">
        <f>SUMPRODUCT($AA$6:AA20,Y$6:Y20)</f>
        <v>82.807212092054371</v>
      </c>
      <c r="AC20" s="25"/>
    </row>
    <row r="21" spans="1:29">
      <c r="A21" s="28" t="s">
        <v>56</v>
      </c>
      <c r="B21" s="22" t="s">
        <v>49</v>
      </c>
      <c r="C21" s="22" t="s">
        <v>32</v>
      </c>
      <c r="D21" s="22" t="s">
        <v>33</v>
      </c>
      <c r="E21" s="22" t="s">
        <v>26</v>
      </c>
      <c r="F21" s="23">
        <v>37985</v>
      </c>
      <c r="G21" s="24" t="s">
        <v>27</v>
      </c>
      <c r="H21" s="25">
        <v>30383.51</v>
      </c>
      <c r="I21" s="25">
        <v>-18585.07</v>
      </c>
      <c r="J21" s="25">
        <v>11798.439999999999</v>
      </c>
      <c r="K21" s="41">
        <f t="shared" si="3"/>
        <v>2003</v>
      </c>
      <c r="L21" s="42">
        <f t="shared" si="0"/>
        <v>411.97824490303236</v>
      </c>
      <c r="M21" s="39">
        <f>(VLOOKUP(DATE(2005,12,1),IGPM!A:B,2,1)/VLOOKUP(DATE(YEAR(F21),MONTH(F21),1),IGPM!A:B,2,1))*H21</f>
        <v>34567.788460240103</v>
      </c>
      <c r="N21" s="26" t="s">
        <v>28</v>
      </c>
      <c r="O21" s="26" t="s">
        <v>29</v>
      </c>
      <c r="P21" s="25">
        <v>-18585.07</v>
      </c>
      <c r="Q21" s="25">
        <v>11798.439999999999</v>
      </c>
      <c r="R21" s="25">
        <v>123571.12972311558</v>
      </c>
      <c r="S21" s="25">
        <v>-75586.332714132877</v>
      </c>
      <c r="T21" s="27">
        <v>47984.797008982699</v>
      </c>
      <c r="V21" s="43">
        <v>2021</v>
      </c>
      <c r="W21" s="25">
        <f t="shared" si="1"/>
        <v>14.679746671475291</v>
      </c>
      <c r="X21" s="25" cm="1">
        <f t="array" ref="X21">SUMPRODUCT(_xlfn._xlws.FILTER(M:M,K:K=_xlfn.NUMBERVALUE(V21)),_xlfn._xlws.FILTER(L:L,K:K=_xlfn.NUMBERVALUE(V21)))/SUM(_xlfn._xlws.FILTER(M:M,K:K=_xlfn.NUMBERVALUE(V21)))</f>
        <v>227.39893139167728</v>
      </c>
      <c r="Y21" s="44">
        <f t="shared" si="2"/>
        <v>5.2770696531246747E-2</v>
      </c>
      <c r="Z21" s="45">
        <f>SUM(W$3:W21)</f>
        <v>2352.8237140410188</v>
      </c>
      <c r="AA21" s="25">
        <f t="shared" si="4"/>
        <v>14.679746671475291</v>
      </c>
      <c r="AB21" s="25">
        <f>SUMPRODUCT($AA$6:AA21,Y$6:Y21)</f>
        <v>83.581872548810367</v>
      </c>
      <c r="AC21" s="25"/>
    </row>
    <row r="22" spans="1:29">
      <c r="A22" s="28" t="s">
        <v>57</v>
      </c>
      <c r="B22" s="22" t="s">
        <v>51</v>
      </c>
      <c r="C22" s="22" t="s">
        <v>32</v>
      </c>
      <c r="D22" s="22" t="s">
        <v>33</v>
      </c>
      <c r="E22" s="22" t="s">
        <v>26</v>
      </c>
      <c r="F22" s="23">
        <v>37985</v>
      </c>
      <c r="G22" s="24" t="s">
        <v>27</v>
      </c>
      <c r="H22" s="25">
        <v>14178.97</v>
      </c>
      <c r="I22" s="25">
        <v>-8673.02</v>
      </c>
      <c r="J22" s="25">
        <v>5505.9499999999989</v>
      </c>
      <c r="K22" s="41">
        <f t="shared" si="3"/>
        <v>2003</v>
      </c>
      <c r="L22" s="42">
        <f t="shared" si="0"/>
        <v>411.9788078431734</v>
      </c>
      <c r="M22" s="39">
        <f>(VLOOKUP(DATE(2005,12,1),IGPM!A:B,2,1)/VLOOKUP(DATE(YEAR(F22),MONTH(F22),1),IGPM!A:B,2,1))*H22</f>
        <v>16131.633097824795</v>
      </c>
      <c r="N22" s="26" t="s">
        <v>28</v>
      </c>
      <c r="O22" s="26" t="s">
        <v>29</v>
      </c>
      <c r="P22" s="25">
        <v>-8673.02</v>
      </c>
      <c r="Q22" s="25">
        <v>5505.9499999999989</v>
      </c>
      <c r="R22" s="25">
        <v>57666.521781392737</v>
      </c>
      <c r="S22" s="25">
        <v>-35273.570417347299</v>
      </c>
      <c r="T22" s="27">
        <v>22392.951364045439</v>
      </c>
      <c r="V22" s="43">
        <v>2022</v>
      </c>
      <c r="W22" s="25">
        <f t="shared" si="1"/>
        <v>3.7029276180420236</v>
      </c>
      <c r="X22" s="25" cm="1">
        <f t="array" ref="X22">SUMPRODUCT(_xlfn._xlws.FILTER(M:M,K:K=_xlfn.NUMBERVALUE(V22)),_xlfn._xlws.FILTER(L:L,K:K=_xlfn.NUMBERVALUE(V22)))/SUM(_xlfn._xlws.FILTER(M:M,K:K=_xlfn.NUMBERVALUE(V22)))</f>
        <v>216.35453231845455</v>
      </c>
      <c r="Y22" s="44">
        <f t="shared" si="2"/>
        <v>5.5464518683329779E-2</v>
      </c>
      <c r="Z22" s="45">
        <f>SUM(W$3:W22)</f>
        <v>2356.5266416590607</v>
      </c>
      <c r="AA22" s="25">
        <f t="shared" si="4"/>
        <v>3.7029276180420236</v>
      </c>
      <c r="AB22" s="25">
        <f>SUMPRODUCT($AA$6:AA22,Y$6:Y22)</f>
        <v>83.787253646864272</v>
      </c>
      <c r="AC22" s="25"/>
    </row>
    <row r="23" spans="1:29">
      <c r="A23" s="28" t="s">
        <v>58</v>
      </c>
      <c r="B23" s="22" t="s">
        <v>53</v>
      </c>
      <c r="C23" s="22" t="s">
        <v>32</v>
      </c>
      <c r="D23" s="22" t="s">
        <v>33</v>
      </c>
      <c r="E23" s="22" t="s">
        <v>26</v>
      </c>
      <c r="F23" s="23">
        <v>37985</v>
      </c>
      <c r="G23" s="24" t="s">
        <v>27</v>
      </c>
      <c r="H23" s="25">
        <v>38485.769999999997</v>
      </c>
      <c r="I23" s="25">
        <v>-23541.07</v>
      </c>
      <c r="J23" s="25">
        <v>14944.699999999997</v>
      </c>
      <c r="K23" s="41">
        <f t="shared" si="3"/>
        <v>2003</v>
      </c>
      <c r="L23" s="42">
        <f t="shared" si="0"/>
        <v>411.97847166675086</v>
      </c>
      <c r="M23" s="39">
        <f>(VLOOKUP(DATE(2005,12,1),IGPM!A:B,2,1)/VLOOKUP(DATE(YEAR(F23),MONTH(F23),1),IGPM!A:B,2,1))*H23</f>
        <v>43785.854764293355</v>
      </c>
      <c r="N23" s="26" t="s">
        <v>28</v>
      </c>
      <c r="O23" s="26" t="s">
        <v>29</v>
      </c>
      <c r="P23" s="25">
        <v>-23541.07</v>
      </c>
      <c r="Q23" s="25">
        <v>14944.699999999997</v>
      </c>
      <c r="R23" s="25">
        <v>156523.393023518</v>
      </c>
      <c r="S23" s="25">
        <v>-95742.612186378217</v>
      </c>
      <c r="T23" s="27">
        <v>60780.780837139784</v>
      </c>
      <c r="V23" s="43">
        <v>2023</v>
      </c>
      <c r="W23" s="25">
        <f t="shared" si="1"/>
        <v>61.790869671643605</v>
      </c>
      <c r="X23" s="25" cm="1">
        <f t="array" ref="X23">SUMPRODUCT(_xlfn._xlws.FILTER(M:M,K:K=_xlfn.NUMBERVALUE(V23)),_xlfn._xlws.FILTER(L:L,K:K=_xlfn.NUMBERVALUE(V23)))/SUM(_xlfn._xlws.FILTER(M:M,K:K=_xlfn.NUMBERVALUE(V23)))</f>
        <v>183.2621302947509</v>
      </c>
      <c r="Y23" s="44">
        <f t="shared" si="2"/>
        <v>6.5479976581630461E-2</v>
      </c>
      <c r="Z23" s="45">
        <f>SUM(W$3:W23)</f>
        <v>2418.3175113307043</v>
      </c>
      <c r="AA23" s="25">
        <f t="shared" si="4"/>
        <v>61.790869671643605</v>
      </c>
      <c r="AB23" s="25">
        <f>SUMPRODUCT($AA$6:AA23,Y$6:Y23)</f>
        <v>87.833318345922081</v>
      </c>
      <c r="AC23" s="25"/>
    </row>
    <row r="24" spans="1:29">
      <c r="A24" s="28" t="s">
        <v>59</v>
      </c>
      <c r="B24" s="22" t="s">
        <v>49</v>
      </c>
      <c r="C24" s="22" t="s">
        <v>32</v>
      </c>
      <c r="D24" s="22" t="s">
        <v>33</v>
      </c>
      <c r="E24" s="22" t="s">
        <v>26</v>
      </c>
      <c r="F24" s="23">
        <v>37985</v>
      </c>
      <c r="G24" s="24" t="s">
        <v>27</v>
      </c>
      <c r="H24" s="25">
        <v>30383.51</v>
      </c>
      <c r="I24" s="25">
        <v>-18585.07</v>
      </c>
      <c r="J24" s="25">
        <v>11798.439999999999</v>
      </c>
      <c r="K24" s="41">
        <f t="shared" si="3"/>
        <v>2003</v>
      </c>
      <c r="L24" s="42">
        <f t="shared" si="0"/>
        <v>411.97824490303236</v>
      </c>
      <c r="M24" s="39">
        <f>(VLOOKUP(DATE(2005,12,1),IGPM!A:B,2,1)/VLOOKUP(DATE(YEAR(F24),MONTH(F24),1),IGPM!A:B,2,1))*H24</f>
        <v>34567.788460240103</v>
      </c>
      <c r="N24" s="26" t="s">
        <v>28</v>
      </c>
      <c r="O24" s="26" t="s">
        <v>29</v>
      </c>
      <c r="P24" s="25">
        <v>-18585.07</v>
      </c>
      <c r="Q24" s="25">
        <v>11798.439999999999</v>
      </c>
      <c r="R24" s="25">
        <v>123571.12972311558</v>
      </c>
      <c r="S24" s="25">
        <v>-75586.332714132877</v>
      </c>
      <c r="T24" s="27">
        <v>47984.797008982699</v>
      </c>
      <c r="V24" s="43">
        <v>2024</v>
      </c>
      <c r="W24" s="25">
        <f t="shared" si="1"/>
        <v>92.605368613568544</v>
      </c>
      <c r="X24" s="25" cm="1">
        <f t="array" ref="X24">SUMPRODUCT(_xlfn._xlws.FILTER(M:M,K:K=_xlfn.NUMBERVALUE(V24)),_xlfn._xlws.FILTER(L:L,K:K=_xlfn.NUMBERVALUE(V24)))/SUM(_xlfn._xlws.FILTER(M:M,K:K=_xlfn.NUMBERVALUE(V24)))</f>
        <v>338.78128954781624</v>
      </c>
      <c r="Y24" s="44">
        <f t="shared" si="2"/>
        <v>3.542108248072625E-2</v>
      </c>
      <c r="Z24" s="45">
        <f>SUM(W$3:W24)</f>
        <v>2510.9228799442726</v>
      </c>
      <c r="AA24" s="25">
        <f t="shared" si="4"/>
        <v>92.605368613568544</v>
      </c>
      <c r="AB24" s="25">
        <f>SUMPRODUCT($AA$6:AA24,Y$6:Y24)</f>
        <v>91.113500745741348</v>
      </c>
      <c r="AC24" s="25"/>
    </row>
    <row r="25" spans="1:29">
      <c r="A25" s="28" t="s">
        <v>60</v>
      </c>
      <c r="B25" s="22" t="s">
        <v>61</v>
      </c>
      <c r="C25" s="22" t="s">
        <v>32</v>
      </c>
      <c r="D25" s="22" t="s">
        <v>33</v>
      </c>
      <c r="E25" s="22" t="s">
        <v>26</v>
      </c>
      <c r="F25" s="23">
        <v>37985</v>
      </c>
      <c r="G25" s="24" t="s">
        <v>27</v>
      </c>
      <c r="H25" s="25">
        <v>66843.710000000006</v>
      </c>
      <c r="I25" s="25">
        <v>-40887.15</v>
      </c>
      <c r="J25" s="25">
        <v>25956.560000000005</v>
      </c>
      <c r="K25" s="41">
        <f t="shared" si="3"/>
        <v>2003</v>
      </c>
      <c r="L25" s="42">
        <f t="shared" si="0"/>
        <v>411.97821124729899</v>
      </c>
      <c r="M25" s="39">
        <f>(VLOOKUP(DATE(2005,12,1),IGPM!A:B,2,1)/VLOOKUP(DATE(YEAR(F25),MONTH(F25),1),IGPM!A:B,2,1))*H25</f>
        <v>76049.120959942957</v>
      </c>
      <c r="N25" s="26" t="s">
        <v>28</v>
      </c>
      <c r="O25" s="26" t="s">
        <v>29</v>
      </c>
      <c r="P25" s="25">
        <v>-40887.15</v>
      </c>
      <c r="Q25" s="25">
        <v>25956.560000000005</v>
      </c>
      <c r="R25" s="25">
        <v>271856.43658630352</v>
      </c>
      <c r="S25" s="25">
        <v>-166289.91570290877</v>
      </c>
      <c r="T25" s="27">
        <v>105566.52088339475</v>
      </c>
      <c r="V25" s="43">
        <v>2025</v>
      </c>
      <c r="W25" s="25">
        <f t="shared" si="1"/>
        <v>0</v>
      </c>
      <c r="X25" s="25">
        <v>360</v>
      </c>
      <c r="Y25" s="44">
        <f t="shared" si="2"/>
        <v>3.3333333333333333E-2</v>
      </c>
      <c r="Z25" s="45">
        <f>SUM(W$3:W25)</f>
        <v>2510.9228799442726</v>
      </c>
      <c r="AA25" s="25">
        <f t="shared" si="4"/>
        <v>0</v>
      </c>
      <c r="AB25" s="25">
        <f>SUMPRODUCT($AA$6:AA25,Y$6:Y25)</f>
        <v>91.113500745741348</v>
      </c>
      <c r="AC25" s="25"/>
    </row>
    <row r="26" spans="1:29">
      <c r="A26" s="28" t="s">
        <v>62</v>
      </c>
      <c r="B26" s="22" t="s">
        <v>35</v>
      </c>
      <c r="C26" s="22" t="s">
        <v>32</v>
      </c>
      <c r="D26" s="22" t="s">
        <v>33</v>
      </c>
      <c r="E26" s="22" t="s">
        <v>26</v>
      </c>
      <c r="F26" s="23">
        <v>37985</v>
      </c>
      <c r="G26" s="24" t="s">
        <v>27</v>
      </c>
      <c r="H26" s="25">
        <v>43549.69</v>
      </c>
      <c r="I26" s="25">
        <v>-31837.759999999998</v>
      </c>
      <c r="J26" s="25">
        <v>11711.930000000004</v>
      </c>
      <c r="K26" s="41">
        <f t="shared" si="3"/>
        <v>2003</v>
      </c>
      <c r="L26" s="42">
        <f t="shared" si="0"/>
        <v>344.70144507653811</v>
      </c>
      <c r="M26" s="39">
        <f>(VLOOKUP(DATE(2005,12,1),IGPM!A:B,2,1)/VLOOKUP(DATE(YEAR(F26),MONTH(F26),1),IGPM!A:B,2,1))*H26</f>
        <v>49547.154737192446</v>
      </c>
      <c r="N26" s="26" t="s">
        <v>28</v>
      </c>
      <c r="O26" s="26" t="s">
        <v>29</v>
      </c>
      <c r="P26" s="25">
        <v>-31837.759999999998</v>
      </c>
      <c r="Q26" s="25">
        <v>11711.930000000004</v>
      </c>
      <c r="R26" s="25">
        <v>177118.58808911379</v>
      </c>
      <c r="S26" s="25">
        <v>-129485.63122079773</v>
      </c>
      <c r="T26" s="27">
        <v>47632.956868316061</v>
      </c>
    </row>
    <row r="27" spans="1:29">
      <c r="A27" s="28" t="s">
        <v>63</v>
      </c>
      <c r="B27" s="22" t="s">
        <v>64</v>
      </c>
      <c r="C27" s="22" t="s">
        <v>32</v>
      </c>
      <c r="D27" s="22" t="s">
        <v>33</v>
      </c>
      <c r="E27" s="22" t="s">
        <v>26</v>
      </c>
      <c r="F27" s="23">
        <v>37985</v>
      </c>
      <c r="G27" s="24" t="s">
        <v>27</v>
      </c>
      <c r="H27" s="25">
        <v>7089.48</v>
      </c>
      <c r="I27" s="25">
        <v>-5182.8900000000003</v>
      </c>
      <c r="J27" s="25">
        <v>1906.5899999999992</v>
      </c>
      <c r="K27" s="41">
        <f t="shared" si="3"/>
        <v>2003</v>
      </c>
      <c r="L27" s="42">
        <f t="shared" si="0"/>
        <v>344.70130757164435</v>
      </c>
      <c r="M27" s="39">
        <f>(VLOOKUP(DATE(2005,12,1),IGPM!A:B,2,1)/VLOOKUP(DATE(YEAR(F27),MONTH(F27),1),IGPM!A:B,2,1))*H27</f>
        <v>8065.8108603351948</v>
      </c>
      <c r="N27" s="26" t="s">
        <v>28</v>
      </c>
      <c r="O27" s="26" t="s">
        <v>29</v>
      </c>
      <c r="P27" s="25">
        <v>-5182.8900000000003</v>
      </c>
      <c r="Q27" s="25">
        <v>1906.5899999999992</v>
      </c>
      <c r="R27" s="25">
        <v>28833.240555466877</v>
      </c>
      <c r="S27" s="25">
        <v>-21079.051516123007</v>
      </c>
      <c r="T27" s="27">
        <v>7754.1890393438698</v>
      </c>
      <c r="X27" s="15" t="s">
        <v>4409</v>
      </c>
      <c r="Y27" s="57">
        <f>SUMPRODUCT(W5:W25,Y5:Y25)/SUM(W5:W25)</f>
        <v>3.6884535283597919E-2</v>
      </c>
    </row>
    <row r="28" spans="1:29">
      <c r="A28" s="28" t="s">
        <v>65</v>
      </c>
      <c r="B28" s="22" t="s">
        <v>35</v>
      </c>
      <c r="C28" s="22" t="s">
        <v>32</v>
      </c>
      <c r="D28" s="22" t="s">
        <v>33</v>
      </c>
      <c r="E28" s="22" t="s">
        <v>26</v>
      </c>
      <c r="F28" s="23">
        <v>37985</v>
      </c>
      <c r="G28" s="24" t="s">
        <v>27</v>
      </c>
      <c r="H28" s="25">
        <v>43549.69</v>
      </c>
      <c r="I28" s="25">
        <v>-32274.02</v>
      </c>
      <c r="J28" s="25">
        <v>11275.670000000002</v>
      </c>
      <c r="K28" s="41">
        <f t="shared" si="3"/>
        <v>2003</v>
      </c>
      <c r="L28" s="42">
        <f t="shared" si="0"/>
        <v>340.04198671253226</v>
      </c>
      <c r="M28" s="39">
        <f>(VLOOKUP(DATE(2005,12,1),IGPM!A:B,2,1)/VLOOKUP(DATE(YEAR(F28),MONTH(F28),1),IGPM!A:B,2,1))*H28</f>
        <v>49547.154737192446</v>
      </c>
      <c r="N28" s="26" t="s">
        <v>28</v>
      </c>
      <c r="O28" s="26" t="s">
        <v>29</v>
      </c>
      <c r="P28" s="25">
        <v>-32274.02</v>
      </c>
      <c r="Q28" s="25">
        <v>11275.670000000002</v>
      </c>
      <c r="R28" s="25">
        <v>177118.58808911379</v>
      </c>
      <c r="S28" s="25">
        <v>-131259.92066441392</v>
      </c>
      <c r="T28" s="27">
        <v>45858.667424699874</v>
      </c>
    </row>
    <row r="29" spans="1:29">
      <c r="A29" s="28" t="s">
        <v>66</v>
      </c>
      <c r="B29" s="22" t="s">
        <v>61</v>
      </c>
      <c r="C29" s="22" t="s">
        <v>32</v>
      </c>
      <c r="D29" s="22" t="s">
        <v>33</v>
      </c>
      <c r="E29" s="22" t="s">
        <v>26</v>
      </c>
      <c r="F29" s="23">
        <v>37985</v>
      </c>
      <c r="G29" s="24" t="s">
        <v>27</v>
      </c>
      <c r="H29" s="25">
        <v>66843.710000000006</v>
      </c>
      <c r="I29" s="25">
        <v>-40887.15</v>
      </c>
      <c r="J29" s="25">
        <v>25956.560000000005</v>
      </c>
      <c r="K29" s="41">
        <f t="shared" si="3"/>
        <v>2003</v>
      </c>
      <c r="L29" s="42">
        <f t="shared" si="0"/>
        <v>411.97821124729899</v>
      </c>
      <c r="M29" s="39">
        <f>(VLOOKUP(DATE(2005,12,1),IGPM!A:B,2,1)/VLOOKUP(DATE(YEAR(F29),MONTH(F29),1),IGPM!A:B,2,1))*H29</f>
        <v>76049.120959942957</v>
      </c>
      <c r="N29" s="26" t="s">
        <v>28</v>
      </c>
      <c r="O29" s="26" t="s">
        <v>29</v>
      </c>
      <c r="P29" s="25">
        <v>-40887.15</v>
      </c>
      <c r="Q29" s="25">
        <v>25956.560000000005</v>
      </c>
      <c r="R29" s="25">
        <v>271856.43658630352</v>
      </c>
      <c r="S29" s="25">
        <v>-166289.91570290877</v>
      </c>
      <c r="T29" s="27">
        <v>105566.52088339475</v>
      </c>
    </row>
    <row r="30" spans="1:29">
      <c r="A30" s="28" t="s">
        <v>67</v>
      </c>
      <c r="B30" s="22" t="s">
        <v>68</v>
      </c>
      <c r="C30" s="22" t="s">
        <v>69</v>
      </c>
      <c r="D30" s="22" t="s">
        <v>33</v>
      </c>
      <c r="E30" s="22" t="s">
        <v>26</v>
      </c>
      <c r="F30" s="23">
        <v>37985</v>
      </c>
      <c r="G30" s="24" t="s">
        <v>27</v>
      </c>
      <c r="H30" s="25">
        <v>4249639.71</v>
      </c>
      <c r="I30" s="25">
        <v>-2250496.2599999998</v>
      </c>
      <c r="J30" s="25">
        <v>1999143.4500000002</v>
      </c>
      <c r="K30" s="41">
        <f t="shared" si="3"/>
        <v>2003</v>
      </c>
      <c r="L30" s="42">
        <f t="shared" si="0"/>
        <v>475.85469300890998</v>
      </c>
      <c r="M30" s="39">
        <f>(VLOOKUP(DATE(2005,12,1),IGPM!A:B,2,1)/VLOOKUP(DATE(YEAR(F30),MONTH(F30),1),IGPM!A:B,2,1))*H30</f>
        <v>4834880.7141609415</v>
      </c>
      <c r="N30" s="26" t="s">
        <v>28</v>
      </c>
      <c r="O30" s="26" t="s">
        <v>29</v>
      </c>
      <c r="P30" s="25">
        <v>-2250496.2599999998</v>
      </c>
      <c r="Q30" s="25">
        <v>1999143.4500000002</v>
      </c>
      <c r="R30" s="25">
        <v>17283479.752040278</v>
      </c>
      <c r="S30" s="25">
        <v>-9152871.5834953375</v>
      </c>
      <c r="T30" s="27">
        <v>8130608.1685449407</v>
      </c>
    </row>
    <row r="31" spans="1:29">
      <c r="A31" s="28" t="s">
        <v>70</v>
      </c>
      <c r="B31" s="22" t="s">
        <v>64</v>
      </c>
      <c r="C31" s="22" t="s">
        <v>32</v>
      </c>
      <c r="D31" s="22" t="s">
        <v>33</v>
      </c>
      <c r="E31" s="22" t="s">
        <v>26</v>
      </c>
      <c r="F31" s="23">
        <v>37985</v>
      </c>
      <c r="G31" s="24" t="s">
        <v>27</v>
      </c>
      <c r="H31" s="25">
        <v>7089.48</v>
      </c>
      <c r="I31" s="25">
        <v>-5182.8900000000003</v>
      </c>
      <c r="J31" s="25">
        <v>1906.5899999999992</v>
      </c>
      <c r="K31" s="41">
        <f t="shared" si="3"/>
        <v>2003</v>
      </c>
      <c r="L31" s="42">
        <f t="shared" si="0"/>
        <v>344.70130757164435</v>
      </c>
      <c r="M31" s="39">
        <f>(VLOOKUP(DATE(2005,12,1),IGPM!A:B,2,1)/VLOOKUP(DATE(YEAR(F31),MONTH(F31),1),IGPM!A:B,2,1))*H31</f>
        <v>8065.8108603351948</v>
      </c>
      <c r="N31" s="26" t="s">
        <v>28</v>
      </c>
      <c r="O31" s="26" t="s">
        <v>29</v>
      </c>
      <c r="P31" s="25">
        <v>-5182.8900000000003</v>
      </c>
      <c r="Q31" s="25">
        <v>1906.5899999999992</v>
      </c>
      <c r="R31" s="25">
        <v>28833.240555466877</v>
      </c>
      <c r="S31" s="25">
        <v>-21079.051516123007</v>
      </c>
      <c r="T31" s="27">
        <v>7754.1890393438698</v>
      </c>
    </row>
    <row r="32" spans="1:29">
      <c r="A32" s="28" t="s">
        <v>71</v>
      </c>
      <c r="B32" s="22" t="s">
        <v>64</v>
      </c>
      <c r="C32" s="22" t="s">
        <v>32</v>
      </c>
      <c r="D32" s="22" t="s">
        <v>33</v>
      </c>
      <c r="E32" s="22" t="s">
        <v>26</v>
      </c>
      <c r="F32" s="23">
        <v>37985</v>
      </c>
      <c r="G32" s="24" t="s">
        <v>27</v>
      </c>
      <c r="H32" s="25">
        <v>7089.48</v>
      </c>
      <c r="I32" s="25">
        <v>-5182.8900000000003</v>
      </c>
      <c r="J32" s="25">
        <v>1906.5899999999992</v>
      </c>
      <c r="K32" s="41">
        <f t="shared" si="3"/>
        <v>2003</v>
      </c>
      <c r="L32" s="42">
        <f t="shared" si="0"/>
        <v>344.70130757164435</v>
      </c>
      <c r="M32" s="39">
        <f>(VLOOKUP(DATE(2005,12,1),IGPM!A:B,2,1)/VLOOKUP(DATE(YEAR(F32),MONTH(F32),1),IGPM!A:B,2,1))*H32</f>
        <v>8065.8108603351948</v>
      </c>
      <c r="N32" s="26" t="s">
        <v>28</v>
      </c>
      <c r="O32" s="26" t="s">
        <v>29</v>
      </c>
      <c r="P32" s="25">
        <v>-5182.8900000000003</v>
      </c>
      <c r="Q32" s="25">
        <v>1906.5899999999992</v>
      </c>
      <c r="R32" s="25">
        <v>28833.240555466877</v>
      </c>
      <c r="S32" s="25">
        <v>-21079.051516123007</v>
      </c>
      <c r="T32" s="27">
        <v>7754.1890393438698</v>
      </c>
    </row>
    <row r="33" spans="1:20">
      <c r="A33" s="28" t="s">
        <v>72</v>
      </c>
      <c r="B33" s="22" t="s">
        <v>68</v>
      </c>
      <c r="C33" s="22" t="s">
        <v>69</v>
      </c>
      <c r="D33" s="22" t="s">
        <v>33</v>
      </c>
      <c r="E33" s="22" t="s">
        <v>26</v>
      </c>
      <c r="F33" s="23">
        <v>37985</v>
      </c>
      <c r="G33" s="24" t="s">
        <v>27</v>
      </c>
      <c r="H33" s="25">
        <v>4249639.71</v>
      </c>
      <c r="I33" s="25">
        <v>-2250496.2599999998</v>
      </c>
      <c r="J33" s="25">
        <v>1999143.4500000002</v>
      </c>
      <c r="K33" s="41">
        <f t="shared" si="3"/>
        <v>2003</v>
      </c>
      <c r="L33" s="42">
        <f t="shared" si="0"/>
        <v>475.85469300890998</v>
      </c>
      <c r="M33" s="39">
        <f>(VLOOKUP(DATE(2005,12,1),IGPM!A:B,2,1)/VLOOKUP(DATE(YEAR(F33),MONTH(F33),1),IGPM!A:B,2,1))*H33</f>
        <v>4834880.7141609415</v>
      </c>
      <c r="N33" s="26" t="s">
        <v>28</v>
      </c>
      <c r="O33" s="26" t="s">
        <v>29</v>
      </c>
      <c r="P33" s="25">
        <v>-2250496.2599999998</v>
      </c>
      <c r="Q33" s="25">
        <v>1999143.4500000002</v>
      </c>
      <c r="R33" s="25">
        <v>17283479.752040278</v>
      </c>
      <c r="S33" s="25">
        <v>-9152871.5834953375</v>
      </c>
      <c r="T33" s="27">
        <v>8130608.1685449407</v>
      </c>
    </row>
    <row r="34" spans="1:20">
      <c r="A34" s="28" t="s">
        <v>73</v>
      </c>
      <c r="B34" s="22" t="s">
        <v>61</v>
      </c>
      <c r="C34" s="22" t="s">
        <v>32</v>
      </c>
      <c r="D34" s="22" t="s">
        <v>33</v>
      </c>
      <c r="E34" s="22" t="s">
        <v>26</v>
      </c>
      <c r="F34" s="23">
        <v>37985</v>
      </c>
      <c r="G34" s="24" t="s">
        <v>27</v>
      </c>
      <c r="H34" s="25">
        <v>66843.710000000006</v>
      </c>
      <c r="I34" s="25">
        <v>-40887.15</v>
      </c>
      <c r="J34" s="25">
        <v>25956.560000000005</v>
      </c>
      <c r="K34" s="41">
        <f t="shared" si="3"/>
        <v>2003</v>
      </c>
      <c r="L34" s="42">
        <f t="shared" si="0"/>
        <v>411.97821124729899</v>
      </c>
      <c r="M34" s="39">
        <f>(VLOOKUP(DATE(2005,12,1),IGPM!A:B,2,1)/VLOOKUP(DATE(YEAR(F34),MONTH(F34),1),IGPM!A:B,2,1))*H34</f>
        <v>76049.120959942957</v>
      </c>
      <c r="N34" s="26" t="s">
        <v>28</v>
      </c>
      <c r="O34" s="26" t="s">
        <v>29</v>
      </c>
      <c r="P34" s="25">
        <v>-40887.15</v>
      </c>
      <c r="Q34" s="25">
        <v>25956.560000000005</v>
      </c>
      <c r="R34" s="25">
        <v>271856.43658630352</v>
      </c>
      <c r="S34" s="25">
        <v>-166289.91570290877</v>
      </c>
      <c r="T34" s="27">
        <v>105566.52088339475</v>
      </c>
    </row>
    <row r="35" spans="1:20">
      <c r="A35" s="28" t="s">
        <v>74</v>
      </c>
      <c r="B35" s="22" t="s">
        <v>35</v>
      </c>
      <c r="C35" s="22" t="s">
        <v>32</v>
      </c>
      <c r="D35" s="22" t="s">
        <v>33</v>
      </c>
      <c r="E35" s="22" t="s">
        <v>26</v>
      </c>
      <c r="F35" s="23">
        <v>37985</v>
      </c>
      <c r="G35" s="24" t="s">
        <v>27</v>
      </c>
      <c r="H35" s="25">
        <v>43549.69</v>
      </c>
      <c r="I35" s="25">
        <v>-32274.02</v>
      </c>
      <c r="J35" s="25">
        <v>11275.670000000002</v>
      </c>
      <c r="K35" s="41">
        <f t="shared" si="3"/>
        <v>2003</v>
      </c>
      <c r="L35" s="42">
        <f t="shared" si="0"/>
        <v>340.04198671253226</v>
      </c>
      <c r="M35" s="39">
        <f>(VLOOKUP(DATE(2005,12,1),IGPM!A:B,2,1)/VLOOKUP(DATE(YEAR(F35),MONTH(F35),1),IGPM!A:B,2,1))*H35</f>
        <v>49547.154737192446</v>
      </c>
      <c r="N35" s="26" t="s">
        <v>28</v>
      </c>
      <c r="O35" s="26" t="s">
        <v>29</v>
      </c>
      <c r="P35" s="25">
        <v>-32274.02</v>
      </c>
      <c r="Q35" s="25">
        <v>11275.670000000002</v>
      </c>
      <c r="R35" s="25">
        <v>177118.58808911379</v>
      </c>
      <c r="S35" s="25">
        <v>-131259.92066441392</v>
      </c>
      <c r="T35" s="27">
        <v>45858.667424699874</v>
      </c>
    </row>
    <row r="36" spans="1:20">
      <c r="A36" s="28" t="s">
        <v>75</v>
      </c>
      <c r="B36" s="22" t="s">
        <v>23</v>
      </c>
      <c r="C36" s="22" t="s">
        <v>24</v>
      </c>
      <c r="D36" s="22" t="s">
        <v>33</v>
      </c>
      <c r="E36" s="22" t="s">
        <v>26</v>
      </c>
      <c r="F36" s="23">
        <v>37985</v>
      </c>
      <c r="G36" s="24" t="s">
        <v>27</v>
      </c>
      <c r="H36" s="25">
        <v>5063.92</v>
      </c>
      <c r="I36" s="25">
        <v>-3638.26</v>
      </c>
      <c r="J36" s="25">
        <v>1425.6599999999999</v>
      </c>
      <c r="K36" s="41">
        <f t="shared" si="3"/>
        <v>2003</v>
      </c>
      <c r="L36" s="42">
        <f t="shared" si="0"/>
        <v>350.74674157426904</v>
      </c>
      <c r="M36" s="39">
        <f>(VLOOKUP(DATE(2005,12,1),IGPM!A:B,2,1)/VLOOKUP(DATE(YEAR(F36),MONTH(F36),1),IGPM!A:B,2,1))*H36</f>
        <v>5761.2999728990844</v>
      </c>
      <c r="N36" s="26" t="s">
        <v>28</v>
      </c>
      <c r="O36" s="26" t="s">
        <v>29</v>
      </c>
      <c r="P36" s="25">
        <v>-3638.26</v>
      </c>
      <c r="Q36" s="25">
        <v>1425.6599999999999</v>
      </c>
      <c r="R36" s="25">
        <v>20595.195065595763</v>
      </c>
      <c r="S36" s="25">
        <v>-14796.970410147562</v>
      </c>
      <c r="T36" s="27">
        <v>5798.2246554482008</v>
      </c>
    </row>
    <row r="37" spans="1:20">
      <c r="A37" s="28" t="s">
        <v>76</v>
      </c>
      <c r="B37" s="22" t="s">
        <v>77</v>
      </c>
      <c r="C37" s="22" t="s">
        <v>32</v>
      </c>
      <c r="D37" s="22" t="s">
        <v>33</v>
      </c>
      <c r="E37" s="22" t="s">
        <v>26</v>
      </c>
      <c r="F37" s="23">
        <v>37985</v>
      </c>
      <c r="G37" s="24" t="s">
        <v>27</v>
      </c>
      <c r="H37" s="25">
        <v>4051.13</v>
      </c>
      <c r="I37" s="25">
        <v>-2877.7</v>
      </c>
      <c r="J37" s="25">
        <v>1173.4300000000003</v>
      </c>
      <c r="K37" s="41">
        <f t="shared" si="3"/>
        <v>2003</v>
      </c>
      <c r="L37" s="42">
        <f t="shared" si="0"/>
        <v>354.75718803210901</v>
      </c>
      <c r="M37" s="39">
        <f>(VLOOKUP(DATE(2005,12,1),IGPM!A:B,2,1)/VLOOKUP(DATE(YEAR(F37),MONTH(F37),1),IGPM!A:B,2,1))*H37</f>
        <v>4609.0331520266254</v>
      </c>
      <c r="N37" s="26" t="s">
        <v>28</v>
      </c>
      <c r="O37" s="26" t="s">
        <v>29</v>
      </c>
      <c r="P37" s="25">
        <v>-2877.7</v>
      </c>
      <c r="Q37" s="25">
        <v>1173.4300000000003</v>
      </c>
      <c r="R37" s="25">
        <v>16476.13165020122</v>
      </c>
      <c r="S37" s="25">
        <v>-11703.737981694994</v>
      </c>
      <c r="T37" s="27">
        <v>4772.3936685062254</v>
      </c>
    </row>
    <row r="38" spans="1:20">
      <c r="A38" s="28" t="s">
        <v>78</v>
      </c>
      <c r="B38" s="22" t="s">
        <v>77</v>
      </c>
      <c r="C38" s="22" t="s">
        <v>32</v>
      </c>
      <c r="D38" s="22" t="s">
        <v>33</v>
      </c>
      <c r="E38" s="22" t="s">
        <v>26</v>
      </c>
      <c r="F38" s="23">
        <v>37985</v>
      </c>
      <c r="G38" s="24" t="s">
        <v>27</v>
      </c>
      <c r="H38" s="25">
        <v>4051.13</v>
      </c>
      <c r="I38" s="25">
        <v>-2877.7</v>
      </c>
      <c r="J38" s="25">
        <v>1173.4300000000003</v>
      </c>
      <c r="K38" s="41">
        <f t="shared" si="3"/>
        <v>2003</v>
      </c>
      <c r="L38" s="42">
        <f t="shared" si="0"/>
        <v>354.75718803210901</v>
      </c>
      <c r="M38" s="39">
        <f>(VLOOKUP(DATE(2005,12,1),IGPM!A:B,2,1)/VLOOKUP(DATE(YEAR(F38),MONTH(F38),1),IGPM!A:B,2,1))*H38</f>
        <v>4609.0331520266254</v>
      </c>
      <c r="N38" s="26" t="s">
        <v>28</v>
      </c>
      <c r="O38" s="26" t="s">
        <v>29</v>
      </c>
      <c r="P38" s="25">
        <v>-2877.7</v>
      </c>
      <c r="Q38" s="25">
        <v>1173.4300000000003</v>
      </c>
      <c r="R38" s="25">
        <v>16476.13165020122</v>
      </c>
      <c r="S38" s="25">
        <v>-11703.737981694994</v>
      </c>
      <c r="T38" s="27">
        <v>4772.3936685062254</v>
      </c>
    </row>
    <row r="39" spans="1:20">
      <c r="A39" s="28" t="s">
        <v>79</v>
      </c>
      <c r="B39" s="22" t="s">
        <v>77</v>
      </c>
      <c r="C39" s="22" t="s">
        <v>32</v>
      </c>
      <c r="D39" s="22" t="s">
        <v>33</v>
      </c>
      <c r="E39" s="22" t="s">
        <v>26</v>
      </c>
      <c r="F39" s="23">
        <v>37985</v>
      </c>
      <c r="G39" s="24" t="s">
        <v>27</v>
      </c>
      <c r="H39" s="25">
        <v>4051.13</v>
      </c>
      <c r="I39" s="25">
        <v>-2877.7</v>
      </c>
      <c r="J39" s="25">
        <v>1173.4300000000003</v>
      </c>
      <c r="K39" s="41">
        <f t="shared" si="3"/>
        <v>2003</v>
      </c>
      <c r="L39" s="42">
        <f t="shared" si="0"/>
        <v>354.75718803210901</v>
      </c>
      <c r="M39" s="39">
        <f>(VLOOKUP(DATE(2005,12,1),IGPM!A:B,2,1)/VLOOKUP(DATE(YEAR(F39),MONTH(F39),1),IGPM!A:B,2,1))*H39</f>
        <v>4609.0331520266254</v>
      </c>
      <c r="N39" s="26" t="s">
        <v>28</v>
      </c>
      <c r="O39" s="26" t="s">
        <v>29</v>
      </c>
      <c r="P39" s="25">
        <v>-2877.7</v>
      </c>
      <c r="Q39" s="25">
        <v>1173.4300000000003</v>
      </c>
      <c r="R39" s="25">
        <v>16476.13165020122</v>
      </c>
      <c r="S39" s="25">
        <v>-11703.737981694994</v>
      </c>
      <c r="T39" s="27">
        <v>4772.3936685062254</v>
      </c>
    </row>
    <row r="40" spans="1:20">
      <c r="A40" s="28" t="s">
        <v>80</v>
      </c>
      <c r="B40" s="22" t="s">
        <v>81</v>
      </c>
      <c r="C40" s="22" t="s">
        <v>82</v>
      </c>
      <c r="D40" s="22" t="s">
        <v>33</v>
      </c>
      <c r="E40" s="22" t="s">
        <v>26</v>
      </c>
      <c r="F40" s="23">
        <v>37985</v>
      </c>
      <c r="G40" s="24" t="s">
        <v>27</v>
      </c>
      <c r="H40" s="25">
        <v>2025.64</v>
      </c>
      <c r="I40" s="25">
        <v>-1979.83</v>
      </c>
      <c r="J40" s="25">
        <v>45.810000000000173</v>
      </c>
      <c r="K40" s="41">
        <f t="shared" si="3"/>
        <v>2003</v>
      </c>
      <c r="L40" s="42">
        <f t="shared" si="0"/>
        <v>257.83086426612391</v>
      </c>
      <c r="M40" s="39">
        <f>(VLOOKUP(DATE(2005,12,1),IGPM!A:B,2,1)/VLOOKUP(DATE(YEAR(F40),MONTH(F40),1),IGPM!A:B,2,1))*H40</f>
        <v>2304.6019046713423</v>
      </c>
      <c r="N40" s="26" t="s">
        <v>28</v>
      </c>
      <c r="O40" s="26" t="s">
        <v>29</v>
      </c>
      <c r="P40" s="25">
        <v>-1979.83</v>
      </c>
      <c r="Q40" s="25">
        <v>45.810000000000173</v>
      </c>
      <c r="R40" s="25">
        <v>8238.3708535429851</v>
      </c>
      <c r="S40" s="25">
        <v>-8052.0594809393624</v>
      </c>
      <c r="T40" s="27">
        <v>186.31137260362266</v>
      </c>
    </row>
    <row r="41" spans="1:20">
      <c r="A41" s="28" t="s">
        <v>83</v>
      </c>
      <c r="B41" s="22" t="s">
        <v>84</v>
      </c>
      <c r="C41" s="22" t="s">
        <v>24</v>
      </c>
      <c r="D41" s="22" t="s">
        <v>33</v>
      </c>
      <c r="E41" s="22" t="s">
        <v>26</v>
      </c>
      <c r="F41" s="23">
        <v>37985</v>
      </c>
      <c r="G41" s="24" t="s">
        <v>27</v>
      </c>
      <c r="H41" s="25">
        <v>7089.48</v>
      </c>
      <c r="I41" s="25">
        <v>-7089.48</v>
      </c>
      <c r="J41" s="25">
        <v>0</v>
      </c>
      <c r="K41" s="41">
        <f t="shared" si="3"/>
        <v>2003</v>
      </c>
      <c r="L41" s="42">
        <f t="shared" si="0"/>
        <v>252</v>
      </c>
      <c r="M41" s="39">
        <f>(VLOOKUP(DATE(2005,12,1),IGPM!A:B,2,1)/VLOOKUP(DATE(YEAR(F41),MONTH(F41),1),IGPM!A:B,2,1))*H41</f>
        <v>8065.8108603351948</v>
      </c>
      <c r="N41" s="26" t="s">
        <v>28</v>
      </c>
      <c r="O41" s="26" t="s">
        <v>29</v>
      </c>
      <c r="P41" s="25">
        <v>-7089.48</v>
      </c>
      <c r="Q41" s="25">
        <v>0</v>
      </c>
      <c r="R41" s="25">
        <v>28833.240555466877</v>
      </c>
      <c r="S41" s="25">
        <v>-28833.240555466877</v>
      </c>
      <c r="T41" s="27">
        <v>0</v>
      </c>
    </row>
    <row r="42" spans="1:20">
      <c r="A42" s="28" t="s">
        <v>85</v>
      </c>
      <c r="B42" s="22" t="s">
        <v>86</v>
      </c>
      <c r="C42" s="22" t="s">
        <v>32</v>
      </c>
      <c r="D42" s="22" t="s">
        <v>33</v>
      </c>
      <c r="E42" s="22" t="s">
        <v>26</v>
      </c>
      <c r="F42" s="23">
        <v>37985</v>
      </c>
      <c r="G42" s="24" t="s">
        <v>27</v>
      </c>
      <c r="H42" s="25">
        <v>2025.57</v>
      </c>
      <c r="I42" s="25">
        <v>-932.73</v>
      </c>
      <c r="J42" s="25">
        <v>1092.8399999999999</v>
      </c>
      <c r="K42" s="41">
        <f t="shared" si="3"/>
        <v>2003</v>
      </c>
      <c r="L42" s="42">
        <f t="shared" si="0"/>
        <v>547.25766298928943</v>
      </c>
      <c r="M42" s="39">
        <f>(VLOOKUP(DATE(2005,12,1),IGPM!A:B,2,1)/VLOOKUP(DATE(YEAR(F42),MONTH(F42),1),IGPM!A:B,2,1))*H42</f>
        <v>2304.5222645905146</v>
      </c>
      <c r="N42" s="26" t="s">
        <v>28</v>
      </c>
      <c r="O42" s="26" t="s">
        <v>29</v>
      </c>
      <c r="P42" s="25">
        <v>-932.73</v>
      </c>
      <c r="Q42" s="25">
        <v>1092.8399999999999</v>
      </c>
      <c r="R42" s="25">
        <v>8238.0861603301</v>
      </c>
      <c r="S42" s="25">
        <v>-3793.4557207722737</v>
      </c>
      <c r="T42" s="27">
        <v>4444.6304395578263</v>
      </c>
    </row>
    <row r="43" spans="1:20">
      <c r="A43" s="28" t="s">
        <v>87</v>
      </c>
      <c r="B43" s="22" t="s">
        <v>88</v>
      </c>
      <c r="C43" s="22" t="s">
        <v>32</v>
      </c>
      <c r="D43" s="22" t="s">
        <v>33</v>
      </c>
      <c r="E43" s="22" t="s">
        <v>26</v>
      </c>
      <c r="F43" s="23">
        <v>37985</v>
      </c>
      <c r="G43" s="24" t="s">
        <v>27</v>
      </c>
      <c r="H43" s="25">
        <v>37472.99</v>
      </c>
      <c r="I43" s="25">
        <v>-25904.92</v>
      </c>
      <c r="J43" s="25">
        <v>11568.07</v>
      </c>
      <c r="K43" s="41">
        <f t="shared" si="3"/>
        <v>2003</v>
      </c>
      <c r="L43" s="42">
        <f t="shared" si="0"/>
        <v>364.53281770412724</v>
      </c>
      <c r="M43" s="39">
        <f>(VLOOKUP(DATE(2005,12,1),IGPM!A:B,2,1)/VLOOKUP(DATE(YEAR(F43),MONTH(F43),1),IGPM!A:B,2,1))*H43</f>
        <v>42633.599320575297</v>
      </c>
      <c r="N43" s="26" t="s">
        <v>28</v>
      </c>
      <c r="O43" s="26" t="s">
        <v>29</v>
      </c>
      <c r="P43" s="25">
        <v>-25904.92</v>
      </c>
      <c r="Q43" s="25">
        <v>11568.07</v>
      </c>
      <c r="R43" s="25">
        <v>152404.37027858244</v>
      </c>
      <c r="S43" s="25">
        <v>-105356.49863320371</v>
      </c>
      <c r="T43" s="27">
        <v>47047.871645378735</v>
      </c>
    </row>
    <row r="44" spans="1:20">
      <c r="A44" s="28" t="s">
        <v>89</v>
      </c>
      <c r="B44" s="22" t="s">
        <v>90</v>
      </c>
      <c r="C44" s="22" t="s">
        <v>91</v>
      </c>
      <c r="D44" s="22" t="s">
        <v>33</v>
      </c>
      <c r="E44" s="22" t="s">
        <v>26</v>
      </c>
      <c r="F44" s="23">
        <v>37985</v>
      </c>
      <c r="G44" s="24" t="s">
        <v>27</v>
      </c>
      <c r="H44" s="25">
        <v>20255.669999999998</v>
      </c>
      <c r="I44" s="25">
        <v>-9327.36</v>
      </c>
      <c r="J44" s="25">
        <v>10928.309999999998</v>
      </c>
      <c r="K44" s="41">
        <f t="shared" si="3"/>
        <v>2003</v>
      </c>
      <c r="L44" s="42">
        <f t="shared" si="0"/>
        <v>547.25333213256476</v>
      </c>
      <c r="M44" s="39">
        <f>(VLOOKUP(DATE(2005,12,1),IGPM!A:B,2,1)/VLOOKUP(DATE(YEAR(F44),MONTH(F44),1),IGPM!A:B,2,1))*H44</f>
        <v>23045.188514441932</v>
      </c>
      <c r="N44" s="26" t="s">
        <v>28</v>
      </c>
      <c r="O44" s="26" t="s">
        <v>29</v>
      </c>
      <c r="P44" s="25">
        <v>-9327.36</v>
      </c>
      <c r="Q44" s="25">
        <v>10928.309999999998</v>
      </c>
      <c r="R44" s="25">
        <v>82380.739591924052</v>
      </c>
      <c r="S44" s="25">
        <v>-37934.801230476638</v>
      </c>
      <c r="T44" s="27">
        <v>44445.938361447414</v>
      </c>
    </row>
    <row r="45" spans="1:20">
      <c r="A45" s="28" t="s">
        <v>92</v>
      </c>
      <c r="B45" s="22" t="s">
        <v>68</v>
      </c>
      <c r="C45" s="22" t="s">
        <v>69</v>
      </c>
      <c r="D45" s="22" t="s">
        <v>25</v>
      </c>
      <c r="E45" s="22" t="s">
        <v>26</v>
      </c>
      <c r="F45" s="23">
        <v>38309</v>
      </c>
      <c r="G45" s="24" t="s">
        <v>27</v>
      </c>
      <c r="H45" s="25">
        <v>5995971.5</v>
      </c>
      <c r="I45" s="25">
        <v>-2827506.98</v>
      </c>
      <c r="J45" s="25">
        <v>3168464.52</v>
      </c>
      <c r="K45" s="41">
        <f t="shared" si="3"/>
        <v>2004</v>
      </c>
      <c r="L45" s="42">
        <f t="shared" si="0"/>
        <v>511.06120753059997</v>
      </c>
      <c r="M45" s="39">
        <f>(VLOOKUP(DATE(2005,12,1),IGPM!A:B,2,1)/VLOOKUP(DATE(YEAR(F45),MONTH(F45),1),IGPM!A:B,2,1))*H45</f>
        <v>6113085.1654016571</v>
      </c>
      <c r="N45" s="26" t="s">
        <v>28</v>
      </c>
      <c r="O45" s="26" t="s">
        <v>29</v>
      </c>
      <c r="P45" s="25">
        <v>-2827506.98</v>
      </c>
      <c r="Q45" s="25">
        <v>3168464.52</v>
      </c>
      <c r="R45" s="25">
        <v>21852738.449009087</v>
      </c>
      <c r="S45" s="25">
        <v>-10305047.396687521</v>
      </c>
      <c r="T45" s="27">
        <v>11547691.052321566</v>
      </c>
    </row>
    <row r="46" spans="1:20">
      <c r="A46" s="28" t="s">
        <v>93</v>
      </c>
      <c r="B46" s="22" t="s">
        <v>68</v>
      </c>
      <c r="C46" s="22" t="s">
        <v>69</v>
      </c>
      <c r="D46" s="22" t="s">
        <v>25</v>
      </c>
      <c r="E46" s="22" t="s">
        <v>26</v>
      </c>
      <c r="F46" s="23">
        <v>38309</v>
      </c>
      <c r="G46" s="24" t="s">
        <v>27</v>
      </c>
      <c r="H46" s="25">
        <v>5995971.4900000002</v>
      </c>
      <c r="I46" s="25">
        <v>-2827506.97</v>
      </c>
      <c r="J46" s="25">
        <v>3168464.52</v>
      </c>
      <c r="K46" s="41">
        <f t="shared" si="3"/>
        <v>2004</v>
      </c>
      <c r="L46" s="42">
        <f t="shared" si="0"/>
        <v>511.06120848572129</v>
      </c>
      <c r="M46" s="39">
        <f>(VLOOKUP(DATE(2005,12,1),IGPM!A:B,2,1)/VLOOKUP(DATE(YEAR(F46),MONTH(F46),1),IGPM!A:B,2,1))*H46</f>
        <v>6113085.1552063366</v>
      </c>
      <c r="N46" s="26" t="s">
        <v>28</v>
      </c>
      <c r="O46" s="26" t="s">
        <v>29</v>
      </c>
      <c r="P46" s="25">
        <v>-2827506.97</v>
      </c>
      <c r="Q46" s="25">
        <v>3168464.52</v>
      </c>
      <c r="R46" s="25">
        <v>21852738.412563387</v>
      </c>
      <c r="S46" s="25">
        <v>-10305047.360241819</v>
      </c>
      <c r="T46" s="27">
        <v>11547691.052321568</v>
      </c>
    </row>
    <row r="47" spans="1:20">
      <c r="A47" s="28" t="s">
        <v>94</v>
      </c>
      <c r="B47" s="22" t="s">
        <v>68</v>
      </c>
      <c r="C47" s="22" t="s">
        <v>69</v>
      </c>
      <c r="D47" s="22" t="s">
        <v>95</v>
      </c>
      <c r="E47" s="22" t="s">
        <v>26</v>
      </c>
      <c r="F47" s="23">
        <v>38519</v>
      </c>
      <c r="G47" s="24" t="s">
        <v>27</v>
      </c>
      <c r="H47" s="25">
        <v>5259808.33</v>
      </c>
      <c r="I47" s="25">
        <v>-3567996.6</v>
      </c>
      <c r="J47" s="25">
        <v>1691811.73</v>
      </c>
      <c r="K47" s="41">
        <f t="shared" si="3"/>
        <v>2005</v>
      </c>
      <c r="L47" s="42">
        <f t="shared" si="0"/>
        <v>344.95412613902153</v>
      </c>
      <c r="M47" s="39">
        <f>(VLOOKUP(DATE(2005,12,1),IGPM!A:B,2,1)/VLOOKUP(DATE(YEAR(F47),MONTH(F47),1),IGPM!A:B,2,1))*H47</f>
        <v>5231775.8836819958</v>
      </c>
      <c r="N47" s="26" t="s">
        <v>28</v>
      </c>
      <c r="O47" s="26" t="s">
        <v>29</v>
      </c>
      <c r="P47" s="25">
        <v>-3567996.6</v>
      </c>
      <c r="Q47" s="25">
        <v>1691811.73</v>
      </c>
      <c r="R47" s="25">
        <v>18702279.931744438</v>
      </c>
      <c r="S47" s="25">
        <v>-12686711.572380126</v>
      </c>
      <c r="T47" s="27">
        <v>6015568.3593643121</v>
      </c>
    </row>
    <row r="48" spans="1:20">
      <c r="A48" s="28" t="s">
        <v>96</v>
      </c>
      <c r="B48" s="22" t="s">
        <v>68</v>
      </c>
      <c r="C48" s="22" t="s">
        <v>69</v>
      </c>
      <c r="D48" s="22" t="s">
        <v>95</v>
      </c>
      <c r="E48" s="22" t="s">
        <v>26</v>
      </c>
      <c r="F48" s="23">
        <v>38519</v>
      </c>
      <c r="G48" s="24" t="s">
        <v>27</v>
      </c>
      <c r="H48" s="25">
        <v>5105108.09</v>
      </c>
      <c r="I48" s="25">
        <v>-3464633.61</v>
      </c>
      <c r="J48" s="25">
        <v>1640474.48</v>
      </c>
      <c r="K48" s="41">
        <f t="shared" si="3"/>
        <v>2005</v>
      </c>
      <c r="L48" s="42">
        <f t="shared" si="0"/>
        <v>344.79700526255647</v>
      </c>
      <c r="M48" s="39">
        <f>(VLOOKUP(DATE(2005,12,1),IGPM!A:B,2,1)/VLOOKUP(DATE(YEAR(F48),MONTH(F48),1),IGPM!A:B,2,1))*H48</f>
        <v>5077900.1273705838</v>
      </c>
      <c r="N48" s="26" t="s">
        <v>28</v>
      </c>
      <c r="O48" s="26" t="s">
        <v>29</v>
      </c>
      <c r="P48" s="25">
        <v>-3464633.61</v>
      </c>
      <c r="Q48" s="25">
        <v>1640474.48</v>
      </c>
      <c r="R48" s="25">
        <v>18152212.892706905</v>
      </c>
      <c r="S48" s="25">
        <v>-12319184.192620622</v>
      </c>
      <c r="T48" s="27">
        <v>5833028.7000862826</v>
      </c>
    </row>
    <row r="49" spans="1:20">
      <c r="A49" s="28" t="s">
        <v>97</v>
      </c>
      <c r="B49" s="22" t="s">
        <v>68</v>
      </c>
      <c r="C49" s="22" t="s">
        <v>69</v>
      </c>
      <c r="D49" s="22" t="s">
        <v>95</v>
      </c>
      <c r="E49" s="22" t="s">
        <v>26</v>
      </c>
      <c r="F49" s="23">
        <v>38519</v>
      </c>
      <c r="G49" s="24" t="s">
        <v>27</v>
      </c>
      <c r="H49" s="25">
        <v>5105108.08</v>
      </c>
      <c r="I49" s="25">
        <v>-3300024.93</v>
      </c>
      <c r="J49" s="25">
        <v>1805083.15</v>
      </c>
      <c r="K49" s="41">
        <f t="shared" si="3"/>
        <v>2005</v>
      </c>
      <c r="L49" s="42">
        <f t="shared" si="0"/>
        <v>361.99583823144025</v>
      </c>
      <c r="M49" s="39">
        <f>(VLOOKUP(DATE(2005,12,1),IGPM!A:B,2,1)/VLOOKUP(DATE(YEAR(F49),MONTH(F49),1),IGPM!A:B,2,1))*H49</f>
        <v>5077900.117423879</v>
      </c>
      <c r="N49" s="26" t="s">
        <v>28</v>
      </c>
      <c r="O49" s="26" t="s">
        <v>29</v>
      </c>
      <c r="P49" s="25">
        <v>-3300024.93</v>
      </c>
      <c r="Q49" s="25">
        <v>1805083.15</v>
      </c>
      <c r="R49" s="25">
        <v>18152212.857149944</v>
      </c>
      <c r="S49" s="25">
        <v>-11733885.752182027</v>
      </c>
      <c r="T49" s="27">
        <v>6418327.1049679164</v>
      </c>
    </row>
    <row r="50" spans="1:20">
      <c r="A50" s="28" t="s">
        <v>98</v>
      </c>
      <c r="B50" s="22" t="s">
        <v>68</v>
      </c>
      <c r="C50" s="22" t="s">
        <v>69</v>
      </c>
      <c r="D50" s="22" t="s">
        <v>99</v>
      </c>
      <c r="E50" s="22" t="s">
        <v>26</v>
      </c>
      <c r="F50" s="23">
        <v>38520</v>
      </c>
      <c r="G50" s="24" t="s">
        <v>27</v>
      </c>
      <c r="H50" s="25">
        <v>1485628.1</v>
      </c>
      <c r="I50" s="25">
        <v>-980103.78</v>
      </c>
      <c r="J50" s="25">
        <v>505524.32000000007</v>
      </c>
      <c r="K50" s="41">
        <f t="shared" si="3"/>
        <v>2005</v>
      </c>
      <c r="L50" s="42">
        <f t="shared" si="0"/>
        <v>354.69404617539584</v>
      </c>
      <c r="M50" s="39">
        <f>(VLOOKUP(DATE(2005,12,1),IGPM!A:B,2,1)/VLOOKUP(DATE(YEAR(F50),MONTH(F50),1),IGPM!A:B,2,1))*H50</f>
        <v>1477710.3609211375</v>
      </c>
      <c r="N50" s="26" t="s">
        <v>28</v>
      </c>
      <c r="O50" s="26" t="s">
        <v>29</v>
      </c>
      <c r="P50" s="25">
        <v>-980103.78</v>
      </c>
      <c r="Q50" s="25">
        <v>505524.32000000007</v>
      </c>
      <c r="R50" s="25">
        <v>5282442.0316216387</v>
      </c>
      <c r="S50" s="25">
        <v>-3484951.1818087231</v>
      </c>
      <c r="T50" s="27">
        <v>1797490.8498129155</v>
      </c>
    </row>
    <row r="51" spans="1:20">
      <c r="A51" s="28" t="s">
        <v>100</v>
      </c>
      <c r="B51" s="22" t="s">
        <v>68</v>
      </c>
      <c r="C51" s="22" t="s">
        <v>69</v>
      </c>
      <c r="D51" s="22" t="s">
        <v>99</v>
      </c>
      <c r="E51" s="22" t="s">
        <v>26</v>
      </c>
      <c r="F51" s="23">
        <v>38520</v>
      </c>
      <c r="G51" s="24" t="s">
        <v>27</v>
      </c>
      <c r="H51" s="25">
        <v>1485628.09</v>
      </c>
      <c r="I51" s="25">
        <v>-980103.78</v>
      </c>
      <c r="J51" s="25">
        <v>505524.31000000006</v>
      </c>
      <c r="K51" s="41">
        <f t="shared" si="3"/>
        <v>2005</v>
      </c>
      <c r="L51" s="42">
        <f t="shared" si="0"/>
        <v>354.69404378789358</v>
      </c>
      <c r="M51" s="39">
        <f>(VLOOKUP(DATE(2005,12,1),IGPM!A:B,2,1)/VLOOKUP(DATE(YEAR(F51),MONTH(F51),1),IGPM!A:B,2,1))*H51</f>
        <v>1477710.3509744331</v>
      </c>
      <c r="N51" s="26" t="s">
        <v>28</v>
      </c>
      <c r="O51" s="26" t="s">
        <v>29</v>
      </c>
      <c r="P51" s="25">
        <v>-980103.78</v>
      </c>
      <c r="Q51" s="25">
        <v>505524.31000000006</v>
      </c>
      <c r="R51" s="25">
        <v>5282441.9960646778</v>
      </c>
      <c r="S51" s="25">
        <v>-3484951.1818087231</v>
      </c>
      <c r="T51" s="27">
        <v>1797490.8142559547</v>
      </c>
    </row>
    <row r="52" spans="1:20">
      <c r="A52" s="28" t="s">
        <v>101</v>
      </c>
      <c r="B52" s="22" t="s">
        <v>102</v>
      </c>
      <c r="C52" s="22" t="s">
        <v>69</v>
      </c>
      <c r="D52" s="22" t="s">
        <v>99</v>
      </c>
      <c r="E52" s="22" t="s">
        <v>26</v>
      </c>
      <c r="F52" s="23">
        <v>38718</v>
      </c>
      <c r="G52" s="24" t="s">
        <v>27</v>
      </c>
      <c r="H52" s="25">
        <v>41497.800000000003</v>
      </c>
      <c r="I52" s="25">
        <v>-21957.39</v>
      </c>
      <c r="J52" s="25">
        <v>19540.410000000003</v>
      </c>
      <c r="K52" s="41">
        <f t="shared" si="3"/>
        <v>2006</v>
      </c>
      <c r="L52" s="42">
        <f t="shared" si="0"/>
        <v>429.0127651783751</v>
      </c>
      <c r="M52" s="39">
        <f>(VLOOKUP(DATE(2005,12,1),IGPM!A:B,2,1)/VLOOKUP(DATE(YEAR(F52),MONTH(F52),1),IGPM!A:B,2,1))*H52</f>
        <v>41120.11543555872</v>
      </c>
      <c r="N52" s="26" t="s">
        <v>28</v>
      </c>
      <c r="O52" s="26" t="s">
        <v>29</v>
      </c>
      <c r="P52" s="25">
        <v>-21957.39</v>
      </c>
      <c r="Q52" s="25">
        <v>19540.410000000003</v>
      </c>
      <c r="R52" s="25">
        <v>146994.04691628975</v>
      </c>
      <c r="S52" s="25">
        <v>-77777.752454811372</v>
      </c>
      <c r="T52" s="27">
        <v>69216.294461478377</v>
      </c>
    </row>
    <row r="53" spans="1:20">
      <c r="A53" s="28" t="s">
        <v>103</v>
      </c>
      <c r="B53" s="22" t="s">
        <v>104</v>
      </c>
      <c r="C53" s="22" t="s">
        <v>69</v>
      </c>
      <c r="D53" s="22" t="s">
        <v>105</v>
      </c>
      <c r="E53" s="22" t="s">
        <v>26</v>
      </c>
      <c r="F53" s="23">
        <v>38718</v>
      </c>
      <c r="G53" s="24" t="s">
        <v>27</v>
      </c>
      <c r="H53" s="25">
        <v>54796.37</v>
      </c>
      <c r="I53" s="25">
        <v>-34193.360000000001</v>
      </c>
      <c r="J53" s="25">
        <v>20603.010000000002</v>
      </c>
      <c r="K53" s="41">
        <f t="shared" si="3"/>
        <v>2006</v>
      </c>
      <c r="L53" s="42">
        <f t="shared" si="0"/>
        <v>363.77752844411896</v>
      </c>
      <c r="M53" s="39">
        <f>(VLOOKUP(DATE(2005,12,1),IGPM!A:B,2,1)/VLOOKUP(DATE(YEAR(F53),MONTH(F53),1),IGPM!A:B,2,1))*H53</f>
        <v>54297.650956185309</v>
      </c>
      <c r="N53" s="26" t="s">
        <v>28</v>
      </c>
      <c r="O53" s="26" t="s">
        <v>29</v>
      </c>
      <c r="P53" s="25">
        <v>-34193.360000000001</v>
      </c>
      <c r="Q53" s="25">
        <v>20603.010000000002</v>
      </c>
      <c r="R53" s="25">
        <v>194100.41454299682</v>
      </c>
      <c r="S53" s="25">
        <v>-121120.16454042349</v>
      </c>
      <c r="T53" s="27">
        <v>72980.250002573332</v>
      </c>
    </row>
    <row r="54" spans="1:20">
      <c r="A54" s="28" t="s">
        <v>106</v>
      </c>
      <c r="B54" s="22" t="s">
        <v>107</v>
      </c>
      <c r="C54" s="22" t="s">
        <v>69</v>
      </c>
      <c r="D54" s="22" t="s">
        <v>105</v>
      </c>
      <c r="E54" s="22" t="s">
        <v>26</v>
      </c>
      <c r="F54" s="23">
        <v>38718</v>
      </c>
      <c r="G54" s="24" t="s">
        <v>27</v>
      </c>
      <c r="H54" s="25">
        <v>37102937.960000001</v>
      </c>
      <c r="I54" s="25">
        <v>-37102937.960000001</v>
      </c>
      <c r="J54" s="25">
        <v>0</v>
      </c>
      <c r="K54" s="41">
        <f t="shared" si="3"/>
        <v>2006</v>
      </c>
      <c r="L54" s="42">
        <f t="shared" si="0"/>
        <v>227</v>
      </c>
      <c r="M54" s="39">
        <f>(VLOOKUP(DATE(2005,12,1),IGPM!A:B,2,1)/VLOOKUP(DATE(YEAR(F54),MONTH(F54),1),IGPM!A:B,2,1))*H54</f>
        <v>36765252.420937337</v>
      </c>
      <c r="N54" s="26" t="s">
        <v>28</v>
      </c>
      <c r="O54" s="26" t="s">
        <v>29</v>
      </c>
      <c r="P54" s="25">
        <v>-37102937.960000001</v>
      </c>
      <c r="Q54" s="25">
        <v>0</v>
      </c>
      <c r="R54" s="25">
        <v>131426509.43482374</v>
      </c>
      <c r="S54" s="25">
        <v>-131426509.43482374</v>
      </c>
      <c r="T54" s="27">
        <v>0</v>
      </c>
    </row>
    <row r="55" spans="1:20">
      <c r="A55" s="28" t="s">
        <v>108</v>
      </c>
      <c r="B55" s="22" t="s">
        <v>109</v>
      </c>
      <c r="C55" s="22" t="s">
        <v>69</v>
      </c>
      <c r="D55" s="22" t="s">
        <v>105</v>
      </c>
      <c r="E55" s="22" t="s">
        <v>26</v>
      </c>
      <c r="F55" s="23">
        <v>38718</v>
      </c>
      <c r="G55" s="24" t="s">
        <v>27</v>
      </c>
      <c r="H55" s="25">
        <v>476892.1</v>
      </c>
      <c r="I55" s="25">
        <v>-300293.5</v>
      </c>
      <c r="J55" s="25">
        <v>176598.59999999998</v>
      </c>
      <c r="K55" s="41">
        <f t="shared" si="3"/>
        <v>2006</v>
      </c>
      <c r="L55" s="42">
        <f t="shared" si="0"/>
        <v>360.49567073546376</v>
      </c>
      <c r="M55" s="39">
        <f>(VLOOKUP(DATE(2005,12,1),IGPM!A:B,2,1)/VLOOKUP(DATE(YEAR(F55),MONTH(F55),1),IGPM!A:B,2,1))*H55</f>
        <v>472551.75460641307</v>
      </c>
      <c r="N55" s="26" t="s">
        <v>28</v>
      </c>
      <c r="O55" s="26" t="s">
        <v>29</v>
      </c>
      <c r="P55" s="25">
        <v>-300293.5</v>
      </c>
      <c r="Q55" s="25">
        <v>176598.59999999998</v>
      </c>
      <c r="R55" s="25">
        <v>1689253.3994912487</v>
      </c>
      <c r="S55" s="25">
        <v>-1063703.5415770682</v>
      </c>
      <c r="T55" s="27">
        <v>625549.85791418049</v>
      </c>
    </row>
    <row r="56" spans="1:20">
      <c r="A56" s="28" t="s">
        <v>110</v>
      </c>
      <c r="B56" s="22" t="s">
        <v>111</v>
      </c>
      <c r="C56" s="22" t="s">
        <v>32</v>
      </c>
      <c r="D56" s="22" t="s">
        <v>25</v>
      </c>
      <c r="E56" s="22" t="s">
        <v>26</v>
      </c>
      <c r="F56" s="23">
        <v>38718</v>
      </c>
      <c r="G56" s="24" t="s">
        <v>27</v>
      </c>
      <c r="H56" s="25">
        <v>52174</v>
      </c>
      <c r="I56" s="25">
        <v>-34589.57</v>
      </c>
      <c r="J56" s="25">
        <v>17584.43</v>
      </c>
      <c r="K56" s="41">
        <f t="shared" si="3"/>
        <v>2006</v>
      </c>
      <c r="L56" s="42">
        <f t="shared" si="0"/>
        <v>342.40084511024565</v>
      </c>
      <c r="M56" s="39">
        <f>(VLOOKUP(DATE(2005,12,1),IGPM!A:B,2,1)/VLOOKUP(DATE(YEAR(F56),MONTH(F56),1),IGPM!A:B,2,1))*H56</f>
        <v>51699.147972539278</v>
      </c>
      <c r="N56" s="26" t="s">
        <v>28</v>
      </c>
      <c r="O56" s="26" t="s">
        <v>29</v>
      </c>
      <c r="P56" s="25">
        <v>-34589.57</v>
      </c>
      <c r="Q56" s="25">
        <v>17584.43</v>
      </c>
      <c r="R56" s="25">
        <v>184811.42142018376</v>
      </c>
      <c r="S56" s="25">
        <v>-122523.62475587352</v>
      </c>
      <c r="T56" s="27">
        <v>62287.796664310241</v>
      </c>
    </row>
    <row r="57" spans="1:20">
      <c r="A57" s="28" t="s">
        <v>112</v>
      </c>
      <c r="B57" s="22" t="s">
        <v>113</v>
      </c>
      <c r="C57" s="22" t="s">
        <v>32</v>
      </c>
      <c r="D57" s="22" t="s">
        <v>25</v>
      </c>
      <c r="E57" s="22" t="s">
        <v>26</v>
      </c>
      <c r="F57" s="23">
        <v>38718</v>
      </c>
      <c r="G57" s="24" t="s">
        <v>27</v>
      </c>
      <c r="H57" s="25">
        <v>57700.3</v>
      </c>
      <c r="I57" s="25">
        <v>-33379.22</v>
      </c>
      <c r="J57" s="25">
        <v>24321.08</v>
      </c>
      <c r="K57" s="41">
        <f t="shared" si="3"/>
        <v>2006</v>
      </c>
      <c r="L57" s="42">
        <f t="shared" si="0"/>
        <v>392.39886672007316</v>
      </c>
      <c r="M57" s="39">
        <f>(VLOOKUP(DATE(2005,12,1),IGPM!A:B,2,1)/VLOOKUP(DATE(YEAR(F57),MONTH(F57),1),IGPM!A:B,2,1))*H57</f>
        <v>57175.151373479282</v>
      </c>
      <c r="N57" s="26" t="s">
        <v>28</v>
      </c>
      <c r="O57" s="26" t="s">
        <v>29</v>
      </c>
      <c r="P57" s="25">
        <v>-33379.22</v>
      </c>
      <c r="Q57" s="25">
        <v>24321.08</v>
      </c>
      <c r="R57" s="25">
        <v>204386.75316002281</v>
      </c>
      <c r="S57" s="25">
        <v>-118236.30724301426</v>
      </c>
      <c r="T57" s="27">
        <v>86150.445917008547</v>
      </c>
    </row>
    <row r="58" spans="1:20">
      <c r="A58" s="28" t="s">
        <v>114</v>
      </c>
      <c r="B58" s="22" t="s">
        <v>68</v>
      </c>
      <c r="C58" s="22" t="s">
        <v>69</v>
      </c>
      <c r="D58" s="22" t="s">
        <v>33</v>
      </c>
      <c r="E58" s="22" t="s">
        <v>26</v>
      </c>
      <c r="F58" s="23">
        <v>39128</v>
      </c>
      <c r="G58" s="24" t="s">
        <v>27</v>
      </c>
      <c r="H58" s="25">
        <v>1557.93</v>
      </c>
      <c r="I58" s="25">
        <v>-1492.68</v>
      </c>
      <c r="J58" s="25">
        <v>65.25</v>
      </c>
      <c r="K58" s="41">
        <f t="shared" si="3"/>
        <v>2007</v>
      </c>
      <c r="L58" s="42">
        <f t="shared" si="0"/>
        <v>223.35465069539353</v>
      </c>
      <c r="M58" s="39">
        <f>(VLOOKUP(DATE(2005,12,1),IGPM!A:B,2,1)/VLOOKUP(DATE(YEAR(F58),MONTH(F58),1),IGPM!A:B,2,1))*H58</f>
        <v>1488.9590943273497</v>
      </c>
      <c r="N58" s="26" t="s">
        <v>28</v>
      </c>
      <c r="O58" s="26" t="s">
        <v>29</v>
      </c>
      <c r="P58" s="25">
        <v>-1492.68</v>
      </c>
      <c r="Q58" s="25">
        <v>65.25</v>
      </c>
      <c r="R58" s="25">
        <v>5322.6534179114697</v>
      </c>
      <c r="S58" s="25">
        <v>-5099.7273971539762</v>
      </c>
      <c r="T58" s="27">
        <v>222.92602075749346</v>
      </c>
    </row>
    <row r="59" spans="1:20">
      <c r="A59" s="28" t="s">
        <v>115</v>
      </c>
      <c r="B59" s="22" t="s">
        <v>116</v>
      </c>
      <c r="C59" s="22" t="s">
        <v>32</v>
      </c>
      <c r="D59" s="22" t="s">
        <v>95</v>
      </c>
      <c r="E59" s="22" t="s">
        <v>26</v>
      </c>
      <c r="F59" s="23">
        <v>39188</v>
      </c>
      <c r="G59" s="24" t="s">
        <v>27</v>
      </c>
      <c r="H59" s="25">
        <v>7633.79</v>
      </c>
      <c r="I59" s="25">
        <v>-7385.54</v>
      </c>
      <c r="J59" s="25">
        <v>248.25</v>
      </c>
      <c r="K59" s="41">
        <f t="shared" si="3"/>
        <v>2007</v>
      </c>
      <c r="L59" s="42">
        <f t="shared" si="0"/>
        <v>219.12595152148657</v>
      </c>
      <c r="M59" s="39">
        <f>(VLOOKUP(DATE(2005,12,1),IGPM!A:B,2,1)/VLOOKUP(DATE(YEAR(F59),MONTH(F59),1),IGPM!A:B,2,1))*H59</f>
        <v>7267.9475962360975</v>
      </c>
      <c r="N59" s="26" t="s">
        <v>28</v>
      </c>
      <c r="O59" s="26" t="s">
        <v>29</v>
      </c>
      <c r="P59" s="25">
        <v>-7385.54</v>
      </c>
      <c r="Q59" s="25">
        <v>248.25</v>
      </c>
      <c r="R59" s="25">
        <v>25981.080515703285</v>
      </c>
      <c r="S59" s="25">
        <v>-25136.178672972041</v>
      </c>
      <c r="T59" s="27">
        <v>844.90184273124396</v>
      </c>
    </row>
    <row r="60" spans="1:20">
      <c r="A60" s="28" t="s">
        <v>117</v>
      </c>
      <c r="B60" s="22" t="s">
        <v>118</v>
      </c>
      <c r="C60" s="22" t="s">
        <v>32</v>
      </c>
      <c r="D60" s="22" t="s">
        <v>105</v>
      </c>
      <c r="E60" s="22" t="s">
        <v>26</v>
      </c>
      <c r="F60" s="23">
        <v>39276</v>
      </c>
      <c r="G60" s="24" t="s">
        <v>27</v>
      </c>
      <c r="H60" s="25">
        <v>2041553.93</v>
      </c>
      <c r="I60" s="25">
        <v>-1340517.82</v>
      </c>
      <c r="J60" s="25">
        <v>701036.10999999987</v>
      </c>
      <c r="K60" s="41">
        <f t="shared" si="3"/>
        <v>2007</v>
      </c>
      <c r="L60" s="42">
        <f t="shared" si="0"/>
        <v>318.29847019116835</v>
      </c>
      <c r="M60" s="39">
        <f>(VLOOKUP(DATE(2005,12,1),IGPM!A:B,2,1)/VLOOKUP(DATE(YEAR(F60),MONTH(F60),1),IGPM!A:B,2,1))*H60</f>
        <v>1932450.3160984966</v>
      </c>
      <c r="N60" s="26" t="s">
        <v>28</v>
      </c>
      <c r="O60" s="26" t="s">
        <v>29</v>
      </c>
      <c r="P60" s="25">
        <v>-1340517.82</v>
      </c>
      <c r="Q60" s="25">
        <v>701036.10999999987</v>
      </c>
      <c r="R60" s="25">
        <v>6908022.7382421447</v>
      </c>
      <c r="S60" s="25">
        <v>-4535921.1165089291</v>
      </c>
      <c r="T60" s="27">
        <v>2372101.6217332156</v>
      </c>
    </row>
    <row r="61" spans="1:20">
      <c r="A61" s="28" t="s">
        <v>119</v>
      </c>
      <c r="B61" s="22" t="s">
        <v>118</v>
      </c>
      <c r="C61" s="22" t="s">
        <v>32</v>
      </c>
      <c r="D61" s="22" t="s">
        <v>105</v>
      </c>
      <c r="E61" s="22" t="s">
        <v>26</v>
      </c>
      <c r="F61" s="23">
        <v>39276</v>
      </c>
      <c r="G61" s="24" t="s">
        <v>27</v>
      </c>
      <c r="H61" s="25">
        <v>2041553.93</v>
      </c>
      <c r="I61" s="25">
        <v>-1340517.82</v>
      </c>
      <c r="J61" s="25">
        <v>701036.10999999987</v>
      </c>
      <c r="K61" s="41">
        <f t="shared" si="3"/>
        <v>2007</v>
      </c>
      <c r="L61" s="42">
        <f t="shared" si="0"/>
        <v>318.29847019116835</v>
      </c>
      <c r="M61" s="39">
        <f>(VLOOKUP(DATE(2005,12,1),IGPM!A:B,2,1)/VLOOKUP(DATE(YEAR(F61),MONTH(F61),1),IGPM!A:B,2,1))*H61</f>
        <v>1932450.3160984966</v>
      </c>
      <c r="N61" s="26" t="s">
        <v>28</v>
      </c>
      <c r="O61" s="26" t="s">
        <v>29</v>
      </c>
      <c r="P61" s="25">
        <v>-1340517.82</v>
      </c>
      <c r="Q61" s="25">
        <v>701036.10999999987</v>
      </c>
      <c r="R61" s="25">
        <v>6908022.7382421447</v>
      </c>
      <c r="S61" s="25">
        <v>-4535921.1165089291</v>
      </c>
      <c r="T61" s="27">
        <v>2372101.6217332156</v>
      </c>
    </row>
    <row r="62" spans="1:20">
      <c r="A62" s="28" t="s">
        <v>120</v>
      </c>
      <c r="B62" s="22" t="s">
        <v>118</v>
      </c>
      <c r="C62" s="22" t="s">
        <v>32</v>
      </c>
      <c r="D62" s="22" t="s">
        <v>105</v>
      </c>
      <c r="E62" s="22" t="s">
        <v>26</v>
      </c>
      <c r="F62" s="23">
        <v>39276</v>
      </c>
      <c r="G62" s="24" t="s">
        <v>27</v>
      </c>
      <c r="H62" s="25">
        <v>2041553.95</v>
      </c>
      <c r="I62" s="25">
        <v>-1340517.8400000001</v>
      </c>
      <c r="J62" s="25">
        <v>701036.10999999987</v>
      </c>
      <c r="K62" s="41">
        <f t="shared" si="3"/>
        <v>2007</v>
      </c>
      <c r="L62" s="42">
        <f t="shared" si="0"/>
        <v>318.29846856047806</v>
      </c>
      <c r="M62" s="39">
        <f>(VLOOKUP(DATE(2005,12,1),IGPM!A:B,2,1)/VLOOKUP(DATE(YEAR(F62),MONTH(F62),1),IGPM!A:B,2,1))*H62</f>
        <v>1932450.3350296675</v>
      </c>
      <c r="N62" s="26" t="s">
        <v>28</v>
      </c>
      <c r="O62" s="26" t="s">
        <v>29</v>
      </c>
      <c r="P62" s="25">
        <v>-1340517.8400000001</v>
      </c>
      <c r="Q62" s="25">
        <v>701036.10999999987</v>
      </c>
      <c r="R62" s="25">
        <v>6908022.8059163084</v>
      </c>
      <c r="S62" s="25">
        <v>-4535921.1841830919</v>
      </c>
      <c r="T62" s="27">
        <v>2372101.6217332166</v>
      </c>
    </row>
    <row r="63" spans="1:20">
      <c r="A63" s="28" t="s">
        <v>121</v>
      </c>
      <c r="B63" s="22" t="s">
        <v>122</v>
      </c>
      <c r="C63" s="22" t="s">
        <v>69</v>
      </c>
      <c r="D63" s="22" t="s">
        <v>105</v>
      </c>
      <c r="E63" s="22" t="s">
        <v>26</v>
      </c>
      <c r="F63" s="23">
        <v>39276</v>
      </c>
      <c r="G63" s="24" t="s">
        <v>27</v>
      </c>
      <c r="H63" s="25">
        <v>103129406.34</v>
      </c>
      <c r="I63" s="25">
        <v>-59106900.390000001</v>
      </c>
      <c r="J63" s="25">
        <v>44022505.950000003</v>
      </c>
      <c r="K63" s="41">
        <f t="shared" si="3"/>
        <v>2007</v>
      </c>
      <c r="L63" s="42">
        <f t="shared" si="0"/>
        <v>364.66209161437644</v>
      </c>
      <c r="M63" s="39">
        <f>(VLOOKUP(DATE(2005,12,1),IGPM!A:B,2,1)/VLOOKUP(DATE(YEAR(F63),MONTH(F63),1),IGPM!A:B,2,1))*H63</f>
        <v>97618020.740105212</v>
      </c>
      <c r="N63" s="26" t="s">
        <v>28</v>
      </c>
      <c r="O63" s="26" t="s">
        <v>29</v>
      </c>
      <c r="P63" s="25">
        <v>-59106900.390000001</v>
      </c>
      <c r="Q63" s="25">
        <v>44022505.950000003</v>
      </c>
      <c r="R63" s="25">
        <v>348959816.10347843</v>
      </c>
      <c r="S63" s="25">
        <v>-200000502.50013897</v>
      </c>
      <c r="T63" s="27">
        <v>148959313.60333946</v>
      </c>
    </row>
    <row r="64" spans="1:20">
      <c r="A64" s="28" t="s">
        <v>123</v>
      </c>
      <c r="B64" s="22" t="s">
        <v>107</v>
      </c>
      <c r="C64" s="22" t="s">
        <v>69</v>
      </c>
      <c r="D64" s="22" t="s">
        <v>105</v>
      </c>
      <c r="E64" s="22" t="s">
        <v>26</v>
      </c>
      <c r="F64" s="23">
        <v>39276</v>
      </c>
      <c r="G64" s="24" t="s">
        <v>27</v>
      </c>
      <c r="H64" s="25">
        <v>107521840.56</v>
      </c>
      <c r="I64" s="25">
        <v>-59724183.289999999</v>
      </c>
      <c r="J64" s="25">
        <v>47797657.270000003</v>
      </c>
      <c r="K64" s="41">
        <f t="shared" si="3"/>
        <v>2007</v>
      </c>
      <c r="L64" s="42">
        <f t="shared" si="0"/>
        <v>376.26407661237357</v>
      </c>
      <c r="M64" s="39">
        <f>(VLOOKUP(DATE(2005,12,1),IGPM!A:B,2,1)/VLOOKUP(DATE(YEAR(F64),MONTH(F64),1),IGPM!A:B,2,1))*H64</f>
        <v>101775716.8813386</v>
      </c>
      <c r="N64" s="26" t="s">
        <v>28</v>
      </c>
      <c r="O64" s="26" t="s">
        <v>29</v>
      </c>
      <c r="P64" s="25">
        <v>-59724183.289999999</v>
      </c>
      <c r="Q64" s="25">
        <v>47797657.270000003</v>
      </c>
      <c r="R64" s="25">
        <v>363822531.71540099</v>
      </c>
      <c r="S64" s="25">
        <v>-202089207.69987279</v>
      </c>
      <c r="T64" s="27">
        <v>161733324.0155282</v>
      </c>
    </row>
    <row r="65" spans="1:20">
      <c r="A65" s="28" t="s">
        <v>124</v>
      </c>
      <c r="B65" s="22" t="s">
        <v>125</v>
      </c>
      <c r="C65" s="22" t="s">
        <v>69</v>
      </c>
      <c r="D65" s="22" t="s">
        <v>105</v>
      </c>
      <c r="E65" s="22" t="s">
        <v>26</v>
      </c>
      <c r="F65" s="23">
        <v>39276</v>
      </c>
      <c r="G65" s="24" t="s">
        <v>27</v>
      </c>
      <c r="H65" s="25">
        <v>102820079.98999999</v>
      </c>
      <c r="I65" s="25">
        <v>-58929615.149999999</v>
      </c>
      <c r="J65" s="25">
        <v>43890464.839999996</v>
      </c>
      <c r="K65" s="41">
        <f t="shared" si="3"/>
        <v>2007</v>
      </c>
      <c r="L65" s="42">
        <f t="shared" si="0"/>
        <v>364.6620916021713</v>
      </c>
      <c r="M65" s="39">
        <f>(VLOOKUP(DATE(2005,12,1),IGPM!A:B,2,1)/VLOOKUP(DATE(YEAR(F65),MONTH(F65),1),IGPM!A:B,2,1))*H65</f>
        <v>97325225.240534395</v>
      </c>
      <c r="N65" s="26" t="s">
        <v>28</v>
      </c>
      <c r="O65" s="26" t="s">
        <v>29</v>
      </c>
      <c r="P65" s="25">
        <v>-58929615.149999999</v>
      </c>
      <c r="Q65" s="25">
        <v>43890464.839999996</v>
      </c>
      <c r="R65" s="25">
        <v>347913146.00187719</v>
      </c>
      <c r="S65" s="25">
        <v>-199400620.98288962</v>
      </c>
      <c r="T65" s="27">
        <v>148512525.01898757</v>
      </c>
    </row>
    <row r="66" spans="1:20">
      <c r="A66" s="28" t="s">
        <v>126</v>
      </c>
      <c r="B66" s="22" t="s">
        <v>127</v>
      </c>
      <c r="C66" s="22" t="s">
        <v>69</v>
      </c>
      <c r="D66" s="22" t="s">
        <v>105</v>
      </c>
      <c r="E66" s="22" t="s">
        <v>26</v>
      </c>
      <c r="F66" s="23">
        <v>39276</v>
      </c>
      <c r="G66" s="24" t="s">
        <v>27</v>
      </c>
      <c r="H66" s="25">
        <v>99912412.260000005</v>
      </c>
      <c r="I66" s="25">
        <v>-57263133.859999999</v>
      </c>
      <c r="J66" s="25">
        <v>42649278.400000006</v>
      </c>
      <c r="K66" s="41">
        <f t="shared" si="3"/>
        <v>2007</v>
      </c>
      <c r="L66" s="42">
        <f t="shared" si="0"/>
        <v>364.66209155427458</v>
      </c>
      <c r="M66" s="39">
        <f>(VLOOKUP(DATE(2005,12,1),IGPM!A:B,2,1)/VLOOKUP(DATE(YEAR(F66),MONTH(F66),1),IGPM!A:B,2,1))*H66</f>
        <v>94572947.506706476</v>
      </c>
      <c r="N66" s="26" t="s">
        <v>28</v>
      </c>
      <c r="O66" s="26" t="s">
        <v>29</v>
      </c>
      <c r="P66" s="25">
        <v>-57263133.859999999</v>
      </c>
      <c r="Q66" s="25">
        <v>42649278.400000006</v>
      </c>
      <c r="R66" s="25">
        <v>338074446.91147757</v>
      </c>
      <c r="S66" s="25">
        <v>-193761734.60569993</v>
      </c>
      <c r="T66" s="27">
        <v>144312712.30577764</v>
      </c>
    </row>
    <row r="67" spans="1:20">
      <c r="A67" s="28" t="s">
        <v>128</v>
      </c>
      <c r="B67" s="22" t="s">
        <v>129</v>
      </c>
      <c r="C67" s="22" t="s">
        <v>69</v>
      </c>
      <c r="D67" s="22" t="s">
        <v>105</v>
      </c>
      <c r="E67" s="22" t="s">
        <v>26</v>
      </c>
      <c r="F67" s="23">
        <v>39276</v>
      </c>
      <c r="G67" s="24" t="s">
        <v>27</v>
      </c>
      <c r="H67" s="25">
        <v>100902256.59</v>
      </c>
      <c r="I67" s="25">
        <v>-57830446.640000001</v>
      </c>
      <c r="J67" s="25">
        <v>43071809.950000003</v>
      </c>
      <c r="K67" s="41">
        <f t="shared" si="3"/>
        <v>2007</v>
      </c>
      <c r="L67" s="42">
        <f t="shared" ref="L67:L130" si="5">IFERROR((DATEDIF(F67,DATE(2024,12,31),"M")*H67)/(H67-J67),12*_xlfn.NUMBERVALUE(LEFT(G67,3)))</f>
        <v>364.66209155513451</v>
      </c>
      <c r="M67" s="39">
        <f>(VLOOKUP(DATE(2005,12,1),IGPM!A:B,2,1)/VLOOKUP(DATE(YEAR(F67),MONTH(F67),1),IGPM!A:B,2,1))*H67</f>
        <v>95509893.11479865</v>
      </c>
      <c r="N67" s="26" t="s">
        <v>28</v>
      </c>
      <c r="O67" s="26" t="s">
        <v>29</v>
      </c>
      <c r="P67" s="25">
        <v>-57830446.640000001</v>
      </c>
      <c r="Q67" s="25">
        <v>43071809.950000003</v>
      </c>
      <c r="R67" s="25">
        <v>341423791.27043849</v>
      </c>
      <c r="S67" s="25">
        <v>-195681355.50150228</v>
      </c>
      <c r="T67" s="27">
        <v>145742435.76893622</v>
      </c>
    </row>
    <row r="68" spans="1:20">
      <c r="A68" s="28" t="s">
        <v>130</v>
      </c>
      <c r="B68" s="22" t="s">
        <v>131</v>
      </c>
      <c r="C68" s="22" t="s">
        <v>69</v>
      </c>
      <c r="D68" s="22" t="s">
        <v>105</v>
      </c>
      <c r="E68" s="22" t="s">
        <v>26</v>
      </c>
      <c r="F68" s="23">
        <v>39276</v>
      </c>
      <c r="G68" s="24" t="s">
        <v>27</v>
      </c>
      <c r="H68" s="25">
        <v>98242049.950000003</v>
      </c>
      <c r="I68" s="25">
        <v>-56305793.539999999</v>
      </c>
      <c r="J68" s="25">
        <v>41936256.410000004</v>
      </c>
      <c r="K68" s="41">
        <f t="shared" si="3"/>
        <v>2007</v>
      </c>
      <c r="L68" s="42">
        <f t="shared" si="5"/>
        <v>364.66209156547126</v>
      </c>
      <c r="M68" s="39">
        <f>(VLOOKUP(DATE(2005,12,1),IGPM!A:B,2,1)/VLOOKUP(DATE(YEAR(F68),MONTH(F68),1),IGPM!A:B,2,1))*H68</f>
        <v>92991851.79009296</v>
      </c>
      <c r="N68" s="26" t="s">
        <v>28</v>
      </c>
      <c r="O68" s="26" t="s">
        <v>29</v>
      </c>
      <c r="P68" s="25">
        <v>-56305793.539999999</v>
      </c>
      <c r="Q68" s="25">
        <v>41936256.410000004</v>
      </c>
      <c r="R68" s="25">
        <v>332422428.29515684</v>
      </c>
      <c r="S68" s="25">
        <v>-190522374.3313446</v>
      </c>
      <c r="T68" s="27">
        <v>141900053.96381223</v>
      </c>
    </row>
    <row r="69" spans="1:20">
      <c r="A69" s="28" t="s">
        <v>132</v>
      </c>
      <c r="B69" s="22" t="s">
        <v>68</v>
      </c>
      <c r="C69" s="22" t="s">
        <v>69</v>
      </c>
      <c r="D69" s="22" t="s">
        <v>99</v>
      </c>
      <c r="E69" s="22" t="s">
        <v>26</v>
      </c>
      <c r="F69" s="23">
        <v>39325</v>
      </c>
      <c r="G69" s="24" t="s">
        <v>27</v>
      </c>
      <c r="H69" s="25">
        <v>786.1</v>
      </c>
      <c r="I69" s="25">
        <v>-504.12</v>
      </c>
      <c r="J69" s="25">
        <v>281.98</v>
      </c>
      <c r="K69" s="41">
        <f t="shared" ref="K69:K132" si="6">YEAR(F69)</f>
        <v>2007</v>
      </c>
      <c r="L69" s="42">
        <f t="shared" si="5"/>
        <v>324.34499722288348</v>
      </c>
      <c r="M69" s="39">
        <f>(VLOOKUP(DATE(2005,12,1),IGPM!A:B,2,1)/VLOOKUP(DATE(YEAR(F69),MONTH(F69),1),IGPM!A:B,2,1))*H69</f>
        <v>736.83623182728786</v>
      </c>
      <c r="N69" s="26" t="s">
        <v>28</v>
      </c>
      <c r="O69" s="26" t="s">
        <v>29</v>
      </c>
      <c r="P69" s="25">
        <v>-504.12</v>
      </c>
      <c r="Q69" s="25">
        <v>281.98</v>
      </c>
      <c r="R69" s="25">
        <v>2634.003783393583</v>
      </c>
      <c r="S69" s="25">
        <v>-1689.1667564996476</v>
      </c>
      <c r="T69" s="27">
        <v>944.83702689393544</v>
      </c>
    </row>
    <row r="70" spans="1:20">
      <c r="A70" s="28" t="s">
        <v>133</v>
      </c>
      <c r="B70" s="22" t="s">
        <v>68</v>
      </c>
      <c r="C70" s="22" t="s">
        <v>69</v>
      </c>
      <c r="D70" s="22" t="s">
        <v>99</v>
      </c>
      <c r="E70" s="22" t="s">
        <v>26</v>
      </c>
      <c r="F70" s="23">
        <v>39447</v>
      </c>
      <c r="G70" s="24" t="s">
        <v>27</v>
      </c>
      <c r="H70" s="25">
        <v>64578.33</v>
      </c>
      <c r="I70" s="25">
        <v>-40564.29</v>
      </c>
      <c r="J70" s="25">
        <v>24014.04</v>
      </c>
      <c r="K70" s="41">
        <f t="shared" si="6"/>
        <v>2007</v>
      </c>
      <c r="L70" s="42">
        <f t="shared" si="5"/>
        <v>324.76790102821963</v>
      </c>
      <c r="M70" s="39">
        <f>(VLOOKUP(DATE(2005,12,1),IGPM!A:B,2,1)/VLOOKUP(DATE(YEAR(F70),MONTH(F70),1),IGPM!A:B,2,1))*H70</f>
        <v>57719.482998225787</v>
      </c>
      <c r="N70" s="26" t="s">
        <v>28</v>
      </c>
      <c r="O70" s="26" t="s">
        <v>29</v>
      </c>
      <c r="P70" s="25">
        <v>-40564.29</v>
      </c>
      <c r="Q70" s="25">
        <v>24014.04</v>
      </c>
      <c r="R70" s="25">
        <v>206332.60150063364</v>
      </c>
      <c r="S70" s="25">
        <v>-129605.94496212798</v>
      </c>
      <c r="T70" s="27">
        <v>76726.65653850566</v>
      </c>
    </row>
    <row r="71" spans="1:20">
      <c r="A71" s="28" t="s">
        <v>134</v>
      </c>
      <c r="B71" s="22" t="s">
        <v>135</v>
      </c>
      <c r="C71" s="22" t="s">
        <v>32</v>
      </c>
      <c r="D71" s="22" t="s">
        <v>25</v>
      </c>
      <c r="E71" s="22" t="s">
        <v>26</v>
      </c>
      <c r="F71" s="23">
        <v>39478</v>
      </c>
      <c r="G71" s="24" t="s">
        <v>27</v>
      </c>
      <c r="H71" s="25">
        <v>32361.56</v>
      </c>
      <c r="I71" s="25">
        <v>-23575.29</v>
      </c>
      <c r="J71" s="25">
        <v>8786.27</v>
      </c>
      <c r="K71" s="41">
        <f t="shared" si="6"/>
        <v>2008</v>
      </c>
      <c r="L71" s="42">
        <f t="shared" si="5"/>
        <v>278.65602840940664</v>
      </c>
      <c r="M71" s="39">
        <f>(VLOOKUP(DATE(2005,12,1),IGPM!A:B,2,1)/VLOOKUP(DATE(YEAR(F71),MONTH(F71),1),IGPM!A:B,2,1))*H71</f>
        <v>28612.606939456324</v>
      </c>
      <c r="N71" s="26" t="s">
        <v>28</v>
      </c>
      <c r="O71" s="26" t="s">
        <v>29</v>
      </c>
      <c r="P71" s="25">
        <v>-23575.29</v>
      </c>
      <c r="Q71" s="25">
        <v>8786.27</v>
      </c>
      <c r="R71" s="25">
        <v>102282.85699846926</v>
      </c>
      <c r="S71" s="25">
        <v>-74512.724842913696</v>
      </c>
      <c r="T71" s="27">
        <v>27770.132155555562</v>
      </c>
    </row>
    <row r="72" spans="1:20">
      <c r="A72" s="28" t="s">
        <v>136</v>
      </c>
      <c r="B72" s="22" t="s">
        <v>137</v>
      </c>
      <c r="C72" s="22" t="s">
        <v>32</v>
      </c>
      <c r="D72" s="22" t="s">
        <v>25</v>
      </c>
      <c r="E72" s="22" t="s">
        <v>26</v>
      </c>
      <c r="F72" s="23">
        <v>39478</v>
      </c>
      <c r="G72" s="24" t="s">
        <v>27</v>
      </c>
      <c r="H72" s="25">
        <v>57201.87</v>
      </c>
      <c r="I72" s="25">
        <v>-44285.279999999999</v>
      </c>
      <c r="J72" s="25">
        <v>12916.590000000004</v>
      </c>
      <c r="K72" s="41">
        <f t="shared" si="6"/>
        <v>2008</v>
      </c>
      <c r="L72" s="42">
        <f t="shared" si="5"/>
        <v>262.20856252912938</v>
      </c>
      <c r="M72" s="39">
        <f>(VLOOKUP(DATE(2005,12,1),IGPM!A:B,2,1)/VLOOKUP(DATE(YEAR(F72),MONTH(F72),1),IGPM!A:B,2,1))*H72</f>
        <v>50575.269625811561</v>
      </c>
      <c r="N72" s="26" t="s">
        <v>28</v>
      </c>
      <c r="O72" s="26" t="s">
        <v>29</v>
      </c>
      <c r="P72" s="25">
        <v>-44285.279999999999</v>
      </c>
      <c r="Q72" s="25">
        <v>12916.590000000004</v>
      </c>
      <c r="R72" s="25">
        <v>180793.83964354711</v>
      </c>
      <c r="S72" s="25">
        <v>-139969.30189326999</v>
      </c>
      <c r="T72" s="27">
        <v>40824.537750277115</v>
      </c>
    </row>
    <row r="73" spans="1:20">
      <c r="A73" s="28" t="s">
        <v>138</v>
      </c>
      <c r="B73" s="22" t="s">
        <v>137</v>
      </c>
      <c r="C73" s="22" t="s">
        <v>32</v>
      </c>
      <c r="D73" s="22" t="s">
        <v>25</v>
      </c>
      <c r="E73" s="22" t="s">
        <v>26</v>
      </c>
      <c r="F73" s="23">
        <v>39478</v>
      </c>
      <c r="G73" s="24" t="s">
        <v>27</v>
      </c>
      <c r="H73" s="25">
        <v>57201.87</v>
      </c>
      <c r="I73" s="25">
        <v>-44285.279999999999</v>
      </c>
      <c r="J73" s="25">
        <v>12916.590000000004</v>
      </c>
      <c r="K73" s="41">
        <f t="shared" si="6"/>
        <v>2008</v>
      </c>
      <c r="L73" s="42">
        <f t="shared" si="5"/>
        <v>262.20856252912938</v>
      </c>
      <c r="M73" s="39">
        <f>(VLOOKUP(DATE(2005,12,1),IGPM!A:B,2,1)/VLOOKUP(DATE(YEAR(F73),MONTH(F73),1),IGPM!A:B,2,1))*H73</f>
        <v>50575.269625811561</v>
      </c>
      <c r="N73" s="26" t="s">
        <v>28</v>
      </c>
      <c r="O73" s="26" t="s">
        <v>29</v>
      </c>
      <c r="P73" s="25">
        <v>-44285.279999999999</v>
      </c>
      <c r="Q73" s="25">
        <v>12916.590000000004</v>
      </c>
      <c r="R73" s="25">
        <v>180793.83964354711</v>
      </c>
      <c r="S73" s="25">
        <v>-139969.30189326999</v>
      </c>
      <c r="T73" s="27">
        <v>40824.537750277115</v>
      </c>
    </row>
    <row r="74" spans="1:20">
      <c r="A74" s="28" t="s">
        <v>139</v>
      </c>
      <c r="B74" s="22" t="s">
        <v>61</v>
      </c>
      <c r="C74" s="22" t="s">
        <v>32</v>
      </c>
      <c r="D74" s="22" t="s">
        <v>25</v>
      </c>
      <c r="E74" s="22" t="s">
        <v>26</v>
      </c>
      <c r="F74" s="23">
        <v>39478</v>
      </c>
      <c r="G74" s="24" t="s">
        <v>27</v>
      </c>
      <c r="H74" s="25">
        <v>49558.69</v>
      </c>
      <c r="I74" s="25">
        <v>-33436.43</v>
      </c>
      <c r="J74" s="25">
        <v>16122.260000000002</v>
      </c>
      <c r="K74" s="41">
        <f t="shared" si="6"/>
        <v>2008</v>
      </c>
      <c r="L74" s="42">
        <f t="shared" si="5"/>
        <v>300.88182470437187</v>
      </c>
      <c r="M74" s="39">
        <f>(VLOOKUP(DATE(2005,12,1),IGPM!A:B,2,1)/VLOOKUP(DATE(YEAR(F74),MONTH(F74),1),IGPM!A:B,2,1))*H74</f>
        <v>43817.520459593565</v>
      </c>
      <c r="N74" s="26" t="s">
        <v>28</v>
      </c>
      <c r="O74" s="26" t="s">
        <v>29</v>
      </c>
      <c r="P74" s="25">
        <v>-33436.43</v>
      </c>
      <c r="Q74" s="25">
        <v>16122.260000000002</v>
      </c>
      <c r="R74" s="25">
        <v>156636.58990176828</v>
      </c>
      <c r="S74" s="25">
        <v>-105680.12136093956</v>
      </c>
      <c r="T74" s="27">
        <v>50956.468540828719</v>
      </c>
    </row>
    <row r="75" spans="1:20">
      <c r="A75" s="28" t="s">
        <v>140</v>
      </c>
      <c r="B75" s="22" t="s">
        <v>141</v>
      </c>
      <c r="C75" s="22" t="s">
        <v>32</v>
      </c>
      <c r="D75" s="22" t="s">
        <v>25</v>
      </c>
      <c r="E75" s="22" t="s">
        <v>26</v>
      </c>
      <c r="F75" s="23">
        <v>39478</v>
      </c>
      <c r="G75" s="24" t="s">
        <v>27</v>
      </c>
      <c r="H75" s="25">
        <v>57201.87</v>
      </c>
      <c r="I75" s="25">
        <v>-44285.279999999999</v>
      </c>
      <c r="J75" s="25">
        <v>12916.590000000004</v>
      </c>
      <c r="K75" s="41">
        <f t="shared" si="6"/>
        <v>2008</v>
      </c>
      <c r="L75" s="42">
        <f t="shared" si="5"/>
        <v>262.20856252912938</v>
      </c>
      <c r="M75" s="39">
        <f>(VLOOKUP(DATE(2005,12,1),IGPM!A:B,2,1)/VLOOKUP(DATE(YEAR(F75),MONTH(F75),1),IGPM!A:B,2,1))*H75</f>
        <v>50575.269625811561</v>
      </c>
      <c r="N75" s="26" t="s">
        <v>28</v>
      </c>
      <c r="O75" s="26" t="s">
        <v>29</v>
      </c>
      <c r="P75" s="25">
        <v>-44285.279999999999</v>
      </c>
      <c r="Q75" s="25">
        <v>12916.590000000004</v>
      </c>
      <c r="R75" s="25">
        <v>180793.83964354711</v>
      </c>
      <c r="S75" s="25">
        <v>-139969.30189326999</v>
      </c>
      <c r="T75" s="27">
        <v>40824.537750277115</v>
      </c>
    </row>
    <row r="76" spans="1:20">
      <c r="A76" s="28" t="s">
        <v>142</v>
      </c>
      <c r="B76" s="22" t="s">
        <v>61</v>
      </c>
      <c r="C76" s="22" t="s">
        <v>32</v>
      </c>
      <c r="D76" s="22" t="s">
        <v>25</v>
      </c>
      <c r="E76" s="22" t="s">
        <v>26</v>
      </c>
      <c r="F76" s="23">
        <v>39478</v>
      </c>
      <c r="G76" s="24" t="s">
        <v>27</v>
      </c>
      <c r="H76" s="25">
        <v>49558.69</v>
      </c>
      <c r="I76" s="25">
        <v>-33436.43</v>
      </c>
      <c r="J76" s="25">
        <v>16122.260000000002</v>
      </c>
      <c r="K76" s="41">
        <f t="shared" si="6"/>
        <v>2008</v>
      </c>
      <c r="L76" s="42">
        <f t="shared" si="5"/>
        <v>300.88182470437187</v>
      </c>
      <c r="M76" s="39">
        <f>(VLOOKUP(DATE(2005,12,1),IGPM!A:B,2,1)/VLOOKUP(DATE(YEAR(F76),MONTH(F76),1),IGPM!A:B,2,1))*H76</f>
        <v>43817.520459593565</v>
      </c>
      <c r="N76" s="26" t="s">
        <v>28</v>
      </c>
      <c r="O76" s="26" t="s">
        <v>29</v>
      </c>
      <c r="P76" s="25">
        <v>-33436.43</v>
      </c>
      <c r="Q76" s="25">
        <v>16122.260000000002</v>
      </c>
      <c r="R76" s="25">
        <v>156636.58990176828</v>
      </c>
      <c r="S76" s="25">
        <v>-105680.12136093956</v>
      </c>
      <c r="T76" s="27">
        <v>50956.468540828719</v>
      </c>
    </row>
    <row r="77" spans="1:20">
      <c r="A77" s="28" t="s">
        <v>143</v>
      </c>
      <c r="B77" s="22" t="s">
        <v>141</v>
      </c>
      <c r="C77" s="22" t="s">
        <v>32</v>
      </c>
      <c r="D77" s="22" t="s">
        <v>25</v>
      </c>
      <c r="E77" s="22" t="s">
        <v>26</v>
      </c>
      <c r="F77" s="23">
        <v>39478</v>
      </c>
      <c r="G77" s="24" t="s">
        <v>27</v>
      </c>
      <c r="H77" s="25">
        <v>57201.87</v>
      </c>
      <c r="I77" s="25">
        <v>-44285.279999999999</v>
      </c>
      <c r="J77" s="25">
        <v>12916.590000000004</v>
      </c>
      <c r="K77" s="41">
        <f t="shared" si="6"/>
        <v>2008</v>
      </c>
      <c r="L77" s="42">
        <f t="shared" si="5"/>
        <v>262.20856252912938</v>
      </c>
      <c r="M77" s="39">
        <f>(VLOOKUP(DATE(2005,12,1),IGPM!A:B,2,1)/VLOOKUP(DATE(YEAR(F77),MONTH(F77),1),IGPM!A:B,2,1))*H77</f>
        <v>50575.269625811561</v>
      </c>
      <c r="N77" s="26" t="s">
        <v>28</v>
      </c>
      <c r="O77" s="26" t="s">
        <v>29</v>
      </c>
      <c r="P77" s="25">
        <v>-44285.279999999999</v>
      </c>
      <c r="Q77" s="25">
        <v>12916.590000000004</v>
      </c>
      <c r="R77" s="25">
        <v>180793.83964354711</v>
      </c>
      <c r="S77" s="25">
        <v>-139969.30189326999</v>
      </c>
      <c r="T77" s="27">
        <v>40824.537750277115</v>
      </c>
    </row>
    <row r="78" spans="1:20">
      <c r="A78" s="28" t="s">
        <v>144</v>
      </c>
      <c r="B78" s="22" t="s">
        <v>88</v>
      </c>
      <c r="C78" s="22" t="s">
        <v>32</v>
      </c>
      <c r="D78" s="22" t="s">
        <v>25</v>
      </c>
      <c r="E78" s="22" t="s">
        <v>26</v>
      </c>
      <c r="F78" s="23">
        <v>39478</v>
      </c>
      <c r="G78" s="24" t="s">
        <v>27</v>
      </c>
      <c r="H78" s="25">
        <v>46265.62</v>
      </c>
      <c r="I78" s="25">
        <v>-35188.01</v>
      </c>
      <c r="J78" s="25">
        <v>11077.61</v>
      </c>
      <c r="K78" s="41">
        <f t="shared" si="6"/>
        <v>2008</v>
      </c>
      <c r="L78" s="42">
        <f t="shared" si="5"/>
        <v>266.90684866805486</v>
      </c>
      <c r="M78" s="39">
        <f>(VLOOKUP(DATE(2005,12,1),IGPM!A:B,2,1)/VLOOKUP(DATE(YEAR(F78),MONTH(F78),1),IGPM!A:B,2,1))*H78</f>
        <v>40905.939017471632</v>
      </c>
      <c r="N78" s="26" t="s">
        <v>28</v>
      </c>
      <c r="O78" s="26" t="s">
        <v>29</v>
      </c>
      <c r="P78" s="25">
        <v>-35188.01</v>
      </c>
      <c r="Q78" s="25">
        <v>11077.61</v>
      </c>
      <c r="R78" s="25">
        <v>146228.42021229875</v>
      </c>
      <c r="S78" s="25">
        <v>-111216.21438801795</v>
      </c>
      <c r="T78" s="27">
        <v>35012.205824280798</v>
      </c>
    </row>
    <row r="79" spans="1:20">
      <c r="A79" s="28" t="s">
        <v>145</v>
      </c>
      <c r="B79" s="22" t="s">
        <v>146</v>
      </c>
      <c r="C79" s="22" t="s">
        <v>32</v>
      </c>
      <c r="D79" s="22" t="s">
        <v>95</v>
      </c>
      <c r="E79" s="22" t="s">
        <v>26</v>
      </c>
      <c r="F79" s="23">
        <v>39479</v>
      </c>
      <c r="G79" s="24" t="s">
        <v>27</v>
      </c>
      <c r="H79" s="25">
        <v>32254.720000000001</v>
      </c>
      <c r="I79" s="25">
        <v>-21777.95</v>
      </c>
      <c r="J79" s="25">
        <v>10476.77</v>
      </c>
      <c r="K79" s="41">
        <f t="shared" si="6"/>
        <v>2008</v>
      </c>
      <c r="L79" s="42">
        <f t="shared" si="5"/>
        <v>299.17661855225123</v>
      </c>
      <c r="M79" s="39">
        <f>(VLOOKUP(DATE(2005,12,1),IGPM!A:B,2,1)/VLOOKUP(DATE(YEAR(F79),MONTH(F79),1),IGPM!A:B,2,1))*H79</f>
        <v>28367.95621050863</v>
      </c>
      <c r="N79" s="26" t="s">
        <v>28</v>
      </c>
      <c r="O79" s="26" t="s">
        <v>29</v>
      </c>
      <c r="P79" s="25">
        <v>-21777.95</v>
      </c>
      <c r="Q79" s="25">
        <v>10476.77</v>
      </c>
      <c r="R79" s="25">
        <v>101408.2923152694</v>
      </c>
      <c r="S79" s="25">
        <v>-68469.505226748865</v>
      </c>
      <c r="T79" s="27">
        <v>32938.787088520534</v>
      </c>
    </row>
    <row r="80" spans="1:20">
      <c r="A80" s="28" t="s">
        <v>147</v>
      </c>
      <c r="B80" s="22" t="s">
        <v>146</v>
      </c>
      <c r="C80" s="22" t="s">
        <v>32</v>
      </c>
      <c r="D80" s="22" t="s">
        <v>95</v>
      </c>
      <c r="E80" s="22" t="s">
        <v>26</v>
      </c>
      <c r="F80" s="23">
        <v>39479</v>
      </c>
      <c r="G80" s="24" t="s">
        <v>27</v>
      </c>
      <c r="H80" s="25">
        <v>32254.720000000001</v>
      </c>
      <c r="I80" s="25">
        <v>-21777.95</v>
      </c>
      <c r="J80" s="25">
        <v>10476.77</v>
      </c>
      <c r="K80" s="41">
        <f t="shared" si="6"/>
        <v>2008</v>
      </c>
      <c r="L80" s="42">
        <f t="shared" si="5"/>
        <v>299.17661855225123</v>
      </c>
      <c r="M80" s="39">
        <f>(VLOOKUP(DATE(2005,12,1),IGPM!A:B,2,1)/VLOOKUP(DATE(YEAR(F80),MONTH(F80),1),IGPM!A:B,2,1))*H80</f>
        <v>28367.95621050863</v>
      </c>
      <c r="N80" s="26" t="s">
        <v>28</v>
      </c>
      <c r="O80" s="26" t="s">
        <v>29</v>
      </c>
      <c r="P80" s="25">
        <v>-21777.95</v>
      </c>
      <c r="Q80" s="25">
        <v>10476.77</v>
      </c>
      <c r="R80" s="25">
        <v>101408.2923152694</v>
      </c>
      <c r="S80" s="25">
        <v>-68469.505226748865</v>
      </c>
      <c r="T80" s="27">
        <v>32938.787088520534</v>
      </c>
    </row>
    <row r="81" spans="1:20">
      <c r="A81" s="28" t="s">
        <v>148</v>
      </c>
      <c r="B81" s="22" t="s">
        <v>49</v>
      </c>
      <c r="C81" s="22" t="s">
        <v>32</v>
      </c>
      <c r="D81" s="22" t="s">
        <v>95</v>
      </c>
      <c r="E81" s="22" t="s">
        <v>26</v>
      </c>
      <c r="F81" s="23">
        <v>39479</v>
      </c>
      <c r="G81" s="24" t="s">
        <v>27</v>
      </c>
      <c r="H81" s="25">
        <v>22492.400000000001</v>
      </c>
      <c r="I81" s="25">
        <v>-12775.92</v>
      </c>
      <c r="J81" s="25">
        <v>9716.4800000000014</v>
      </c>
      <c r="K81" s="41">
        <f t="shared" si="6"/>
        <v>2008</v>
      </c>
      <c r="L81" s="42">
        <f t="shared" si="5"/>
        <v>355.62721119105322</v>
      </c>
      <c r="M81" s="39">
        <f>(VLOOKUP(DATE(2005,12,1),IGPM!A:B,2,1)/VLOOKUP(DATE(YEAR(F81),MONTH(F81),1),IGPM!A:B,2,1))*H81</f>
        <v>19782.016965865594</v>
      </c>
      <c r="N81" s="26" t="s">
        <v>28</v>
      </c>
      <c r="O81" s="26" t="s">
        <v>29</v>
      </c>
      <c r="P81" s="25">
        <v>-12775.92</v>
      </c>
      <c r="Q81" s="25">
        <v>9716.4800000000014</v>
      </c>
      <c r="R81" s="25">
        <v>70715.72390248513</v>
      </c>
      <c r="S81" s="25">
        <v>-40167.275671793046</v>
      </c>
      <c r="T81" s="27">
        <v>30548.448230692084</v>
      </c>
    </row>
    <row r="82" spans="1:20">
      <c r="A82" s="28" t="s">
        <v>149</v>
      </c>
      <c r="B82" s="22" t="s">
        <v>49</v>
      </c>
      <c r="C82" s="22" t="s">
        <v>32</v>
      </c>
      <c r="D82" s="22" t="s">
        <v>95</v>
      </c>
      <c r="E82" s="22" t="s">
        <v>26</v>
      </c>
      <c r="F82" s="23">
        <v>39479</v>
      </c>
      <c r="G82" s="24" t="s">
        <v>27</v>
      </c>
      <c r="H82" s="25">
        <v>22492.400000000001</v>
      </c>
      <c r="I82" s="25">
        <v>-12775.92</v>
      </c>
      <c r="J82" s="25">
        <v>9716.4800000000014</v>
      </c>
      <c r="K82" s="41">
        <f t="shared" si="6"/>
        <v>2008</v>
      </c>
      <c r="L82" s="42">
        <f t="shared" si="5"/>
        <v>355.62721119105322</v>
      </c>
      <c r="M82" s="39">
        <f>(VLOOKUP(DATE(2005,12,1),IGPM!A:B,2,1)/VLOOKUP(DATE(YEAR(F82),MONTH(F82),1),IGPM!A:B,2,1))*H82</f>
        <v>19782.016965865594</v>
      </c>
      <c r="N82" s="26" t="s">
        <v>28</v>
      </c>
      <c r="O82" s="26" t="s">
        <v>29</v>
      </c>
      <c r="P82" s="25">
        <v>-12775.92</v>
      </c>
      <c r="Q82" s="25">
        <v>9716.4800000000014</v>
      </c>
      <c r="R82" s="25">
        <v>70715.72390248513</v>
      </c>
      <c r="S82" s="25">
        <v>-40167.275671793046</v>
      </c>
      <c r="T82" s="27">
        <v>30548.448230692084</v>
      </c>
    </row>
    <row r="83" spans="1:20">
      <c r="A83" s="28" t="s">
        <v>150</v>
      </c>
      <c r="B83" s="22" t="s">
        <v>51</v>
      </c>
      <c r="C83" s="22" t="s">
        <v>32</v>
      </c>
      <c r="D83" s="22" t="s">
        <v>95</v>
      </c>
      <c r="E83" s="22" t="s">
        <v>26</v>
      </c>
      <c r="F83" s="23">
        <v>39479</v>
      </c>
      <c r="G83" s="24" t="s">
        <v>27</v>
      </c>
      <c r="H83" s="25">
        <v>10738.56</v>
      </c>
      <c r="I83" s="25">
        <v>-6099.62</v>
      </c>
      <c r="J83" s="25">
        <v>4638.9399999999996</v>
      </c>
      <c r="K83" s="41">
        <f t="shared" si="6"/>
        <v>2008</v>
      </c>
      <c r="L83" s="42">
        <f t="shared" si="5"/>
        <v>355.62692757909514</v>
      </c>
      <c r="M83" s="39">
        <f>(VLOOKUP(DATE(2005,12,1),IGPM!A:B,2,1)/VLOOKUP(DATE(YEAR(F83),MONTH(F83),1),IGPM!A:B,2,1))*H83</f>
        <v>9444.5402050899684</v>
      </c>
      <c r="N83" s="26" t="s">
        <v>28</v>
      </c>
      <c r="O83" s="26" t="s">
        <v>29</v>
      </c>
      <c r="P83" s="25">
        <v>-6099.62</v>
      </c>
      <c r="Q83" s="25">
        <v>4638.9399999999996</v>
      </c>
      <c r="R83" s="25">
        <v>33761.850405926925</v>
      </c>
      <c r="S83" s="25">
        <v>-19177.101769045381</v>
      </c>
      <c r="T83" s="27">
        <v>14584.748636881544</v>
      </c>
    </row>
    <row r="84" spans="1:20">
      <c r="A84" s="28" t="s">
        <v>151</v>
      </c>
      <c r="B84" s="22" t="s">
        <v>51</v>
      </c>
      <c r="C84" s="22" t="s">
        <v>32</v>
      </c>
      <c r="D84" s="22" t="s">
        <v>95</v>
      </c>
      <c r="E84" s="22" t="s">
        <v>26</v>
      </c>
      <c r="F84" s="23">
        <v>39479</v>
      </c>
      <c r="G84" s="24" t="s">
        <v>27</v>
      </c>
      <c r="H84" s="25">
        <v>10738.56</v>
      </c>
      <c r="I84" s="25">
        <v>-6099.62</v>
      </c>
      <c r="J84" s="25">
        <v>4638.9399999999996</v>
      </c>
      <c r="K84" s="41">
        <f t="shared" si="6"/>
        <v>2008</v>
      </c>
      <c r="L84" s="42">
        <f t="shared" si="5"/>
        <v>355.62692757909514</v>
      </c>
      <c r="M84" s="39">
        <f>(VLOOKUP(DATE(2005,12,1),IGPM!A:B,2,1)/VLOOKUP(DATE(YEAR(F84),MONTH(F84),1),IGPM!A:B,2,1))*H84</f>
        <v>9444.5402050899684</v>
      </c>
      <c r="N84" s="26" t="s">
        <v>28</v>
      </c>
      <c r="O84" s="26" t="s">
        <v>29</v>
      </c>
      <c r="P84" s="25">
        <v>-6099.62</v>
      </c>
      <c r="Q84" s="25">
        <v>4638.9399999999996</v>
      </c>
      <c r="R84" s="25">
        <v>33761.850405926925</v>
      </c>
      <c r="S84" s="25">
        <v>-19177.101769045381</v>
      </c>
      <c r="T84" s="27">
        <v>14584.748636881544</v>
      </c>
    </row>
    <row r="85" spans="1:20">
      <c r="A85" s="28" t="s">
        <v>152</v>
      </c>
      <c r="B85" s="22" t="s">
        <v>53</v>
      </c>
      <c r="C85" s="22" t="s">
        <v>32</v>
      </c>
      <c r="D85" s="22" t="s">
        <v>95</v>
      </c>
      <c r="E85" s="22" t="s">
        <v>26</v>
      </c>
      <c r="F85" s="23">
        <v>39479</v>
      </c>
      <c r="G85" s="24" t="s">
        <v>27</v>
      </c>
      <c r="H85" s="25">
        <v>27959.3</v>
      </c>
      <c r="I85" s="25">
        <v>-15881.17</v>
      </c>
      <c r="J85" s="25">
        <v>12078.13</v>
      </c>
      <c r="K85" s="41">
        <f t="shared" si="6"/>
        <v>2008</v>
      </c>
      <c r="L85" s="42">
        <f t="shared" si="5"/>
        <v>355.62736246762671</v>
      </c>
      <c r="M85" s="39">
        <f>(VLOOKUP(DATE(2005,12,1),IGPM!A:B,2,1)/VLOOKUP(DATE(YEAR(F85),MONTH(F85),1),IGPM!A:B,2,1))*H85</f>
        <v>24590.143646463956</v>
      </c>
      <c r="N85" s="26" t="s">
        <v>28</v>
      </c>
      <c r="O85" s="26" t="s">
        <v>29</v>
      </c>
      <c r="P85" s="25">
        <v>-15881.17</v>
      </c>
      <c r="Q85" s="25">
        <v>12078.13</v>
      </c>
      <c r="R85" s="25">
        <v>87903.564728830737</v>
      </c>
      <c r="S85" s="25">
        <v>-49930.128975495274</v>
      </c>
      <c r="T85" s="27">
        <v>37973.435753335463</v>
      </c>
    </row>
    <row r="86" spans="1:20">
      <c r="A86" s="28" t="s">
        <v>153</v>
      </c>
      <c r="B86" s="22" t="s">
        <v>53</v>
      </c>
      <c r="C86" s="22" t="s">
        <v>32</v>
      </c>
      <c r="D86" s="22" t="s">
        <v>95</v>
      </c>
      <c r="E86" s="22" t="s">
        <v>26</v>
      </c>
      <c r="F86" s="23">
        <v>39479</v>
      </c>
      <c r="G86" s="24" t="s">
        <v>27</v>
      </c>
      <c r="H86" s="25">
        <v>27959.3</v>
      </c>
      <c r="I86" s="25">
        <v>-15881.17</v>
      </c>
      <c r="J86" s="25">
        <v>12078.13</v>
      </c>
      <c r="K86" s="41">
        <f t="shared" si="6"/>
        <v>2008</v>
      </c>
      <c r="L86" s="42">
        <f t="shared" si="5"/>
        <v>355.62736246762671</v>
      </c>
      <c r="M86" s="39">
        <f>(VLOOKUP(DATE(2005,12,1),IGPM!A:B,2,1)/VLOOKUP(DATE(YEAR(F86),MONTH(F86),1),IGPM!A:B,2,1))*H86</f>
        <v>24590.143646463956</v>
      </c>
      <c r="N86" s="26" t="s">
        <v>28</v>
      </c>
      <c r="O86" s="26" t="s">
        <v>29</v>
      </c>
      <c r="P86" s="25">
        <v>-15881.17</v>
      </c>
      <c r="Q86" s="25">
        <v>12078.13</v>
      </c>
      <c r="R86" s="25">
        <v>87903.564728830737</v>
      </c>
      <c r="S86" s="25">
        <v>-49930.128975495274</v>
      </c>
      <c r="T86" s="27">
        <v>37973.435753335463</v>
      </c>
    </row>
    <row r="87" spans="1:20">
      <c r="A87" s="28" t="s">
        <v>154</v>
      </c>
      <c r="B87" s="22" t="s">
        <v>51</v>
      </c>
      <c r="C87" s="22" t="s">
        <v>32</v>
      </c>
      <c r="D87" s="22" t="s">
        <v>95</v>
      </c>
      <c r="E87" s="22" t="s">
        <v>26</v>
      </c>
      <c r="F87" s="23">
        <v>39479</v>
      </c>
      <c r="G87" s="24" t="s">
        <v>27</v>
      </c>
      <c r="H87" s="25">
        <v>10738.56</v>
      </c>
      <c r="I87" s="25">
        <v>-6099.62</v>
      </c>
      <c r="J87" s="25">
        <v>4638.9399999999996</v>
      </c>
      <c r="K87" s="41">
        <f t="shared" si="6"/>
        <v>2008</v>
      </c>
      <c r="L87" s="42">
        <f t="shared" si="5"/>
        <v>355.62692757909514</v>
      </c>
      <c r="M87" s="39">
        <f>(VLOOKUP(DATE(2005,12,1),IGPM!A:B,2,1)/VLOOKUP(DATE(YEAR(F87),MONTH(F87),1),IGPM!A:B,2,1))*H87</f>
        <v>9444.5402050899684</v>
      </c>
      <c r="N87" s="26" t="s">
        <v>28</v>
      </c>
      <c r="O87" s="26" t="s">
        <v>29</v>
      </c>
      <c r="P87" s="25">
        <v>-6099.62</v>
      </c>
      <c r="Q87" s="25">
        <v>4638.9399999999996</v>
      </c>
      <c r="R87" s="25">
        <v>33761.850405926925</v>
      </c>
      <c r="S87" s="25">
        <v>-19177.101769045381</v>
      </c>
      <c r="T87" s="27">
        <v>14584.748636881544</v>
      </c>
    </row>
    <row r="88" spans="1:20">
      <c r="A88" s="28" t="s">
        <v>155</v>
      </c>
      <c r="B88" s="22" t="s">
        <v>53</v>
      </c>
      <c r="C88" s="22" t="s">
        <v>32</v>
      </c>
      <c r="D88" s="22" t="s">
        <v>95</v>
      </c>
      <c r="E88" s="22" t="s">
        <v>26</v>
      </c>
      <c r="F88" s="23">
        <v>39479</v>
      </c>
      <c r="G88" s="24" t="s">
        <v>27</v>
      </c>
      <c r="H88" s="25">
        <v>27959.3</v>
      </c>
      <c r="I88" s="25">
        <v>-15881.17</v>
      </c>
      <c r="J88" s="25">
        <v>12078.13</v>
      </c>
      <c r="K88" s="41">
        <f t="shared" si="6"/>
        <v>2008</v>
      </c>
      <c r="L88" s="42">
        <f t="shared" si="5"/>
        <v>355.62736246762671</v>
      </c>
      <c r="M88" s="39">
        <f>(VLOOKUP(DATE(2005,12,1),IGPM!A:B,2,1)/VLOOKUP(DATE(YEAR(F88),MONTH(F88),1),IGPM!A:B,2,1))*H88</f>
        <v>24590.143646463956</v>
      </c>
      <c r="N88" s="26" t="s">
        <v>28</v>
      </c>
      <c r="O88" s="26" t="s">
        <v>29</v>
      </c>
      <c r="P88" s="25">
        <v>-15881.17</v>
      </c>
      <c r="Q88" s="25">
        <v>12078.13</v>
      </c>
      <c r="R88" s="25">
        <v>87903.564728830737</v>
      </c>
      <c r="S88" s="25">
        <v>-49930.128975495274</v>
      </c>
      <c r="T88" s="27">
        <v>37973.435753335463</v>
      </c>
    </row>
    <row r="89" spans="1:20">
      <c r="A89" s="28" t="s">
        <v>156</v>
      </c>
      <c r="B89" s="22" t="s">
        <v>146</v>
      </c>
      <c r="C89" s="22" t="s">
        <v>32</v>
      </c>
      <c r="D89" s="22" t="s">
        <v>95</v>
      </c>
      <c r="E89" s="22" t="s">
        <v>26</v>
      </c>
      <c r="F89" s="23">
        <v>39479</v>
      </c>
      <c r="G89" s="24" t="s">
        <v>27</v>
      </c>
      <c r="H89" s="25">
        <v>32254.720000000001</v>
      </c>
      <c r="I89" s="25">
        <v>-21777.95</v>
      </c>
      <c r="J89" s="25">
        <v>10476.77</v>
      </c>
      <c r="K89" s="41">
        <f t="shared" si="6"/>
        <v>2008</v>
      </c>
      <c r="L89" s="42">
        <f t="shared" si="5"/>
        <v>299.17661855225123</v>
      </c>
      <c r="M89" s="39">
        <f>(VLOOKUP(DATE(2005,12,1),IGPM!A:B,2,1)/VLOOKUP(DATE(YEAR(F89),MONTH(F89),1),IGPM!A:B,2,1))*H89</f>
        <v>28367.95621050863</v>
      </c>
      <c r="N89" s="26" t="s">
        <v>28</v>
      </c>
      <c r="O89" s="26" t="s">
        <v>29</v>
      </c>
      <c r="P89" s="25">
        <v>-21777.95</v>
      </c>
      <c r="Q89" s="25">
        <v>10476.77</v>
      </c>
      <c r="R89" s="25">
        <v>101408.2923152694</v>
      </c>
      <c r="S89" s="25">
        <v>-68469.505226748865</v>
      </c>
      <c r="T89" s="27">
        <v>32938.787088520534</v>
      </c>
    </row>
    <row r="90" spans="1:20">
      <c r="A90" s="28" t="s">
        <v>157</v>
      </c>
      <c r="B90" s="22" t="s">
        <v>146</v>
      </c>
      <c r="C90" s="22" t="s">
        <v>32</v>
      </c>
      <c r="D90" s="22" t="s">
        <v>95</v>
      </c>
      <c r="E90" s="22" t="s">
        <v>26</v>
      </c>
      <c r="F90" s="23">
        <v>39479</v>
      </c>
      <c r="G90" s="24" t="s">
        <v>27</v>
      </c>
      <c r="H90" s="25">
        <v>32254.720000000001</v>
      </c>
      <c r="I90" s="25">
        <v>-21777.95</v>
      </c>
      <c r="J90" s="25">
        <v>10476.77</v>
      </c>
      <c r="K90" s="41">
        <f t="shared" si="6"/>
        <v>2008</v>
      </c>
      <c r="L90" s="42">
        <f t="shared" si="5"/>
        <v>299.17661855225123</v>
      </c>
      <c r="M90" s="39">
        <f>(VLOOKUP(DATE(2005,12,1),IGPM!A:B,2,1)/VLOOKUP(DATE(YEAR(F90),MONTH(F90),1),IGPM!A:B,2,1))*H90</f>
        <v>28367.95621050863</v>
      </c>
      <c r="N90" s="26" t="s">
        <v>28</v>
      </c>
      <c r="O90" s="26" t="s">
        <v>29</v>
      </c>
      <c r="P90" s="25">
        <v>-21777.95</v>
      </c>
      <c r="Q90" s="25">
        <v>10476.77</v>
      </c>
      <c r="R90" s="25">
        <v>101408.2923152694</v>
      </c>
      <c r="S90" s="25">
        <v>-68469.505226748865</v>
      </c>
      <c r="T90" s="27">
        <v>32938.787088520534</v>
      </c>
    </row>
    <row r="91" spans="1:20">
      <c r="A91" s="28" t="s">
        <v>158</v>
      </c>
      <c r="B91" s="22" t="s">
        <v>146</v>
      </c>
      <c r="C91" s="22" t="s">
        <v>32</v>
      </c>
      <c r="D91" s="22" t="s">
        <v>95</v>
      </c>
      <c r="E91" s="22" t="s">
        <v>26</v>
      </c>
      <c r="F91" s="23">
        <v>39479</v>
      </c>
      <c r="G91" s="24" t="s">
        <v>27</v>
      </c>
      <c r="H91" s="25">
        <v>32254.720000000001</v>
      </c>
      <c r="I91" s="25">
        <v>-21777.95</v>
      </c>
      <c r="J91" s="25">
        <v>10476.77</v>
      </c>
      <c r="K91" s="41">
        <f t="shared" si="6"/>
        <v>2008</v>
      </c>
      <c r="L91" s="42">
        <f t="shared" si="5"/>
        <v>299.17661855225123</v>
      </c>
      <c r="M91" s="39">
        <f>(VLOOKUP(DATE(2005,12,1),IGPM!A:B,2,1)/VLOOKUP(DATE(YEAR(F91),MONTH(F91),1),IGPM!A:B,2,1))*H91</f>
        <v>28367.95621050863</v>
      </c>
      <c r="N91" s="26" t="s">
        <v>28</v>
      </c>
      <c r="O91" s="26" t="s">
        <v>29</v>
      </c>
      <c r="P91" s="25">
        <v>-21777.95</v>
      </c>
      <c r="Q91" s="25">
        <v>10476.77</v>
      </c>
      <c r="R91" s="25">
        <v>101408.2923152694</v>
      </c>
      <c r="S91" s="25">
        <v>-68469.505226748865</v>
      </c>
      <c r="T91" s="27">
        <v>32938.787088520534</v>
      </c>
    </row>
    <row r="92" spans="1:20">
      <c r="A92" s="28" t="s">
        <v>159</v>
      </c>
      <c r="B92" s="22" t="s">
        <v>160</v>
      </c>
      <c r="C92" s="22" t="s">
        <v>24</v>
      </c>
      <c r="D92" s="22" t="s">
        <v>95</v>
      </c>
      <c r="E92" s="22" t="s">
        <v>26</v>
      </c>
      <c r="F92" s="23">
        <v>39479</v>
      </c>
      <c r="G92" s="24" t="s">
        <v>27</v>
      </c>
      <c r="H92" s="25">
        <v>4764.01</v>
      </c>
      <c r="I92" s="25">
        <v>-3417.1</v>
      </c>
      <c r="J92" s="25">
        <v>1346.9100000000003</v>
      </c>
      <c r="K92" s="41">
        <f t="shared" si="6"/>
        <v>2008</v>
      </c>
      <c r="L92" s="42">
        <f t="shared" si="5"/>
        <v>281.62184893623248</v>
      </c>
      <c r="M92" s="39">
        <f>(VLOOKUP(DATE(2005,12,1),IGPM!A:B,2,1)/VLOOKUP(DATE(YEAR(F92),MONTH(F92),1),IGPM!A:B,2,1))*H92</f>
        <v>4189.9364516704909</v>
      </c>
      <c r="N92" s="26" t="s">
        <v>28</v>
      </c>
      <c r="O92" s="26" t="s">
        <v>29</v>
      </c>
      <c r="P92" s="25">
        <v>-3417.1</v>
      </c>
      <c r="Q92" s="25">
        <v>1346.9100000000003</v>
      </c>
      <c r="R92" s="25">
        <v>14977.966594435373</v>
      </c>
      <c r="S92" s="25">
        <v>-10743.304411587111</v>
      </c>
      <c r="T92" s="27">
        <v>4234.6621828482621</v>
      </c>
    </row>
    <row r="93" spans="1:20">
      <c r="A93" s="28" t="s">
        <v>161</v>
      </c>
      <c r="B93" s="22" t="s">
        <v>77</v>
      </c>
      <c r="C93" s="22" t="s">
        <v>32</v>
      </c>
      <c r="D93" s="22" t="s">
        <v>95</v>
      </c>
      <c r="E93" s="22" t="s">
        <v>26</v>
      </c>
      <c r="F93" s="23">
        <v>39479</v>
      </c>
      <c r="G93" s="24" t="s">
        <v>27</v>
      </c>
      <c r="H93" s="25">
        <v>2655.35</v>
      </c>
      <c r="I93" s="25">
        <v>-1904.6</v>
      </c>
      <c r="J93" s="25">
        <v>750.75</v>
      </c>
      <c r="K93" s="41">
        <f t="shared" si="6"/>
        <v>2008</v>
      </c>
      <c r="L93" s="42">
        <f t="shared" si="5"/>
        <v>281.62380552346946</v>
      </c>
      <c r="M93" s="39">
        <f>(VLOOKUP(DATE(2005,12,1),IGPM!A:B,2,1)/VLOOKUP(DATE(YEAR(F93),MONTH(F93),1),IGPM!A:B,2,1))*H93</f>
        <v>2335.3745598651635</v>
      </c>
      <c r="N93" s="26" t="s">
        <v>28</v>
      </c>
      <c r="O93" s="26" t="s">
        <v>29</v>
      </c>
      <c r="P93" s="25">
        <v>-1904.6</v>
      </c>
      <c r="Q93" s="25">
        <v>750.75</v>
      </c>
      <c r="R93" s="25">
        <v>8348.3753385349664</v>
      </c>
      <c r="S93" s="25">
        <v>-5988.0300788120958</v>
      </c>
      <c r="T93" s="27">
        <v>2360.3452597228707</v>
      </c>
    </row>
    <row r="94" spans="1:20">
      <c r="A94" s="28" t="s">
        <v>162</v>
      </c>
      <c r="B94" s="22" t="s">
        <v>77</v>
      </c>
      <c r="C94" s="22" t="s">
        <v>32</v>
      </c>
      <c r="D94" s="22" t="s">
        <v>95</v>
      </c>
      <c r="E94" s="22" t="s">
        <v>26</v>
      </c>
      <c r="F94" s="23">
        <v>39479</v>
      </c>
      <c r="G94" s="24" t="s">
        <v>27</v>
      </c>
      <c r="H94" s="25">
        <v>2655.35</v>
      </c>
      <c r="I94" s="25">
        <v>-1904.6</v>
      </c>
      <c r="J94" s="25">
        <v>750.75</v>
      </c>
      <c r="K94" s="41">
        <f t="shared" si="6"/>
        <v>2008</v>
      </c>
      <c r="L94" s="42">
        <f t="shared" si="5"/>
        <v>281.62380552346946</v>
      </c>
      <c r="M94" s="39">
        <f>(VLOOKUP(DATE(2005,12,1),IGPM!A:B,2,1)/VLOOKUP(DATE(YEAR(F94),MONTH(F94),1),IGPM!A:B,2,1))*H94</f>
        <v>2335.3745598651635</v>
      </c>
      <c r="N94" s="26" t="s">
        <v>28</v>
      </c>
      <c r="O94" s="26" t="s">
        <v>29</v>
      </c>
      <c r="P94" s="25">
        <v>-1904.6</v>
      </c>
      <c r="Q94" s="25">
        <v>750.75</v>
      </c>
      <c r="R94" s="25">
        <v>8348.3753385349664</v>
      </c>
      <c r="S94" s="25">
        <v>-5988.0300788120958</v>
      </c>
      <c r="T94" s="27">
        <v>2360.3452597228707</v>
      </c>
    </row>
    <row r="95" spans="1:20">
      <c r="A95" s="28" t="s">
        <v>163</v>
      </c>
      <c r="B95" s="22" t="s">
        <v>77</v>
      </c>
      <c r="C95" s="22" t="s">
        <v>32</v>
      </c>
      <c r="D95" s="22" t="s">
        <v>95</v>
      </c>
      <c r="E95" s="22" t="s">
        <v>26</v>
      </c>
      <c r="F95" s="23">
        <v>39479</v>
      </c>
      <c r="G95" s="24" t="s">
        <v>27</v>
      </c>
      <c r="H95" s="25">
        <v>2655.36</v>
      </c>
      <c r="I95" s="25">
        <v>-1904.61</v>
      </c>
      <c r="J95" s="25">
        <v>750.75000000000023</v>
      </c>
      <c r="K95" s="41">
        <f t="shared" si="6"/>
        <v>2008</v>
      </c>
      <c r="L95" s="42">
        <f t="shared" si="5"/>
        <v>281.62338746515036</v>
      </c>
      <c r="M95" s="39">
        <f>(VLOOKUP(DATE(2005,12,1),IGPM!A:B,2,1)/VLOOKUP(DATE(YEAR(F95),MONTH(F95),1),IGPM!A:B,2,1))*H95</f>
        <v>2335.3833548434523</v>
      </c>
      <c r="N95" s="26" t="s">
        <v>28</v>
      </c>
      <c r="O95" s="26" t="s">
        <v>29</v>
      </c>
      <c r="P95" s="25">
        <v>-1904.61</v>
      </c>
      <c r="Q95" s="25">
        <v>750.75000000000023</v>
      </c>
      <c r="R95" s="25">
        <v>8348.4067783652663</v>
      </c>
      <c r="S95" s="25">
        <v>-5988.0615186423938</v>
      </c>
      <c r="T95" s="27">
        <v>2360.3452597228725</v>
      </c>
    </row>
    <row r="96" spans="1:20">
      <c r="A96" s="28" t="s">
        <v>164</v>
      </c>
      <c r="B96" s="22" t="s">
        <v>165</v>
      </c>
      <c r="C96" s="22" t="s">
        <v>32</v>
      </c>
      <c r="D96" s="22" t="s">
        <v>95</v>
      </c>
      <c r="E96" s="22" t="s">
        <v>26</v>
      </c>
      <c r="F96" s="23">
        <v>39479</v>
      </c>
      <c r="G96" s="24" t="s">
        <v>27</v>
      </c>
      <c r="H96" s="25">
        <v>31044.19</v>
      </c>
      <c r="I96" s="25">
        <v>-20581.03</v>
      </c>
      <c r="J96" s="25">
        <v>10463.16</v>
      </c>
      <c r="K96" s="41">
        <f t="shared" si="6"/>
        <v>2008</v>
      </c>
      <c r="L96" s="42">
        <f t="shared" si="5"/>
        <v>304.69448710778812</v>
      </c>
      <c r="M96" s="39">
        <f>(VLOOKUP(DATE(2005,12,1),IGPM!A:B,2,1)/VLOOKUP(DATE(YEAR(F96),MONTH(F96),1),IGPM!A:B,2,1))*H96</f>
        <v>27303.297703737928</v>
      </c>
      <c r="N96" s="26" t="s">
        <v>28</v>
      </c>
      <c r="O96" s="26" t="s">
        <v>29</v>
      </c>
      <c r="P96" s="25">
        <v>-20581.03</v>
      </c>
      <c r="Q96" s="25">
        <v>10463.16</v>
      </c>
      <c r="R96" s="25">
        <v>97602.406538043506</v>
      </c>
      <c r="S96" s="25">
        <v>-64706.409058560377</v>
      </c>
      <c r="T96" s="27">
        <v>32895.997479483129</v>
      </c>
    </row>
    <row r="97" spans="1:20">
      <c r="A97" s="28" t="s">
        <v>166</v>
      </c>
      <c r="B97" s="22" t="s">
        <v>167</v>
      </c>
      <c r="C97" s="22" t="s">
        <v>32</v>
      </c>
      <c r="D97" s="22" t="s">
        <v>95</v>
      </c>
      <c r="E97" s="22" t="s">
        <v>26</v>
      </c>
      <c r="F97" s="23">
        <v>39479</v>
      </c>
      <c r="G97" s="24" t="s">
        <v>27</v>
      </c>
      <c r="H97" s="25">
        <v>4842.1099999999997</v>
      </c>
      <c r="I97" s="25">
        <v>-3473.13</v>
      </c>
      <c r="J97" s="25">
        <v>1368.9799999999996</v>
      </c>
      <c r="K97" s="41">
        <f t="shared" si="6"/>
        <v>2008</v>
      </c>
      <c r="L97" s="42">
        <f t="shared" si="5"/>
        <v>281.62096437507375</v>
      </c>
      <c r="M97" s="39">
        <f>(VLOOKUP(DATE(2005,12,1),IGPM!A:B,2,1)/VLOOKUP(DATE(YEAR(F97),MONTH(F97),1),IGPM!A:B,2,1))*H97</f>
        <v>4258.6252321045085</v>
      </c>
      <c r="N97" s="26" t="s">
        <v>28</v>
      </c>
      <c r="O97" s="26" t="s">
        <v>29</v>
      </c>
      <c r="P97" s="25">
        <v>-3473.13</v>
      </c>
      <c r="Q97" s="25">
        <v>1368.9799999999996</v>
      </c>
      <c r="R97" s="25">
        <v>15223.511669073208</v>
      </c>
      <c r="S97" s="25">
        <v>-10919.461780754307</v>
      </c>
      <c r="T97" s="27">
        <v>4304.0498883189011</v>
      </c>
    </row>
    <row r="98" spans="1:20">
      <c r="A98" s="28" t="s">
        <v>168</v>
      </c>
      <c r="B98" s="22" t="s">
        <v>167</v>
      </c>
      <c r="C98" s="22" t="s">
        <v>32</v>
      </c>
      <c r="D98" s="22" t="s">
        <v>95</v>
      </c>
      <c r="E98" s="22" t="s">
        <v>26</v>
      </c>
      <c r="F98" s="23">
        <v>39479</v>
      </c>
      <c r="G98" s="24" t="s">
        <v>27</v>
      </c>
      <c r="H98" s="25">
        <v>4842.1099999999997</v>
      </c>
      <c r="I98" s="25">
        <v>-3473.13</v>
      </c>
      <c r="J98" s="25">
        <v>1368.9799999999996</v>
      </c>
      <c r="K98" s="41">
        <f t="shared" si="6"/>
        <v>2008</v>
      </c>
      <c r="L98" s="42">
        <f t="shared" si="5"/>
        <v>281.62096437507375</v>
      </c>
      <c r="M98" s="39">
        <f>(VLOOKUP(DATE(2005,12,1),IGPM!A:B,2,1)/VLOOKUP(DATE(YEAR(F98),MONTH(F98),1),IGPM!A:B,2,1))*H98</f>
        <v>4258.6252321045085</v>
      </c>
      <c r="N98" s="26" t="s">
        <v>28</v>
      </c>
      <c r="O98" s="26" t="s">
        <v>29</v>
      </c>
      <c r="P98" s="25">
        <v>-3473.13</v>
      </c>
      <c r="Q98" s="25">
        <v>1368.9799999999996</v>
      </c>
      <c r="R98" s="25">
        <v>15223.511669073208</v>
      </c>
      <c r="S98" s="25">
        <v>-10919.461780754307</v>
      </c>
      <c r="T98" s="27">
        <v>4304.0498883189011</v>
      </c>
    </row>
    <row r="99" spans="1:20">
      <c r="A99" s="28" t="s">
        <v>169</v>
      </c>
      <c r="B99" s="22" t="s">
        <v>167</v>
      </c>
      <c r="C99" s="22" t="s">
        <v>32</v>
      </c>
      <c r="D99" s="22" t="s">
        <v>95</v>
      </c>
      <c r="E99" s="22" t="s">
        <v>26</v>
      </c>
      <c r="F99" s="23">
        <v>39479</v>
      </c>
      <c r="G99" s="24" t="s">
        <v>27</v>
      </c>
      <c r="H99" s="25">
        <v>4842.1099999999997</v>
      </c>
      <c r="I99" s="25">
        <v>-3473.13</v>
      </c>
      <c r="J99" s="25">
        <v>1368.9799999999996</v>
      </c>
      <c r="K99" s="41">
        <f t="shared" si="6"/>
        <v>2008</v>
      </c>
      <c r="L99" s="42">
        <f t="shared" si="5"/>
        <v>281.62096437507375</v>
      </c>
      <c r="M99" s="39">
        <f>(VLOOKUP(DATE(2005,12,1),IGPM!A:B,2,1)/VLOOKUP(DATE(YEAR(F99),MONTH(F99),1),IGPM!A:B,2,1))*H99</f>
        <v>4258.6252321045085</v>
      </c>
      <c r="N99" s="26" t="s">
        <v>28</v>
      </c>
      <c r="O99" s="26" t="s">
        <v>29</v>
      </c>
      <c r="P99" s="25">
        <v>-3473.13</v>
      </c>
      <c r="Q99" s="25">
        <v>1368.9799999999996</v>
      </c>
      <c r="R99" s="25">
        <v>15223.511669073208</v>
      </c>
      <c r="S99" s="25">
        <v>-10919.461780754307</v>
      </c>
      <c r="T99" s="27">
        <v>4304.0498883189011</v>
      </c>
    </row>
    <row r="100" spans="1:20">
      <c r="A100" s="28" t="s">
        <v>170</v>
      </c>
      <c r="B100" s="22" t="s">
        <v>171</v>
      </c>
      <c r="C100" s="22" t="s">
        <v>172</v>
      </c>
      <c r="D100" s="22" t="s">
        <v>95</v>
      </c>
      <c r="E100" s="22" t="s">
        <v>26</v>
      </c>
      <c r="F100" s="23">
        <v>39479</v>
      </c>
      <c r="G100" s="24" t="s">
        <v>27</v>
      </c>
      <c r="H100" s="25">
        <v>9840.42</v>
      </c>
      <c r="I100" s="25">
        <v>-6070.07</v>
      </c>
      <c r="J100" s="25">
        <v>3770.3500000000004</v>
      </c>
      <c r="K100" s="41">
        <f t="shared" si="6"/>
        <v>2008</v>
      </c>
      <c r="L100" s="42">
        <f t="shared" si="5"/>
        <v>327.46983807435504</v>
      </c>
      <c r="M100" s="39">
        <f>(VLOOKUP(DATE(2005,12,1),IGPM!A:B,2,1)/VLOOKUP(DATE(YEAR(F100),MONTH(F100),1),IGPM!A:B,2,1))*H100</f>
        <v>8654.6280250770524</v>
      </c>
      <c r="N100" s="26" t="s">
        <v>28</v>
      </c>
      <c r="O100" s="26" t="s">
        <v>29</v>
      </c>
      <c r="P100" s="25">
        <v>-6070.07</v>
      </c>
      <c r="Q100" s="25">
        <v>3770.3500000000004</v>
      </c>
      <c r="R100" s="25">
        <v>30938.113487422095</v>
      </c>
      <c r="S100" s="25">
        <v>-19084.197070510836</v>
      </c>
      <c r="T100" s="27">
        <v>11853.916416911259</v>
      </c>
    </row>
    <row r="101" spans="1:20">
      <c r="A101" s="28" t="s">
        <v>173</v>
      </c>
      <c r="B101" s="22" t="s">
        <v>174</v>
      </c>
      <c r="C101" s="22" t="s">
        <v>69</v>
      </c>
      <c r="D101" s="22" t="s">
        <v>95</v>
      </c>
      <c r="E101" s="22" t="s">
        <v>26</v>
      </c>
      <c r="F101" s="23">
        <v>39479</v>
      </c>
      <c r="G101" s="24" t="s">
        <v>27</v>
      </c>
      <c r="H101" s="25">
        <v>354871.46</v>
      </c>
      <c r="I101" s="25">
        <v>-336108.31</v>
      </c>
      <c r="J101" s="25">
        <v>18763.150000000023</v>
      </c>
      <c r="K101" s="41">
        <f t="shared" si="6"/>
        <v>2008</v>
      </c>
      <c r="L101" s="42">
        <f t="shared" si="5"/>
        <v>213.27659206045814</v>
      </c>
      <c r="M101" s="39">
        <f>(VLOOKUP(DATE(2005,12,1),IGPM!A:B,2,1)/VLOOKUP(DATE(YEAR(F101),MONTH(F101),1),IGPM!A:B,2,1))*H101</f>
        <v>312108.67859461391</v>
      </c>
      <c r="N101" s="26" t="s">
        <v>28</v>
      </c>
      <c r="O101" s="26" t="s">
        <v>29</v>
      </c>
      <c r="P101" s="25">
        <v>-336108.31</v>
      </c>
      <c r="Q101" s="25">
        <v>18763.150000000023</v>
      </c>
      <c r="R101" s="25">
        <v>1115709.8480478649</v>
      </c>
      <c r="S101" s="25">
        <v>-1056718.8228597608</v>
      </c>
      <c r="T101" s="27">
        <v>58991.025188104017</v>
      </c>
    </row>
    <row r="102" spans="1:20">
      <c r="A102" s="28" t="s">
        <v>175</v>
      </c>
      <c r="B102" s="22" t="s">
        <v>174</v>
      </c>
      <c r="C102" s="22" t="s">
        <v>69</v>
      </c>
      <c r="D102" s="22" t="s">
        <v>95</v>
      </c>
      <c r="E102" s="22" t="s">
        <v>26</v>
      </c>
      <c r="F102" s="23">
        <v>39479</v>
      </c>
      <c r="G102" s="24" t="s">
        <v>27</v>
      </c>
      <c r="H102" s="25">
        <v>56189.32</v>
      </c>
      <c r="I102" s="25">
        <v>-28697.54</v>
      </c>
      <c r="J102" s="25">
        <v>27491.78</v>
      </c>
      <c r="K102" s="41">
        <f t="shared" si="6"/>
        <v>2008</v>
      </c>
      <c r="L102" s="42">
        <f t="shared" si="5"/>
        <v>395.51273872255251</v>
      </c>
      <c r="M102" s="39">
        <f>(VLOOKUP(DATE(2005,12,1),IGPM!A:B,2,1)/VLOOKUP(DATE(YEAR(F102),MONTH(F102),1),IGPM!A:B,2,1))*H102</f>
        <v>49418.384945157071</v>
      </c>
      <c r="N102" s="26" t="s">
        <v>28</v>
      </c>
      <c r="O102" s="26" t="s">
        <v>29</v>
      </c>
      <c r="P102" s="25">
        <v>-28697.54</v>
      </c>
      <c r="Q102" s="25">
        <v>27491.78</v>
      </c>
      <c r="R102" s="25">
        <v>176658.26854352519</v>
      </c>
      <c r="S102" s="25">
        <v>-90224.578760849137</v>
      </c>
      <c r="T102" s="27">
        <v>86433.689782676054</v>
      </c>
    </row>
    <row r="103" spans="1:20">
      <c r="A103" s="28" t="s">
        <v>176</v>
      </c>
      <c r="B103" s="22" t="s">
        <v>174</v>
      </c>
      <c r="C103" s="22" t="s">
        <v>69</v>
      </c>
      <c r="D103" s="22" t="s">
        <v>95</v>
      </c>
      <c r="E103" s="22" t="s">
        <v>26</v>
      </c>
      <c r="F103" s="23">
        <v>39479</v>
      </c>
      <c r="G103" s="24" t="s">
        <v>27</v>
      </c>
      <c r="H103" s="25">
        <v>447.41</v>
      </c>
      <c r="I103" s="25">
        <v>-343.12</v>
      </c>
      <c r="J103" s="25">
        <v>104.29000000000002</v>
      </c>
      <c r="K103" s="41">
        <f t="shared" si="6"/>
        <v>2008</v>
      </c>
      <c r="L103" s="42">
        <f t="shared" si="5"/>
        <v>263.39712054091865</v>
      </c>
      <c r="M103" s="39">
        <f>(VLOOKUP(DATE(2005,12,1),IGPM!A:B,2,1)/VLOOKUP(DATE(YEAR(F103),MONTH(F103),1),IGPM!A:B,2,1))*H103</f>
        <v>393.4961236105496</v>
      </c>
      <c r="N103" s="26" t="s">
        <v>28</v>
      </c>
      <c r="O103" s="26" t="s">
        <v>29</v>
      </c>
      <c r="P103" s="25">
        <v>-343.12</v>
      </c>
      <c r="Q103" s="25">
        <v>104.29000000000002</v>
      </c>
      <c r="R103" s="25">
        <v>1406.6494474227241</v>
      </c>
      <c r="S103" s="25">
        <v>-1078.763457230918</v>
      </c>
      <c r="T103" s="27">
        <v>327.88599019180606</v>
      </c>
    </row>
    <row r="104" spans="1:20">
      <c r="A104" s="28" t="s">
        <v>177</v>
      </c>
      <c r="B104" s="22" t="s">
        <v>174</v>
      </c>
      <c r="C104" s="22" t="s">
        <v>69</v>
      </c>
      <c r="D104" s="22" t="s">
        <v>95</v>
      </c>
      <c r="E104" s="22" t="s">
        <v>26</v>
      </c>
      <c r="F104" s="23">
        <v>39479</v>
      </c>
      <c r="G104" s="24" t="s">
        <v>27</v>
      </c>
      <c r="H104" s="25">
        <v>728.09</v>
      </c>
      <c r="I104" s="25">
        <v>-728.09</v>
      </c>
      <c r="J104" s="25">
        <v>0</v>
      </c>
      <c r="K104" s="41">
        <f t="shared" si="6"/>
        <v>2008</v>
      </c>
      <c r="L104" s="42">
        <f t="shared" si="5"/>
        <v>201.99999999999997</v>
      </c>
      <c r="M104" s="39">
        <f>(VLOOKUP(DATE(2005,12,1),IGPM!A:B,2,1)/VLOOKUP(DATE(YEAR(F104),MONTH(F104),1),IGPM!A:B,2,1))*H104</f>
        <v>640.35357421516073</v>
      </c>
      <c r="N104" s="26" t="s">
        <v>28</v>
      </c>
      <c r="O104" s="26" t="s">
        <v>29</v>
      </c>
      <c r="P104" s="25">
        <v>-728.09</v>
      </c>
      <c r="Q104" s="25">
        <v>0</v>
      </c>
      <c r="R104" s="25">
        <v>2289.1026042645694</v>
      </c>
      <c r="S104" s="25">
        <v>-2289.1026042645694</v>
      </c>
      <c r="T104" s="27">
        <v>0</v>
      </c>
    </row>
    <row r="105" spans="1:20">
      <c r="A105" s="28" t="s">
        <v>178</v>
      </c>
      <c r="B105" s="22" t="s">
        <v>68</v>
      </c>
      <c r="C105" s="22" t="s">
        <v>69</v>
      </c>
      <c r="D105" s="22" t="s">
        <v>99</v>
      </c>
      <c r="E105" s="22" t="s">
        <v>26</v>
      </c>
      <c r="F105" s="23">
        <v>39479</v>
      </c>
      <c r="G105" s="24" t="s">
        <v>27</v>
      </c>
      <c r="H105" s="25">
        <v>200056.79</v>
      </c>
      <c r="I105" s="25">
        <v>-118053.63</v>
      </c>
      <c r="J105" s="25">
        <v>82003.16</v>
      </c>
      <c r="K105" s="41">
        <f t="shared" si="6"/>
        <v>2008</v>
      </c>
      <c r="L105" s="42">
        <f t="shared" si="5"/>
        <v>342.31451908763836</v>
      </c>
      <c r="M105" s="39">
        <f>(VLOOKUP(DATE(2005,12,1),IGPM!A:B,2,1)/VLOOKUP(DATE(YEAR(F105),MONTH(F105),1),IGPM!A:B,2,1))*H105</f>
        <v>175949.51245383374</v>
      </c>
      <c r="N105" s="26" t="s">
        <v>28</v>
      </c>
      <c r="O105" s="26" t="s">
        <v>29</v>
      </c>
      <c r="P105" s="25">
        <v>-118053.63</v>
      </c>
      <c r="Q105" s="25">
        <v>82003.16</v>
      </c>
      <c r="R105" s="25">
        <v>628975.15278304892</v>
      </c>
      <c r="S105" s="25">
        <v>-371158.60934209492</v>
      </c>
      <c r="T105" s="27">
        <v>257816.543440954</v>
      </c>
    </row>
    <row r="106" spans="1:20">
      <c r="A106" s="28" t="s">
        <v>179</v>
      </c>
      <c r="B106" s="22" t="s">
        <v>68</v>
      </c>
      <c r="C106" s="22" t="s">
        <v>69</v>
      </c>
      <c r="D106" s="22" t="s">
        <v>99</v>
      </c>
      <c r="E106" s="22" t="s">
        <v>26</v>
      </c>
      <c r="F106" s="23">
        <v>39479</v>
      </c>
      <c r="G106" s="24" t="s">
        <v>27</v>
      </c>
      <c r="H106" s="25">
        <v>200056.79</v>
      </c>
      <c r="I106" s="25">
        <v>-118053.63</v>
      </c>
      <c r="J106" s="25">
        <v>82003.16</v>
      </c>
      <c r="K106" s="41">
        <f t="shared" si="6"/>
        <v>2008</v>
      </c>
      <c r="L106" s="42">
        <f t="shared" si="5"/>
        <v>342.31451908763836</v>
      </c>
      <c r="M106" s="39">
        <f>(VLOOKUP(DATE(2005,12,1),IGPM!A:B,2,1)/VLOOKUP(DATE(YEAR(F106),MONTH(F106),1),IGPM!A:B,2,1))*H106</f>
        <v>175949.51245383374</v>
      </c>
      <c r="N106" s="26" t="s">
        <v>28</v>
      </c>
      <c r="O106" s="26" t="s">
        <v>29</v>
      </c>
      <c r="P106" s="25">
        <v>-118053.63</v>
      </c>
      <c r="Q106" s="25">
        <v>82003.16</v>
      </c>
      <c r="R106" s="25">
        <v>628975.15278304892</v>
      </c>
      <c r="S106" s="25">
        <v>-371158.60934209492</v>
      </c>
      <c r="T106" s="27">
        <v>257816.543440954</v>
      </c>
    </row>
    <row r="107" spans="1:20">
      <c r="A107" s="28" t="s">
        <v>180</v>
      </c>
      <c r="B107" s="22" t="s">
        <v>68</v>
      </c>
      <c r="C107" s="22" t="s">
        <v>69</v>
      </c>
      <c r="D107" s="22" t="s">
        <v>25</v>
      </c>
      <c r="E107" s="22" t="s">
        <v>26</v>
      </c>
      <c r="F107" s="23">
        <v>39479</v>
      </c>
      <c r="G107" s="24" t="s">
        <v>27</v>
      </c>
      <c r="H107" s="25">
        <v>141115</v>
      </c>
      <c r="I107" s="25">
        <v>-76968.13</v>
      </c>
      <c r="J107" s="25">
        <v>64146.869999999995</v>
      </c>
      <c r="K107" s="41">
        <f t="shared" si="6"/>
        <v>2008</v>
      </c>
      <c r="L107" s="42">
        <f t="shared" si="5"/>
        <v>370.35107907649564</v>
      </c>
      <c r="M107" s="39">
        <f>(VLOOKUP(DATE(2005,12,1),IGPM!A:B,2,1)/VLOOKUP(DATE(YEAR(F107),MONTH(F107),1),IGPM!A:B,2,1))*H107</f>
        <v>124110.33611967256</v>
      </c>
      <c r="N107" s="26" t="s">
        <v>28</v>
      </c>
      <c r="O107" s="26" t="s">
        <v>29</v>
      </c>
      <c r="P107" s="25">
        <v>-76968.13</v>
      </c>
      <c r="Q107" s="25">
        <v>64146.869999999995</v>
      </c>
      <c r="R107" s="25">
        <v>443663.16526912153</v>
      </c>
      <c r="S107" s="25">
        <v>-241986.4945657459</v>
      </c>
      <c r="T107" s="27">
        <v>201676.67070337562</v>
      </c>
    </row>
    <row r="108" spans="1:20">
      <c r="A108" s="28" t="s">
        <v>181</v>
      </c>
      <c r="B108" s="22" t="s">
        <v>68</v>
      </c>
      <c r="C108" s="22" t="s">
        <v>69</v>
      </c>
      <c r="D108" s="22" t="s">
        <v>99</v>
      </c>
      <c r="E108" s="22" t="s">
        <v>26</v>
      </c>
      <c r="F108" s="23">
        <v>39507</v>
      </c>
      <c r="G108" s="24" t="s">
        <v>27</v>
      </c>
      <c r="H108" s="25">
        <v>1339189.6599999999</v>
      </c>
      <c r="I108" s="25">
        <v>-835910.99</v>
      </c>
      <c r="J108" s="25">
        <v>503278.66999999993</v>
      </c>
      <c r="K108" s="41">
        <f t="shared" si="6"/>
        <v>2008</v>
      </c>
      <c r="L108" s="42">
        <f t="shared" si="5"/>
        <v>323.61856053597285</v>
      </c>
      <c r="M108" s="39">
        <f>(VLOOKUP(DATE(2005,12,1),IGPM!A:B,2,1)/VLOOKUP(DATE(YEAR(F108),MONTH(F108),1),IGPM!A:B,2,1))*H108</f>
        <v>1177814.3984026504</v>
      </c>
      <c r="N108" s="26" t="s">
        <v>28</v>
      </c>
      <c r="O108" s="26" t="s">
        <v>29</v>
      </c>
      <c r="P108" s="25">
        <v>-835910.99</v>
      </c>
      <c r="Q108" s="25">
        <v>503278.66999999993</v>
      </c>
      <c r="R108" s="25">
        <v>4210389.5649029417</v>
      </c>
      <c r="S108" s="25">
        <v>-2628089.9670952414</v>
      </c>
      <c r="T108" s="27">
        <v>1582299.5978077003</v>
      </c>
    </row>
    <row r="109" spans="1:20">
      <c r="A109" s="28" t="s">
        <v>182</v>
      </c>
      <c r="B109" s="22" t="s">
        <v>68</v>
      </c>
      <c r="C109" s="22" t="s">
        <v>69</v>
      </c>
      <c r="D109" s="22" t="s">
        <v>99</v>
      </c>
      <c r="E109" s="22" t="s">
        <v>26</v>
      </c>
      <c r="F109" s="23">
        <v>39507</v>
      </c>
      <c r="G109" s="24" t="s">
        <v>27</v>
      </c>
      <c r="H109" s="25">
        <v>47299.67</v>
      </c>
      <c r="I109" s="25">
        <v>-29656.1</v>
      </c>
      <c r="J109" s="25">
        <v>17643.57</v>
      </c>
      <c r="K109" s="41">
        <f t="shared" si="6"/>
        <v>2008</v>
      </c>
      <c r="L109" s="42">
        <f t="shared" si="5"/>
        <v>322.17767474482486</v>
      </c>
      <c r="M109" s="39">
        <f>(VLOOKUP(DATE(2005,12,1),IGPM!A:B,2,1)/VLOOKUP(DATE(YEAR(F109),MONTH(F109),1),IGPM!A:B,2,1))*H109</f>
        <v>41599.957070825869</v>
      </c>
      <c r="N109" s="26" t="s">
        <v>28</v>
      </c>
      <c r="O109" s="26" t="s">
        <v>29</v>
      </c>
      <c r="P109" s="25">
        <v>-29656.1</v>
      </c>
      <c r="Q109" s="25">
        <v>17643.57</v>
      </c>
      <c r="R109" s="25">
        <v>148709.35980147333</v>
      </c>
      <c r="S109" s="25">
        <v>-93238.275134022566</v>
      </c>
      <c r="T109" s="27">
        <v>55471.084667450763</v>
      </c>
    </row>
    <row r="110" spans="1:20">
      <c r="A110" s="28" t="s">
        <v>183</v>
      </c>
      <c r="B110" s="22" t="s">
        <v>68</v>
      </c>
      <c r="C110" s="22" t="s">
        <v>69</v>
      </c>
      <c r="D110" s="22" t="s">
        <v>25</v>
      </c>
      <c r="E110" s="22" t="s">
        <v>26</v>
      </c>
      <c r="F110" s="23">
        <v>39507</v>
      </c>
      <c r="G110" s="24" t="s">
        <v>27</v>
      </c>
      <c r="H110" s="25">
        <v>3140583.47</v>
      </c>
      <c r="I110" s="25">
        <v>-1890439.74</v>
      </c>
      <c r="J110" s="25">
        <v>1250143.7300000002</v>
      </c>
      <c r="K110" s="41">
        <f t="shared" si="6"/>
        <v>2008</v>
      </c>
      <c r="L110" s="42">
        <f t="shared" si="5"/>
        <v>335.58216509985135</v>
      </c>
      <c r="M110" s="39">
        <f>(VLOOKUP(DATE(2005,12,1),IGPM!A:B,2,1)/VLOOKUP(DATE(YEAR(F110),MONTH(F110),1),IGPM!A:B,2,1))*H110</f>
        <v>2762136.3432206898</v>
      </c>
      <c r="N110" s="26" t="s">
        <v>28</v>
      </c>
      <c r="O110" s="26" t="s">
        <v>29</v>
      </c>
      <c r="P110" s="25">
        <v>-1890439.74</v>
      </c>
      <c r="Q110" s="25">
        <v>1250143.7300000002</v>
      </c>
      <c r="R110" s="25">
        <v>9873941.1337709054</v>
      </c>
      <c r="S110" s="25">
        <v>-5943510.4616726441</v>
      </c>
      <c r="T110" s="27">
        <v>3930430.6720982613</v>
      </c>
    </row>
    <row r="111" spans="1:20">
      <c r="A111" s="28" t="s">
        <v>184</v>
      </c>
      <c r="B111" s="22" t="s">
        <v>68</v>
      </c>
      <c r="C111" s="22" t="s">
        <v>69</v>
      </c>
      <c r="D111" s="22" t="s">
        <v>25</v>
      </c>
      <c r="E111" s="22" t="s">
        <v>26</v>
      </c>
      <c r="F111" s="23">
        <v>39507</v>
      </c>
      <c r="G111" s="24" t="s">
        <v>27</v>
      </c>
      <c r="H111" s="25">
        <v>115999.28</v>
      </c>
      <c r="I111" s="25">
        <v>-68116.210000000006</v>
      </c>
      <c r="J111" s="25">
        <v>47883.069999999992</v>
      </c>
      <c r="K111" s="41">
        <f t="shared" si="6"/>
        <v>2008</v>
      </c>
      <c r="L111" s="42">
        <f t="shared" si="5"/>
        <v>343.99821364107009</v>
      </c>
      <c r="M111" s="39">
        <f>(VLOOKUP(DATE(2005,12,1),IGPM!A:B,2,1)/VLOOKUP(DATE(YEAR(F111),MONTH(F111),1),IGPM!A:B,2,1))*H111</f>
        <v>102021.11490940022</v>
      </c>
      <c r="N111" s="26" t="s">
        <v>28</v>
      </c>
      <c r="O111" s="26" t="s">
        <v>29</v>
      </c>
      <c r="P111" s="25">
        <v>-68116.210000000006</v>
      </c>
      <c r="Q111" s="25">
        <v>47883.069999999992</v>
      </c>
      <c r="R111" s="25">
        <v>364699.76780455018</v>
      </c>
      <c r="S111" s="25">
        <v>-214156.20830341347</v>
      </c>
      <c r="T111" s="27">
        <v>150543.55950113671</v>
      </c>
    </row>
    <row r="112" spans="1:20">
      <c r="A112" s="28" t="s">
        <v>185</v>
      </c>
      <c r="B112" s="22" t="s">
        <v>186</v>
      </c>
      <c r="C112" s="22" t="s">
        <v>32</v>
      </c>
      <c r="D112" s="22" t="s">
        <v>25</v>
      </c>
      <c r="E112" s="22" t="s">
        <v>26</v>
      </c>
      <c r="F112" s="23">
        <v>39507</v>
      </c>
      <c r="G112" s="24" t="s">
        <v>27</v>
      </c>
      <c r="H112" s="25">
        <v>229817.81</v>
      </c>
      <c r="I112" s="25">
        <v>-155164.87</v>
      </c>
      <c r="J112" s="25">
        <v>74652.94</v>
      </c>
      <c r="K112" s="41">
        <f t="shared" si="6"/>
        <v>2008</v>
      </c>
      <c r="L112" s="42">
        <f t="shared" si="5"/>
        <v>299.18626310195083</v>
      </c>
      <c r="M112" s="39">
        <f>(VLOOKUP(DATE(2005,12,1),IGPM!A:B,2,1)/VLOOKUP(DATE(YEAR(F112),MONTH(F112),1),IGPM!A:B,2,1))*H112</f>
        <v>202124.26492851254</v>
      </c>
      <c r="N112" s="26" t="s">
        <v>28</v>
      </c>
      <c r="O112" s="26" t="s">
        <v>29</v>
      </c>
      <c r="P112" s="25">
        <v>-155164.87</v>
      </c>
      <c r="Q112" s="25">
        <v>74652.94</v>
      </c>
      <c r="R112" s="25">
        <v>722543.29461657209</v>
      </c>
      <c r="S112" s="25">
        <v>-487835.71812189883</v>
      </c>
      <c r="T112" s="27">
        <v>234707.57649467327</v>
      </c>
    </row>
    <row r="113" spans="1:20">
      <c r="A113" s="28" t="s">
        <v>187</v>
      </c>
      <c r="B113" s="22" t="s">
        <v>188</v>
      </c>
      <c r="C113" s="22" t="s">
        <v>32</v>
      </c>
      <c r="D113" s="22" t="s">
        <v>25</v>
      </c>
      <c r="E113" s="22" t="s">
        <v>26</v>
      </c>
      <c r="F113" s="23">
        <v>39507</v>
      </c>
      <c r="G113" s="24" t="s">
        <v>27</v>
      </c>
      <c r="H113" s="25">
        <v>123748.05</v>
      </c>
      <c r="I113" s="25">
        <v>-95942.48</v>
      </c>
      <c r="J113" s="25">
        <v>27805.570000000007</v>
      </c>
      <c r="K113" s="41">
        <f t="shared" si="6"/>
        <v>2008</v>
      </c>
      <c r="L113" s="42">
        <f t="shared" si="5"/>
        <v>260.54263033434199</v>
      </c>
      <c r="M113" s="39">
        <f>(VLOOKUP(DATE(2005,12,1),IGPM!A:B,2,1)/VLOOKUP(DATE(YEAR(F113),MONTH(F113),1),IGPM!A:B,2,1))*H113</f>
        <v>108836.14130074086</v>
      </c>
      <c r="N113" s="26" t="s">
        <v>28</v>
      </c>
      <c r="O113" s="26" t="s">
        <v>29</v>
      </c>
      <c r="P113" s="25">
        <v>-95942.48</v>
      </c>
      <c r="Q113" s="25">
        <v>27805.570000000007</v>
      </c>
      <c r="R113" s="25">
        <v>389061.76918741106</v>
      </c>
      <c r="S113" s="25">
        <v>-301641.5289697721</v>
      </c>
      <c r="T113" s="27">
        <v>87420.240217638959</v>
      </c>
    </row>
    <row r="114" spans="1:20">
      <c r="A114" s="28" t="s">
        <v>189</v>
      </c>
      <c r="B114" s="22" t="s">
        <v>190</v>
      </c>
      <c r="C114" s="22" t="s">
        <v>32</v>
      </c>
      <c r="D114" s="22" t="s">
        <v>25</v>
      </c>
      <c r="E114" s="22" t="s">
        <v>26</v>
      </c>
      <c r="F114" s="23">
        <v>39507</v>
      </c>
      <c r="G114" s="24" t="s">
        <v>27</v>
      </c>
      <c r="H114" s="25">
        <v>28874.55</v>
      </c>
      <c r="I114" s="25">
        <v>-19495.080000000002</v>
      </c>
      <c r="J114" s="25">
        <v>9379.4699999999975</v>
      </c>
      <c r="K114" s="41">
        <f t="shared" si="6"/>
        <v>2008</v>
      </c>
      <c r="L114" s="42">
        <f t="shared" si="5"/>
        <v>299.18621005915332</v>
      </c>
      <c r="M114" s="39">
        <f>(VLOOKUP(DATE(2005,12,1),IGPM!A:B,2,1)/VLOOKUP(DATE(YEAR(F114),MONTH(F114),1),IGPM!A:B,2,1))*H114</f>
        <v>25395.104034328677</v>
      </c>
      <c r="N114" s="26" t="s">
        <v>28</v>
      </c>
      <c r="O114" s="26" t="s">
        <v>29</v>
      </c>
      <c r="P114" s="25">
        <v>-19495.080000000002</v>
      </c>
      <c r="Q114" s="25">
        <v>9379.4699999999975</v>
      </c>
      <c r="R114" s="25">
        <v>90781.095196977738</v>
      </c>
      <c r="S114" s="25">
        <v>-61292.20068720368</v>
      </c>
      <c r="T114" s="27">
        <v>29488.894509774058</v>
      </c>
    </row>
    <row r="115" spans="1:20">
      <c r="A115" s="28" t="s">
        <v>191</v>
      </c>
      <c r="B115" s="22" t="s">
        <v>192</v>
      </c>
      <c r="C115" s="22" t="s">
        <v>32</v>
      </c>
      <c r="D115" s="22" t="s">
        <v>25</v>
      </c>
      <c r="E115" s="22" t="s">
        <v>26</v>
      </c>
      <c r="F115" s="23">
        <v>39507</v>
      </c>
      <c r="G115" s="24" t="s">
        <v>27</v>
      </c>
      <c r="H115" s="25">
        <v>96052.06</v>
      </c>
      <c r="I115" s="25">
        <v>-74469.64</v>
      </c>
      <c r="J115" s="25">
        <v>21582.42</v>
      </c>
      <c r="K115" s="41">
        <f t="shared" si="6"/>
        <v>2008</v>
      </c>
      <c r="L115" s="42">
        <f t="shared" si="5"/>
        <v>260.54263348124152</v>
      </c>
      <c r="M115" s="39">
        <f>(VLOOKUP(DATE(2005,12,1),IGPM!A:B,2,1)/VLOOKUP(DATE(YEAR(F115),MONTH(F115),1),IGPM!A:B,2,1))*H115</f>
        <v>84477.578227594204</v>
      </c>
      <c r="N115" s="26" t="s">
        <v>28</v>
      </c>
      <c r="O115" s="26" t="s">
        <v>29</v>
      </c>
      <c r="P115" s="25">
        <v>-74469.64</v>
      </c>
      <c r="Q115" s="25">
        <v>21582.42</v>
      </c>
      <c r="R115" s="25">
        <v>301986.04663019226</v>
      </c>
      <c r="S115" s="25">
        <v>-234131.28440528637</v>
      </c>
      <c r="T115" s="27">
        <v>67854.762224905891</v>
      </c>
    </row>
    <row r="116" spans="1:20">
      <c r="A116" s="28" t="s">
        <v>193</v>
      </c>
      <c r="B116" s="22" t="s">
        <v>186</v>
      </c>
      <c r="C116" s="22" t="s">
        <v>32</v>
      </c>
      <c r="D116" s="22" t="s">
        <v>25</v>
      </c>
      <c r="E116" s="22" t="s">
        <v>26</v>
      </c>
      <c r="F116" s="23">
        <v>39507</v>
      </c>
      <c r="G116" s="24" t="s">
        <v>27</v>
      </c>
      <c r="H116" s="25">
        <v>143783.45000000001</v>
      </c>
      <c r="I116" s="25">
        <v>-97839.82</v>
      </c>
      <c r="J116" s="25">
        <v>45943.630000000005</v>
      </c>
      <c r="K116" s="41">
        <f t="shared" si="6"/>
        <v>2008</v>
      </c>
      <c r="L116" s="42">
        <f t="shared" si="5"/>
        <v>296.85517512194934</v>
      </c>
      <c r="M116" s="39">
        <f>(VLOOKUP(DATE(2005,12,1),IGPM!A:B,2,1)/VLOOKUP(DATE(YEAR(F116),MONTH(F116),1),IGPM!A:B,2,1))*H116</f>
        <v>126457.23210109581</v>
      </c>
      <c r="N116" s="26" t="s">
        <v>28</v>
      </c>
      <c r="O116" s="26" t="s">
        <v>29</v>
      </c>
      <c r="P116" s="25">
        <v>-97839.82</v>
      </c>
      <c r="Q116" s="25">
        <v>45943.630000000005</v>
      </c>
      <c r="R116" s="25">
        <v>452052.72678534867</v>
      </c>
      <c r="S116" s="25">
        <v>-307606.7337317869</v>
      </c>
      <c r="T116" s="27">
        <v>144445.99305356178</v>
      </c>
    </row>
    <row r="117" spans="1:20">
      <c r="A117" s="28" t="s">
        <v>194</v>
      </c>
      <c r="B117" s="22" t="s">
        <v>195</v>
      </c>
      <c r="C117" s="22" t="s">
        <v>32</v>
      </c>
      <c r="D117" s="22" t="s">
        <v>25</v>
      </c>
      <c r="E117" s="22" t="s">
        <v>26</v>
      </c>
      <c r="F117" s="23">
        <v>39507</v>
      </c>
      <c r="G117" s="24" t="s">
        <v>27</v>
      </c>
      <c r="H117" s="25">
        <v>78963.039999999994</v>
      </c>
      <c r="I117" s="25">
        <v>-61220.44</v>
      </c>
      <c r="J117" s="25">
        <v>17742.599999999991</v>
      </c>
      <c r="K117" s="41">
        <f t="shared" si="6"/>
        <v>2008</v>
      </c>
      <c r="L117" s="42">
        <f t="shared" si="5"/>
        <v>260.54262399943542</v>
      </c>
      <c r="M117" s="39">
        <f>(VLOOKUP(DATE(2005,12,1),IGPM!A:B,2,1)/VLOOKUP(DATE(YEAR(F117),MONTH(F117),1),IGPM!A:B,2,1))*H117</f>
        <v>69447.822240237743</v>
      </c>
      <c r="N117" s="26" t="s">
        <v>28</v>
      </c>
      <c r="O117" s="26" t="s">
        <v>29</v>
      </c>
      <c r="P117" s="25">
        <v>-61220.44</v>
      </c>
      <c r="Q117" s="25">
        <v>17742.599999999991</v>
      </c>
      <c r="R117" s="25">
        <v>248258.45775199129</v>
      </c>
      <c r="S117" s="25">
        <v>-192476.02444508619</v>
      </c>
      <c r="T117" s="27">
        <v>55782.433306905092</v>
      </c>
    </row>
    <row r="118" spans="1:20">
      <c r="A118" s="28" t="s">
        <v>196</v>
      </c>
      <c r="B118" s="22" t="s">
        <v>186</v>
      </c>
      <c r="C118" s="22" t="s">
        <v>32</v>
      </c>
      <c r="D118" s="22" t="s">
        <v>25</v>
      </c>
      <c r="E118" s="22" t="s">
        <v>26</v>
      </c>
      <c r="F118" s="23">
        <v>39507</v>
      </c>
      <c r="G118" s="24" t="s">
        <v>27</v>
      </c>
      <c r="H118" s="25">
        <v>143783.45000000001</v>
      </c>
      <c r="I118" s="25">
        <v>-97839.82</v>
      </c>
      <c r="J118" s="25">
        <v>45943.630000000005</v>
      </c>
      <c r="K118" s="41">
        <f t="shared" si="6"/>
        <v>2008</v>
      </c>
      <c r="L118" s="42">
        <f t="shared" si="5"/>
        <v>296.85517512194934</v>
      </c>
      <c r="M118" s="39">
        <f>(VLOOKUP(DATE(2005,12,1),IGPM!A:B,2,1)/VLOOKUP(DATE(YEAR(F118),MONTH(F118),1),IGPM!A:B,2,1))*H118</f>
        <v>126457.23210109581</v>
      </c>
      <c r="N118" s="26" t="s">
        <v>28</v>
      </c>
      <c r="O118" s="26" t="s">
        <v>29</v>
      </c>
      <c r="P118" s="25">
        <v>-97839.82</v>
      </c>
      <c r="Q118" s="25">
        <v>45943.630000000005</v>
      </c>
      <c r="R118" s="25">
        <v>452052.72678534867</v>
      </c>
      <c r="S118" s="25">
        <v>-307606.7337317869</v>
      </c>
      <c r="T118" s="27">
        <v>144445.99305356178</v>
      </c>
    </row>
    <row r="119" spans="1:20">
      <c r="A119" s="28" t="s">
        <v>197</v>
      </c>
      <c r="B119" s="22" t="s">
        <v>195</v>
      </c>
      <c r="C119" s="22" t="s">
        <v>32</v>
      </c>
      <c r="D119" s="22" t="s">
        <v>25</v>
      </c>
      <c r="E119" s="22" t="s">
        <v>26</v>
      </c>
      <c r="F119" s="23">
        <v>39507</v>
      </c>
      <c r="G119" s="24" t="s">
        <v>27</v>
      </c>
      <c r="H119" s="25">
        <v>78963.039999999994</v>
      </c>
      <c r="I119" s="25">
        <v>-61220.44</v>
      </c>
      <c r="J119" s="25">
        <v>17742.599999999991</v>
      </c>
      <c r="K119" s="41">
        <f t="shared" si="6"/>
        <v>2008</v>
      </c>
      <c r="L119" s="42">
        <f t="shared" si="5"/>
        <v>260.54262399943542</v>
      </c>
      <c r="M119" s="39">
        <f>(VLOOKUP(DATE(2005,12,1),IGPM!A:B,2,1)/VLOOKUP(DATE(YEAR(F119),MONTH(F119),1),IGPM!A:B,2,1))*H119</f>
        <v>69447.822240237743</v>
      </c>
      <c r="N119" s="26" t="s">
        <v>28</v>
      </c>
      <c r="O119" s="26" t="s">
        <v>29</v>
      </c>
      <c r="P119" s="25">
        <v>-61220.44</v>
      </c>
      <c r="Q119" s="25">
        <v>17742.599999999991</v>
      </c>
      <c r="R119" s="25">
        <v>248258.45775199129</v>
      </c>
      <c r="S119" s="25">
        <v>-192476.02444508619</v>
      </c>
      <c r="T119" s="27">
        <v>55782.433306905092</v>
      </c>
    </row>
    <row r="120" spans="1:20">
      <c r="A120" s="28" t="s">
        <v>198</v>
      </c>
      <c r="B120" s="22" t="s">
        <v>199</v>
      </c>
      <c r="C120" s="22" t="s">
        <v>32</v>
      </c>
      <c r="D120" s="22" t="s">
        <v>25</v>
      </c>
      <c r="E120" s="22" t="s">
        <v>26</v>
      </c>
      <c r="F120" s="23">
        <v>39507</v>
      </c>
      <c r="G120" s="24" t="s">
        <v>27</v>
      </c>
      <c r="H120" s="25">
        <v>185622.08</v>
      </c>
      <c r="I120" s="25">
        <v>-173619.1</v>
      </c>
      <c r="J120" s="25">
        <v>12002.979999999981</v>
      </c>
      <c r="K120" s="41">
        <f t="shared" si="6"/>
        <v>2008</v>
      </c>
      <c r="L120" s="42">
        <f t="shared" si="5"/>
        <v>215.96506467318397</v>
      </c>
      <c r="M120" s="39">
        <f>(VLOOKUP(DATE(2005,12,1),IGPM!A:B,2,1)/VLOOKUP(DATE(YEAR(F120),MONTH(F120),1),IGPM!A:B,2,1))*H120</f>
        <v>163254.21634860043</v>
      </c>
      <c r="N120" s="26" t="s">
        <v>28</v>
      </c>
      <c r="O120" s="26" t="s">
        <v>29</v>
      </c>
      <c r="P120" s="25">
        <v>-173619.1</v>
      </c>
      <c r="Q120" s="25">
        <v>12002.979999999981</v>
      </c>
      <c r="R120" s="25">
        <v>583592.66950103175</v>
      </c>
      <c r="S120" s="25">
        <v>-545855.50407239585</v>
      </c>
      <c r="T120" s="27">
        <v>37737.165428635897</v>
      </c>
    </row>
    <row r="121" spans="1:20">
      <c r="A121" s="28" t="s">
        <v>200</v>
      </c>
      <c r="B121" s="22" t="s">
        <v>199</v>
      </c>
      <c r="C121" s="22" t="s">
        <v>32</v>
      </c>
      <c r="D121" s="22" t="s">
        <v>25</v>
      </c>
      <c r="E121" s="22" t="s">
        <v>26</v>
      </c>
      <c r="F121" s="23">
        <v>39507</v>
      </c>
      <c r="G121" s="24" t="s">
        <v>27</v>
      </c>
      <c r="H121" s="25">
        <v>185622.08</v>
      </c>
      <c r="I121" s="25">
        <v>-173619.1</v>
      </c>
      <c r="J121" s="25">
        <v>12002.979999999981</v>
      </c>
      <c r="K121" s="41">
        <f t="shared" si="6"/>
        <v>2008</v>
      </c>
      <c r="L121" s="42">
        <f t="shared" si="5"/>
        <v>215.96506467318397</v>
      </c>
      <c r="M121" s="39">
        <f>(VLOOKUP(DATE(2005,12,1),IGPM!A:B,2,1)/VLOOKUP(DATE(YEAR(F121),MONTH(F121),1),IGPM!A:B,2,1))*H121</f>
        <v>163254.21634860043</v>
      </c>
      <c r="N121" s="26" t="s">
        <v>28</v>
      </c>
      <c r="O121" s="26" t="s">
        <v>29</v>
      </c>
      <c r="P121" s="25">
        <v>-173619.1</v>
      </c>
      <c r="Q121" s="25">
        <v>12002.979999999981</v>
      </c>
      <c r="R121" s="25">
        <v>583592.66950103175</v>
      </c>
      <c r="S121" s="25">
        <v>-545855.50407239585</v>
      </c>
      <c r="T121" s="27">
        <v>37737.165428635897</v>
      </c>
    </row>
    <row r="122" spans="1:20">
      <c r="A122" s="28" t="s">
        <v>201</v>
      </c>
      <c r="B122" s="22" t="s">
        <v>202</v>
      </c>
      <c r="C122" s="22" t="s">
        <v>32</v>
      </c>
      <c r="D122" s="22" t="s">
        <v>25</v>
      </c>
      <c r="E122" s="22" t="s">
        <v>26</v>
      </c>
      <c r="F122" s="23">
        <v>39507</v>
      </c>
      <c r="G122" s="24" t="s">
        <v>27</v>
      </c>
      <c r="H122" s="25">
        <v>272245.71999999997</v>
      </c>
      <c r="I122" s="25">
        <v>-198640.19</v>
      </c>
      <c r="J122" s="25">
        <v>73605.52999999997</v>
      </c>
      <c r="K122" s="41">
        <f t="shared" si="6"/>
        <v>2008</v>
      </c>
      <c r="L122" s="42">
        <f t="shared" si="5"/>
        <v>276.85049757554094</v>
      </c>
      <c r="M122" s="39">
        <f>(VLOOKUP(DATE(2005,12,1),IGPM!A:B,2,1)/VLOOKUP(DATE(YEAR(F122),MONTH(F122),1),IGPM!A:B,2,1))*H122</f>
        <v>239439.51965660814</v>
      </c>
      <c r="N122" s="26" t="s">
        <v>28</v>
      </c>
      <c r="O122" s="26" t="s">
        <v>29</v>
      </c>
      <c r="P122" s="25">
        <v>-198640.19</v>
      </c>
      <c r="Q122" s="25">
        <v>73605.52999999997</v>
      </c>
      <c r="R122" s="25">
        <v>855935.9236521346</v>
      </c>
      <c r="S122" s="25">
        <v>-624521.38642284449</v>
      </c>
      <c r="T122" s="27">
        <v>231414.53722929012</v>
      </c>
    </row>
    <row r="123" spans="1:20">
      <c r="A123" s="28" t="s">
        <v>203</v>
      </c>
      <c r="B123" s="22" t="s">
        <v>204</v>
      </c>
      <c r="C123" s="22" t="s">
        <v>32</v>
      </c>
      <c r="D123" s="22" t="s">
        <v>25</v>
      </c>
      <c r="E123" s="22" t="s">
        <v>26</v>
      </c>
      <c r="F123" s="23">
        <v>39507</v>
      </c>
      <c r="G123" s="24" t="s">
        <v>27</v>
      </c>
      <c r="H123" s="25">
        <v>141426.35</v>
      </c>
      <c r="I123" s="25">
        <v>-97138.559999999998</v>
      </c>
      <c r="J123" s="25">
        <v>44287.790000000008</v>
      </c>
      <c r="K123" s="41">
        <f t="shared" si="6"/>
        <v>2008</v>
      </c>
      <c r="L123" s="42">
        <f t="shared" si="5"/>
        <v>294.09662548013893</v>
      </c>
      <c r="M123" s="39">
        <f>(VLOOKUP(DATE(2005,12,1),IGPM!A:B,2,1)/VLOOKUP(DATE(YEAR(F123),MONTH(F123),1),IGPM!A:B,2,1))*H123</f>
        <v>124384.16776868833</v>
      </c>
      <c r="N123" s="26" t="s">
        <v>28</v>
      </c>
      <c r="O123" s="26" t="s">
        <v>29</v>
      </c>
      <c r="P123" s="25">
        <v>-97138.559999999998</v>
      </c>
      <c r="Q123" s="25">
        <v>44287.790000000008</v>
      </c>
      <c r="R123" s="25">
        <v>444642.04438549146</v>
      </c>
      <c r="S123" s="25">
        <v>-305401.98419221537</v>
      </c>
      <c r="T123" s="27">
        <v>139240.06019327609</v>
      </c>
    </row>
    <row r="124" spans="1:20">
      <c r="A124" s="28" t="s">
        <v>205</v>
      </c>
      <c r="B124" s="22" t="s">
        <v>206</v>
      </c>
      <c r="C124" s="22" t="s">
        <v>32</v>
      </c>
      <c r="D124" s="22" t="s">
        <v>25</v>
      </c>
      <c r="E124" s="22" t="s">
        <v>26</v>
      </c>
      <c r="F124" s="23">
        <v>39507</v>
      </c>
      <c r="G124" s="24" t="s">
        <v>27</v>
      </c>
      <c r="H124" s="25">
        <v>91337.85</v>
      </c>
      <c r="I124" s="25">
        <v>-72967.710000000006</v>
      </c>
      <c r="J124" s="25">
        <v>18370.14</v>
      </c>
      <c r="K124" s="41">
        <f t="shared" si="6"/>
        <v>2008</v>
      </c>
      <c r="L124" s="42">
        <f t="shared" si="5"/>
        <v>252.85493679327473</v>
      </c>
      <c r="M124" s="39">
        <f>(VLOOKUP(DATE(2005,12,1),IGPM!A:B,2,1)/VLOOKUP(DATE(YEAR(F124),MONTH(F124),1),IGPM!A:B,2,1))*H124</f>
        <v>80331.440767800974</v>
      </c>
      <c r="N124" s="26" t="s">
        <v>28</v>
      </c>
      <c r="O124" s="26" t="s">
        <v>29</v>
      </c>
      <c r="P124" s="25">
        <v>-72967.710000000006</v>
      </c>
      <c r="Q124" s="25">
        <v>18370.14</v>
      </c>
      <c r="R124" s="25">
        <v>287164.65039064764</v>
      </c>
      <c r="S124" s="25">
        <v>-229409.24197313777</v>
      </c>
      <c r="T124" s="27">
        <v>57755.408417509869</v>
      </c>
    </row>
    <row r="125" spans="1:20">
      <c r="A125" s="28" t="s">
        <v>207</v>
      </c>
      <c r="B125" s="22" t="s">
        <v>204</v>
      </c>
      <c r="C125" s="22" t="s">
        <v>32</v>
      </c>
      <c r="D125" s="22" t="s">
        <v>25</v>
      </c>
      <c r="E125" s="22" t="s">
        <v>26</v>
      </c>
      <c r="F125" s="23">
        <v>39507</v>
      </c>
      <c r="G125" s="24" t="s">
        <v>27</v>
      </c>
      <c r="H125" s="25">
        <v>141426.35</v>
      </c>
      <c r="I125" s="25">
        <v>-97138.559999999998</v>
      </c>
      <c r="J125" s="25">
        <v>44287.790000000008</v>
      </c>
      <c r="K125" s="41">
        <f t="shared" si="6"/>
        <v>2008</v>
      </c>
      <c r="L125" s="42">
        <f t="shared" si="5"/>
        <v>294.09662548013893</v>
      </c>
      <c r="M125" s="39">
        <f>(VLOOKUP(DATE(2005,12,1),IGPM!A:B,2,1)/VLOOKUP(DATE(YEAR(F125),MONTH(F125),1),IGPM!A:B,2,1))*H125</f>
        <v>124384.16776868833</v>
      </c>
      <c r="N125" s="26" t="s">
        <v>28</v>
      </c>
      <c r="O125" s="26" t="s">
        <v>29</v>
      </c>
      <c r="P125" s="25">
        <v>-97138.559999999998</v>
      </c>
      <c r="Q125" s="25">
        <v>44287.790000000008</v>
      </c>
      <c r="R125" s="25">
        <v>444642.04438549146</v>
      </c>
      <c r="S125" s="25">
        <v>-305401.98419221537</v>
      </c>
      <c r="T125" s="27">
        <v>139240.06019327609</v>
      </c>
    </row>
    <row r="126" spans="1:20">
      <c r="A126" s="28" t="s">
        <v>208</v>
      </c>
      <c r="B126" s="22" t="s">
        <v>206</v>
      </c>
      <c r="C126" s="22" t="s">
        <v>32</v>
      </c>
      <c r="D126" s="22" t="s">
        <v>25</v>
      </c>
      <c r="E126" s="22" t="s">
        <v>26</v>
      </c>
      <c r="F126" s="23">
        <v>39507</v>
      </c>
      <c r="G126" s="24" t="s">
        <v>27</v>
      </c>
      <c r="H126" s="25">
        <v>91337.85</v>
      </c>
      <c r="I126" s="25">
        <v>-72967.710000000006</v>
      </c>
      <c r="J126" s="25">
        <v>18370.14</v>
      </c>
      <c r="K126" s="41">
        <f t="shared" si="6"/>
        <v>2008</v>
      </c>
      <c r="L126" s="42">
        <f t="shared" si="5"/>
        <v>252.85493679327473</v>
      </c>
      <c r="M126" s="39">
        <f>(VLOOKUP(DATE(2005,12,1),IGPM!A:B,2,1)/VLOOKUP(DATE(YEAR(F126),MONTH(F126),1),IGPM!A:B,2,1))*H126</f>
        <v>80331.440767800974</v>
      </c>
      <c r="N126" s="26" t="s">
        <v>28</v>
      </c>
      <c r="O126" s="26" t="s">
        <v>29</v>
      </c>
      <c r="P126" s="25">
        <v>-72967.710000000006</v>
      </c>
      <c r="Q126" s="25">
        <v>18370.14</v>
      </c>
      <c r="R126" s="25">
        <v>287164.65039064764</v>
      </c>
      <c r="S126" s="25">
        <v>-229409.24197313777</v>
      </c>
      <c r="T126" s="27">
        <v>57755.408417509869</v>
      </c>
    </row>
    <row r="127" spans="1:20">
      <c r="A127" s="28" t="s">
        <v>209</v>
      </c>
      <c r="B127" s="22" t="s">
        <v>210</v>
      </c>
      <c r="C127" s="22" t="s">
        <v>32</v>
      </c>
      <c r="D127" s="22" t="s">
        <v>25</v>
      </c>
      <c r="E127" s="22" t="s">
        <v>26</v>
      </c>
      <c r="F127" s="23">
        <v>39507</v>
      </c>
      <c r="G127" s="24" t="s">
        <v>27</v>
      </c>
      <c r="H127" s="25">
        <v>392458.11</v>
      </c>
      <c r="I127" s="25">
        <v>-286351.44</v>
      </c>
      <c r="J127" s="25">
        <v>106106.66999999998</v>
      </c>
      <c r="K127" s="41">
        <f t="shared" si="6"/>
        <v>2008</v>
      </c>
      <c r="L127" s="42">
        <f t="shared" si="5"/>
        <v>276.85049608970013</v>
      </c>
      <c r="M127" s="39">
        <f>(VLOOKUP(DATE(2005,12,1),IGPM!A:B,2,1)/VLOOKUP(DATE(YEAR(F127),MONTH(F127),1),IGPM!A:B,2,1))*H127</f>
        <v>345166.05566375953</v>
      </c>
      <c r="N127" s="26" t="s">
        <v>28</v>
      </c>
      <c r="O127" s="26" t="s">
        <v>29</v>
      </c>
      <c r="P127" s="25">
        <v>-286351.44</v>
      </c>
      <c r="Q127" s="25">
        <v>106106.66999999998</v>
      </c>
      <c r="R127" s="25">
        <v>1233881.6377999296</v>
      </c>
      <c r="S127" s="25">
        <v>-900284.06795713387</v>
      </c>
      <c r="T127" s="27">
        <v>333597.56984279572</v>
      </c>
    </row>
    <row r="128" spans="1:20">
      <c r="A128" s="28" t="s">
        <v>211</v>
      </c>
      <c r="B128" s="22" t="s">
        <v>210</v>
      </c>
      <c r="C128" s="22" t="s">
        <v>32</v>
      </c>
      <c r="D128" s="22" t="s">
        <v>25</v>
      </c>
      <c r="E128" s="22" t="s">
        <v>26</v>
      </c>
      <c r="F128" s="23">
        <v>39507</v>
      </c>
      <c r="G128" s="24" t="s">
        <v>27</v>
      </c>
      <c r="H128" s="25">
        <v>392458.11</v>
      </c>
      <c r="I128" s="25">
        <v>-286351.44</v>
      </c>
      <c r="J128" s="25">
        <v>106106.66999999998</v>
      </c>
      <c r="K128" s="41">
        <f t="shared" si="6"/>
        <v>2008</v>
      </c>
      <c r="L128" s="42">
        <f t="shared" si="5"/>
        <v>276.85049608970013</v>
      </c>
      <c r="M128" s="39">
        <f>(VLOOKUP(DATE(2005,12,1),IGPM!A:B,2,1)/VLOOKUP(DATE(YEAR(F128),MONTH(F128),1),IGPM!A:B,2,1))*H128</f>
        <v>345166.05566375953</v>
      </c>
      <c r="N128" s="26" t="s">
        <v>28</v>
      </c>
      <c r="O128" s="26" t="s">
        <v>29</v>
      </c>
      <c r="P128" s="25">
        <v>-286351.44</v>
      </c>
      <c r="Q128" s="25">
        <v>106106.66999999998</v>
      </c>
      <c r="R128" s="25">
        <v>1233881.6377999296</v>
      </c>
      <c r="S128" s="25">
        <v>-900284.06795713387</v>
      </c>
      <c r="T128" s="27">
        <v>333597.56984279572</v>
      </c>
    </row>
    <row r="129" spans="1:20">
      <c r="A129" s="28" t="s">
        <v>212</v>
      </c>
      <c r="B129" s="22" t="s">
        <v>213</v>
      </c>
      <c r="C129" s="22" t="s">
        <v>32</v>
      </c>
      <c r="D129" s="22" t="s">
        <v>25</v>
      </c>
      <c r="E129" s="22" t="s">
        <v>26</v>
      </c>
      <c r="F129" s="23">
        <v>39507</v>
      </c>
      <c r="G129" s="24" t="s">
        <v>27</v>
      </c>
      <c r="H129" s="25">
        <v>121390.95</v>
      </c>
      <c r="I129" s="25">
        <v>-74337.37</v>
      </c>
      <c r="J129" s="25">
        <v>47053.58</v>
      </c>
      <c r="K129" s="41">
        <f t="shared" si="6"/>
        <v>2008</v>
      </c>
      <c r="L129" s="42">
        <f t="shared" si="5"/>
        <v>329.86063268044052</v>
      </c>
      <c r="M129" s="39">
        <f>(VLOOKUP(DATE(2005,12,1),IGPM!A:B,2,1)/VLOOKUP(DATE(YEAR(F129),MONTH(F129),1),IGPM!A:B,2,1))*H129</f>
        <v>106763.07696833339</v>
      </c>
      <c r="N129" s="26" t="s">
        <v>28</v>
      </c>
      <c r="O129" s="26" t="s">
        <v>29</v>
      </c>
      <c r="P129" s="25">
        <v>-74337.37</v>
      </c>
      <c r="Q129" s="25">
        <v>47053.58</v>
      </c>
      <c r="R129" s="25">
        <v>381651.08678755385</v>
      </c>
      <c r="S129" s="25">
        <v>-233715.42976991698</v>
      </c>
      <c r="T129" s="27">
        <v>147935.65701763687</v>
      </c>
    </row>
    <row r="130" spans="1:20">
      <c r="A130" s="28" t="s">
        <v>214</v>
      </c>
      <c r="B130" s="22" t="s">
        <v>51</v>
      </c>
      <c r="C130" s="22" t="s">
        <v>32</v>
      </c>
      <c r="D130" s="22" t="s">
        <v>25</v>
      </c>
      <c r="E130" s="22" t="s">
        <v>26</v>
      </c>
      <c r="F130" s="23">
        <v>39507</v>
      </c>
      <c r="G130" s="24" t="s">
        <v>27</v>
      </c>
      <c r="H130" s="25">
        <v>60695.47</v>
      </c>
      <c r="I130" s="25">
        <v>-37168.68</v>
      </c>
      <c r="J130" s="25">
        <v>23526.79</v>
      </c>
      <c r="K130" s="41">
        <f t="shared" si="6"/>
        <v>2008</v>
      </c>
      <c r="L130" s="42">
        <f t="shared" si="5"/>
        <v>329.86064988049077</v>
      </c>
      <c r="M130" s="39">
        <f>(VLOOKUP(DATE(2005,12,1),IGPM!A:B,2,1)/VLOOKUP(DATE(YEAR(F130),MONTH(F130),1),IGPM!A:B,2,1))*H130</f>
        <v>53381.534086677551</v>
      </c>
      <c r="N130" s="26" t="s">
        <v>28</v>
      </c>
      <c r="O130" s="26" t="s">
        <v>29</v>
      </c>
      <c r="P130" s="25">
        <v>-37168.68</v>
      </c>
      <c r="Q130" s="25">
        <v>23526.79</v>
      </c>
      <c r="R130" s="25">
        <v>190825.5276738618</v>
      </c>
      <c r="S130" s="25">
        <v>-116857.69916504335</v>
      </c>
      <c r="T130" s="27">
        <v>73967.828508818449</v>
      </c>
    </row>
    <row r="131" spans="1:20">
      <c r="A131" s="28" t="s">
        <v>215</v>
      </c>
      <c r="B131" s="22" t="s">
        <v>53</v>
      </c>
      <c r="C131" s="22" t="s">
        <v>32</v>
      </c>
      <c r="D131" s="22" t="s">
        <v>25</v>
      </c>
      <c r="E131" s="22" t="s">
        <v>26</v>
      </c>
      <c r="F131" s="23">
        <v>39507</v>
      </c>
      <c r="G131" s="24" t="s">
        <v>27</v>
      </c>
      <c r="H131" s="25">
        <v>157926.09</v>
      </c>
      <c r="I131" s="25">
        <v>-96710.75</v>
      </c>
      <c r="J131" s="25">
        <v>61215.34</v>
      </c>
      <c r="K131" s="41">
        <f t="shared" si="6"/>
        <v>2008</v>
      </c>
      <c r="L131" s="42">
        <f t="shared" ref="L131:L194" si="7">IFERROR((DATEDIF(F131,DATE(2024,12,31),"M")*H131)/(H131-J131),12*_xlfn.NUMBERVALUE(LEFT(G131,3)))</f>
        <v>329.86064299987333</v>
      </c>
      <c r="M131" s="39">
        <f>(VLOOKUP(DATE(2005,12,1),IGPM!A:B,2,1)/VLOOKUP(DATE(YEAR(F131),MONTH(F131),1),IGPM!A:B,2,1))*H131</f>
        <v>138895.65327545378</v>
      </c>
      <c r="N131" s="26" t="s">
        <v>28</v>
      </c>
      <c r="O131" s="26" t="s">
        <v>29</v>
      </c>
      <c r="P131" s="25">
        <v>-96710.75</v>
      </c>
      <c r="Q131" s="25">
        <v>61215.34</v>
      </c>
      <c r="R131" s="25">
        <v>496516.94694381295</v>
      </c>
      <c r="S131" s="25">
        <v>-304056.95681217936</v>
      </c>
      <c r="T131" s="27">
        <v>192459.99013163359</v>
      </c>
    </row>
    <row r="132" spans="1:20">
      <c r="A132" s="28" t="s">
        <v>216</v>
      </c>
      <c r="B132" s="22" t="s">
        <v>213</v>
      </c>
      <c r="C132" s="22" t="s">
        <v>32</v>
      </c>
      <c r="D132" s="22" t="s">
        <v>25</v>
      </c>
      <c r="E132" s="22" t="s">
        <v>26</v>
      </c>
      <c r="F132" s="23">
        <v>39507</v>
      </c>
      <c r="G132" s="24" t="s">
        <v>27</v>
      </c>
      <c r="H132" s="25">
        <v>121390.95</v>
      </c>
      <c r="I132" s="25">
        <v>-74337.37</v>
      </c>
      <c r="J132" s="25">
        <v>47053.58</v>
      </c>
      <c r="K132" s="41">
        <f t="shared" si="6"/>
        <v>2008</v>
      </c>
      <c r="L132" s="42">
        <f t="shared" si="7"/>
        <v>329.86063268044052</v>
      </c>
      <c r="M132" s="39">
        <f>(VLOOKUP(DATE(2005,12,1),IGPM!A:B,2,1)/VLOOKUP(DATE(YEAR(F132),MONTH(F132),1),IGPM!A:B,2,1))*H132</f>
        <v>106763.07696833339</v>
      </c>
      <c r="N132" s="26" t="s">
        <v>28</v>
      </c>
      <c r="O132" s="26" t="s">
        <v>29</v>
      </c>
      <c r="P132" s="25">
        <v>-74337.37</v>
      </c>
      <c r="Q132" s="25">
        <v>47053.58</v>
      </c>
      <c r="R132" s="25">
        <v>381651.08678755385</v>
      </c>
      <c r="S132" s="25">
        <v>-233715.42976991698</v>
      </c>
      <c r="T132" s="27">
        <v>147935.65701763687</v>
      </c>
    </row>
    <row r="133" spans="1:20">
      <c r="A133" s="28" t="s">
        <v>217</v>
      </c>
      <c r="B133" s="22" t="s">
        <v>51</v>
      </c>
      <c r="C133" s="22" t="s">
        <v>32</v>
      </c>
      <c r="D133" s="22" t="s">
        <v>25</v>
      </c>
      <c r="E133" s="22" t="s">
        <v>26</v>
      </c>
      <c r="F133" s="23">
        <v>39507</v>
      </c>
      <c r="G133" s="24" t="s">
        <v>27</v>
      </c>
      <c r="H133" s="25">
        <v>60695.47</v>
      </c>
      <c r="I133" s="25">
        <v>-37168.68</v>
      </c>
      <c r="J133" s="25">
        <v>23526.79</v>
      </c>
      <c r="K133" s="41">
        <f t="shared" ref="K133:K196" si="8">YEAR(F133)</f>
        <v>2008</v>
      </c>
      <c r="L133" s="42">
        <f t="shared" si="7"/>
        <v>329.86064988049077</v>
      </c>
      <c r="M133" s="39">
        <f>(VLOOKUP(DATE(2005,12,1),IGPM!A:B,2,1)/VLOOKUP(DATE(YEAR(F133),MONTH(F133),1),IGPM!A:B,2,1))*H133</f>
        <v>53381.534086677551</v>
      </c>
      <c r="N133" s="26" t="s">
        <v>28</v>
      </c>
      <c r="O133" s="26" t="s">
        <v>29</v>
      </c>
      <c r="P133" s="25">
        <v>-37168.68</v>
      </c>
      <c r="Q133" s="25">
        <v>23526.79</v>
      </c>
      <c r="R133" s="25">
        <v>190825.5276738618</v>
      </c>
      <c r="S133" s="25">
        <v>-116857.69916504335</v>
      </c>
      <c r="T133" s="27">
        <v>73967.828508818449</v>
      </c>
    </row>
    <row r="134" spans="1:20">
      <c r="A134" s="28" t="s">
        <v>218</v>
      </c>
      <c r="B134" s="22" t="s">
        <v>53</v>
      </c>
      <c r="C134" s="22" t="s">
        <v>32</v>
      </c>
      <c r="D134" s="22" t="s">
        <v>25</v>
      </c>
      <c r="E134" s="22" t="s">
        <v>26</v>
      </c>
      <c r="F134" s="23">
        <v>39507</v>
      </c>
      <c r="G134" s="24" t="s">
        <v>27</v>
      </c>
      <c r="H134" s="25">
        <v>157926.09</v>
      </c>
      <c r="I134" s="25">
        <v>-96710.75</v>
      </c>
      <c r="J134" s="25">
        <v>61215.34</v>
      </c>
      <c r="K134" s="41">
        <f t="shared" si="8"/>
        <v>2008</v>
      </c>
      <c r="L134" s="42">
        <f t="shared" si="7"/>
        <v>329.86064299987333</v>
      </c>
      <c r="M134" s="39">
        <f>(VLOOKUP(DATE(2005,12,1),IGPM!A:B,2,1)/VLOOKUP(DATE(YEAR(F134),MONTH(F134),1),IGPM!A:B,2,1))*H134</f>
        <v>138895.65327545378</v>
      </c>
      <c r="N134" s="26" t="s">
        <v>28</v>
      </c>
      <c r="O134" s="26" t="s">
        <v>29</v>
      </c>
      <c r="P134" s="25">
        <v>-96710.75</v>
      </c>
      <c r="Q134" s="25">
        <v>61215.34</v>
      </c>
      <c r="R134" s="25">
        <v>496516.94694381295</v>
      </c>
      <c r="S134" s="25">
        <v>-304056.95681217936</v>
      </c>
      <c r="T134" s="27">
        <v>192459.99013163359</v>
      </c>
    </row>
    <row r="135" spans="1:20">
      <c r="A135" s="28" t="s">
        <v>219</v>
      </c>
      <c r="B135" s="22" t="s">
        <v>220</v>
      </c>
      <c r="C135" s="22" t="s">
        <v>32</v>
      </c>
      <c r="D135" s="22" t="s">
        <v>25</v>
      </c>
      <c r="E135" s="22" t="s">
        <v>26</v>
      </c>
      <c r="F135" s="23">
        <v>39507</v>
      </c>
      <c r="G135" s="24" t="s">
        <v>27</v>
      </c>
      <c r="H135" s="25">
        <v>139658.51999999999</v>
      </c>
      <c r="I135" s="25">
        <v>-89988.6</v>
      </c>
      <c r="J135" s="25">
        <v>49669.919999999984</v>
      </c>
      <c r="K135" s="41">
        <f t="shared" si="8"/>
        <v>2008</v>
      </c>
      <c r="L135" s="42">
        <f t="shared" si="7"/>
        <v>313.49549876317661</v>
      </c>
      <c r="M135" s="39">
        <f>(VLOOKUP(DATE(2005,12,1),IGPM!A:B,2,1)/VLOOKUP(DATE(YEAR(F135),MONTH(F135),1),IGPM!A:B,2,1))*H135</f>
        <v>122829.36512189357</v>
      </c>
      <c r="N135" s="26" t="s">
        <v>28</v>
      </c>
      <c r="O135" s="26" t="s">
        <v>29</v>
      </c>
      <c r="P135" s="25">
        <v>-89988.6</v>
      </c>
      <c r="Q135" s="25">
        <v>49669.919999999984</v>
      </c>
      <c r="R135" s="25">
        <v>439084.01686568337</v>
      </c>
      <c r="S135" s="25">
        <v>-282922.63128750928</v>
      </c>
      <c r="T135" s="27">
        <v>156161.38557817409</v>
      </c>
    </row>
    <row r="136" spans="1:20">
      <c r="A136" s="28" t="s">
        <v>221</v>
      </c>
      <c r="B136" s="22" t="s">
        <v>220</v>
      </c>
      <c r="C136" s="22" t="s">
        <v>32</v>
      </c>
      <c r="D136" s="22" t="s">
        <v>25</v>
      </c>
      <c r="E136" s="22" t="s">
        <v>26</v>
      </c>
      <c r="F136" s="23">
        <v>39507</v>
      </c>
      <c r="G136" s="24" t="s">
        <v>27</v>
      </c>
      <c r="H136" s="25">
        <v>139658.51999999999</v>
      </c>
      <c r="I136" s="25">
        <v>-89988.6</v>
      </c>
      <c r="J136" s="25">
        <v>49669.919999999984</v>
      </c>
      <c r="K136" s="41">
        <f t="shared" si="8"/>
        <v>2008</v>
      </c>
      <c r="L136" s="42">
        <f t="shared" si="7"/>
        <v>313.49549876317661</v>
      </c>
      <c r="M136" s="39">
        <f>(VLOOKUP(DATE(2005,12,1),IGPM!A:B,2,1)/VLOOKUP(DATE(YEAR(F136),MONTH(F136),1),IGPM!A:B,2,1))*H136</f>
        <v>122829.36512189357</v>
      </c>
      <c r="N136" s="26" t="s">
        <v>28</v>
      </c>
      <c r="O136" s="26" t="s">
        <v>29</v>
      </c>
      <c r="P136" s="25">
        <v>-89988.6</v>
      </c>
      <c r="Q136" s="25">
        <v>49669.919999999984</v>
      </c>
      <c r="R136" s="25">
        <v>439084.01686568337</v>
      </c>
      <c r="S136" s="25">
        <v>-282922.63128750928</v>
      </c>
      <c r="T136" s="27">
        <v>156161.38557817409</v>
      </c>
    </row>
    <row r="137" spans="1:20">
      <c r="A137" s="28" t="s">
        <v>222</v>
      </c>
      <c r="B137" s="22" t="s">
        <v>223</v>
      </c>
      <c r="C137" s="22" t="s">
        <v>32</v>
      </c>
      <c r="D137" s="22" t="s">
        <v>25</v>
      </c>
      <c r="E137" s="22" t="s">
        <v>26</v>
      </c>
      <c r="F137" s="23">
        <v>39507</v>
      </c>
      <c r="G137" s="24" t="s">
        <v>27</v>
      </c>
      <c r="H137" s="25">
        <v>272245.71999999997</v>
      </c>
      <c r="I137" s="25">
        <v>-174212.17</v>
      </c>
      <c r="J137" s="25">
        <v>98033.549999999959</v>
      </c>
      <c r="K137" s="41">
        <f t="shared" si="8"/>
        <v>2008</v>
      </c>
      <c r="L137" s="42">
        <f t="shared" si="7"/>
        <v>315.67045769534928</v>
      </c>
      <c r="M137" s="39">
        <f>(VLOOKUP(DATE(2005,12,1),IGPM!A:B,2,1)/VLOOKUP(DATE(YEAR(F137),MONTH(F137),1),IGPM!A:B,2,1))*H137</f>
        <v>239439.51965660814</v>
      </c>
      <c r="N137" s="26" t="s">
        <v>28</v>
      </c>
      <c r="O137" s="26" t="s">
        <v>29</v>
      </c>
      <c r="P137" s="25">
        <v>-174212.17</v>
      </c>
      <c r="Q137" s="25">
        <v>98033.549999999959</v>
      </c>
      <c r="R137" s="25">
        <v>855935.9236521346</v>
      </c>
      <c r="S137" s="25">
        <v>-547720.10608795879</v>
      </c>
      <c r="T137" s="27">
        <v>308215.81756417581</v>
      </c>
    </row>
    <row r="138" spans="1:20">
      <c r="A138" s="28" t="s">
        <v>224</v>
      </c>
      <c r="B138" s="22" t="s">
        <v>223</v>
      </c>
      <c r="C138" s="22" t="s">
        <v>32</v>
      </c>
      <c r="D138" s="22" t="s">
        <v>25</v>
      </c>
      <c r="E138" s="22" t="s">
        <v>26</v>
      </c>
      <c r="F138" s="23">
        <v>39507</v>
      </c>
      <c r="G138" s="24" t="s">
        <v>27</v>
      </c>
      <c r="H138" s="25">
        <v>272245.71999999997</v>
      </c>
      <c r="I138" s="25">
        <v>-174212.17</v>
      </c>
      <c r="J138" s="25">
        <v>98033.549999999959</v>
      </c>
      <c r="K138" s="41">
        <f t="shared" si="8"/>
        <v>2008</v>
      </c>
      <c r="L138" s="42">
        <f t="shared" si="7"/>
        <v>315.67045769534928</v>
      </c>
      <c r="M138" s="39">
        <f>(VLOOKUP(DATE(2005,12,1),IGPM!A:B,2,1)/VLOOKUP(DATE(YEAR(F138),MONTH(F138),1),IGPM!A:B,2,1))*H138</f>
        <v>239439.51965660814</v>
      </c>
      <c r="N138" s="26" t="s">
        <v>28</v>
      </c>
      <c r="O138" s="26" t="s">
        <v>29</v>
      </c>
      <c r="P138" s="25">
        <v>-174212.17</v>
      </c>
      <c r="Q138" s="25">
        <v>98033.549999999959</v>
      </c>
      <c r="R138" s="25">
        <v>855935.9236521346</v>
      </c>
      <c r="S138" s="25">
        <v>-547720.10608795879</v>
      </c>
      <c r="T138" s="27">
        <v>308215.81756417581</v>
      </c>
    </row>
    <row r="139" spans="1:20">
      <c r="A139" s="28" t="s">
        <v>225</v>
      </c>
      <c r="B139" s="22" t="s">
        <v>204</v>
      </c>
      <c r="C139" s="22" t="s">
        <v>32</v>
      </c>
      <c r="D139" s="22" t="s">
        <v>25</v>
      </c>
      <c r="E139" s="22" t="s">
        <v>26</v>
      </c>
      <c r="F139" s="23">
        <v>39507</v>
      </c>
      <c r="G139" s="24" t="s">
        <v>27</v>
      </c>
      <c r="H139" s="25">
        <v>202121.82</v>
      </c>
      <c r="I139" s="25">
        <v>-138827.19</v>
      </c>
      <c r="J139" s="25">
        <v>63294.630000000005</v>
      </c>
      <c r="K139" s="41">
        <f t="shared" si="8"/>
        <v>2008</v>
      </c>
      <c r="L139" s="42">
        <f t="shared" si="7"/>
        <v>294.0966221386459</v>
      </c>
      <c r="M139" s="39">
        <f>(VLOOKUP(DATE(2005,12,1),IGPM!A:B,2,1)/VLOOKUP(DATE(YEAR(F139),MONTH(F139),1),IGPM!A:B,2,1))*H139</f>
        <v>177765.70185536589</v>
      </c>
      <c r="N139" s="26" t="s">
        <v>28</v>
      </c>
      <c r="O139" s="26" t="s">
        <v>29</v>
      </c>
      <c r="P139" s="25">
        <v>-138827.19</v>
      </c>
      <c r="Q139" s="25">
        <v>63294.630000000005</v>
      </c>
      <c r="R139" s="25">
        <v>635467.57205935323</v>
      </c>
      <c r="S139" s="25">
        <v>-436470.32945340849</v>
      </c>
      <c r="T139" s="27">
        <v>198997.24260594475</v>
      </c>
    </row>
    <row r="140" spans="1:20">
      <c r="A140" s="28" t="s">
        <v>226</v>
      </c>
      <c r="B140" s="22" t="s">
        <v>227</v>
      </c>
      <c r="C140" s="22" t="s">
        <v>32</v>
      </c>
      <c r="D140" s="22" t="s">
        <v>25</v>
      </c>
      <c r="E140" s="22" t="s">
        <v>26</v>
      </c>
      <c r="F140" s="23">
        <v>39507</v>
      </c>
      <c r="G140" s="24" t="s">
        <v>27</v>
      </c>
      <c r="H140" s="25">
        <v>186211.36</v>
      </c>
      <c r="I140" s="25">
        <v>-147007.81</v>
      </c>
      <c r="J140" s="25">
        <v>39203.549999999988</v>
      </c>
      <c r="K140" s="41">
        <f t="shared" si="8"/>
        <v>2008</v>
      </c>
      <c r="L140" s="42">
        <f t="shared" si="7"/>
        <v>255.86868289514686</v>
      </c>
      <c r="M140" s="39">
        <f>(VLOOKUP(DATE(2005,12,1),IGPM!A:B,2,1)/VLOOKUP(DATE(YEAR(F140),MONTH(F140),1),IGPM!A:B,2,1))*H140</f>
        <v>163772.48682919145</v>
      </c>
      <c r="N140" s="26" t="s">
        <v>28</v>
      </c>
      <c r="O140" s="26" t="s">
        <v>29</v>
      </c>
      <c r="P140" s="25">
        <v>-147007.81</v>
      </c>
      <c r="Q140" s="25">
        <v>39203.549999999988</v>
      </c>
      <c r="R140" s="25">
        <v>585445.35582091112</v>
      </c>
      <c r="S140" s="25">
        <v>-462190.05990774627</v>
      </c>
      <c r="T140" s="27">
        <v>123255.29591316485</v>
      </c>
    </row>
    <row r="141" spans="1:20">
      <c r="A141" s="28" t="s">
        <v>228</v>
      </c>
      <c r="B141" s="22" t="s">
        <v>204</v>
      </c>
      <c r="C141" s="22" t="s">
        <v>32</v>
      </c>
      <c r="D141" s="22" t="s">
        <v>25</v>
      </c>
      <c r="E141" s="22" t="s">
        <v>26</v>
      </c>
      <c r="F141" s="23">
        <v>39507</v>
      </c>
      <c r="G141" s="24" t="s">
        <v>27</v>
      </c>
      <c r="H141" s="25">
        <v>202121.82</v>
      </c>
      <c r="I141" s="25">
        <v>-138827.19</v>
      </c>
      <c r="J141" s="25">
        <v>63294.630000000005</v>
      </c>
      <c r="K141" s="41">
        <f t="shared" si="8"/>
        <v>2008</v>
      </c>
      <c r="L141" s="42">
        <f t="shared" si="7"/>
        <v>294.0966221386459</v>
      </c>
      <c r="M141" s="39">
        <f>(VLOOKUP(DATE(2005,12,1),IGPM!A:B,2,1)/VLOOKUP(DATE(YEAR(F141),MONTH(F141),1),IGPM!A:B,2,1))*H141</f>
        <v>177765.70185536589</v>
      </c>
      <c r="N141" s="26" t="s">
        <v>28</v>
      </c>
      <c r="O141" s="26" t="s">
        <v>29</v>
      </c>
      <c r="P141" s="25">
        <v>-138827.19</v>
      </c>
      <c r="Q141" s="25">
        <v>63294.630000000005</v>
      </c>
      <c r="R141" s="25">
        <v>635467.57205935323</v>
      </c>
      <c r="S141" s="25">
        <v>-436470.32945340849</v>
      </c>
      <c r="T141" s="27">
        <v>198997.24260594475</v>
      </c>
    </row>
    <row r="142" spans="1:20">
      <c r="A142" s="28" t="s">
        <v>229</v>
      </c>
      <c r="B142" s="22" t="s">
        <v>227</v>
      </c>
      <c r="C142" s="22" t="s">
        <v>32</v>
      </c>
      <c r="D142" s="22" t="s">
        <v>25</v>
      </c>
      <c r="E142" s="22" t="s">
        <v>26</v>
      </c>
      <c r="F142" s="23">
        <v>39507</v>
      </c>
      <c r="G142" s="24" t="s">
        <v>27</v>
      </c>
      <c r="H142" s="25">
        <v>186211.36</v>
      </c>
      <c r="I142" s="25">
        <v>-147007.81</v>
      </c>
      <c r="J142" s="25">
        <v>39203.549999999988</v>
      </c>
      <c r="K142" s="41">
        <f t="shared" si="8"/>
        <v>2008</v>
      </c>
      <c r="L142" s="42">
        <f t="shared" si="7"/>
        <v>255.86868289514686</v>
      </c>
      <c r="M142" s="39">
        <f>(VLOOKUP(DATE(2005,12,1),IGPM!A:B,2,1)/VLOOKUP(DATE(YEAR(F142),MONTH(F142),1),IGPM!A:B,2,1))*H142</f>
        <v>163772.48682919145</v>
      </c>
      <c r="N142" s="26" t="s">
        <v>28</v>
      </c>
      <c r="O142" s="26" t="s">
        <v>29</v>
      </c>
      <c r="P142" s="25">
        <v>-147007.81</v>
      </c>
      <c r="Q142" s="25">
        <v>39203.549999999988</v>
      </c>
      <c r="R142" s="25">
        <v>585445.35582091112</v>
      </c>
      <c r="S142" s="25">
        <v>-462190.05990774627</v>
      </c>
      <c r="T142" s="27">
        <v>123255.29591316485</v>
      </c>
    </row>
    <row r="143" spans="1:20">
      <c r="A143" s="28" t="s">
        <v>230</v>
      </c>
      <c r="B143" s="22" t="s">
        <v>204</v>
      </c>
      <c r="C143" s="22" t="s">
        <v>32</v>
      </c>
      <c r="D143" s="22" t="s">
        <v>25</v>
      </c>
      <c r="E143" s="22" t="s">
        <v>26</v>
      </c>
      <c r="F143" s="23">
        <v>39507</v>
      </c>
      <c r="G143" s="24" t="s">
        <v>27</v>
      </c>
      <c r="H143" s="25">
        <v>202121.82</v>
      </c>
      <c r="I143" s="25">
        <v>-138827.19</v>
      </c>
      <c r="J143" s="25">
        <v>63294.630000000005</v>
      </c>
      <c r="K143" s="41">
        <f t="shared" si="8"/>
        <v>2008</v>
      </c>
      <c r="L143" s="42">
        <f t="shared" si="7"/>
        <v>294.0966221386459</v>
      </c>
      <c r="M143" s="39">
        <f>(VLOOKUP(DATE(2005,12,1),IGPM!A:B,2,1)/VLOOKUP(DATE(YEAR(F143),MONTH(F143),1),IGPM!A:B,2,1))*H143</f>
        <v>177765.70185536589</v>
      </c>
      <c r="N143" s="26" t="s">
        <v>28</v>
      </c>
      <c r="O143" s="26" t="s">
        <v>29</v>
      </c>
      <c r="P143" s="25">
        <v>-138827.19</v>
      </c>
      <c r="Q143" s="25">
        <v>63294.630000000005</v>
      </c>
      <c r="R143" s="25">
        <v>635467.57205935323</v>
      </c>
      <c r="S143" s="25">
        <v>-436470.32945340849</v>
      </c>
      <c r="T143" s="27">
        <v>198997.24260594475</v>
      </c>
    </row>
    <row r="144" spans="1:20">
      <c r="A144" s="28" t="s">
        <v>231</v>
      </c>
      <c r="B144" s="22" t="s">
        <v>227</v>
      </c>
      <c r="C144" s="22" t="s">
        <v>32</v>
      </c>
      <c r="D144" s="22" t="s">
        <v>25</v>
      </c>
      <c r="E144" s="22" t="s">
        <v>26</v>
      </c>
      <c r="F144" s="23">
        <v>39507</v>
      </c>
      <c r="G144" s="24" t="s">
        <v>27</v>
      </c>
      <c r="H144" s="25">
        <v>186211.36</v>
      </c>
      <c r="I144" s="25">
        <v>-147007.81</v>
      </c>
      <c r="J144" s="25">
        <v>39203.549999999988</v>
      </c>
      <c r="K144" s="41">
        <f t="shared" si="8"/>
        <v>2008</v>
      </c>
      <c r="L144" s="42">
        <f t="shared" si="7"/>
        <v>255.86868289514686</v>
      </c>
      <c r="M144" s="39">
        <f>(VLOOKUP(DATE(2005,12,1),IGPM!A:B,2,1)/VLOOKUP(DATE(YEAR(F144),MONTH(F144),1),IGPM!A:B,2,1))*H144</f>
        <v>163772.48682919145</v>
      </c>
      <c r="N144" s="26" t="s">
        <v>28</v>
      </c>
      <c r="O144" s="26" t="s">
        <v>29</v>
      </c>
      <c r="P144" s="25">
        <v>-147007.81</v>
      </c>
      <c r="Q144" s="25">
        <v>39203.549999999988</v>
      </c>
      <c r="R144" s="25">
        <v>585445.35582091112</v>
      </c>
      <c r="S144" s="25">
        <v>-462190.05990774627</v>
      </c>
      <c r="T144" s="27">
        <v>123255.29591316485</v>
      </c>
    </row>
    <row r="145" spans="1:20">
      <c r="A145" s="28" t="s">
        <v>232</v>
      </c>
      <c r="B145" s="22" t="s">
        <v>233</v>
      </c>
      <c r="C145" s="22" t="s">
        <v>32</v>
      </c>
      <c r="D145" s="22" t="s">
        <v>25</v>
      </c>
      <c r="E145" s="22" t="s">
        <v>26</v>
      </c>
      <c r="F145" s="23">
        <v>39507</v>
      </c>
      <c r="G145" s="24" t="s">
        <v>27</v>
      </c>
      <c r="H145" s="25">
        <v>16499.740000000002</v>
      </c>
      <c r="I145" s="25">
        <v>-12792.33</v>
      </c>
      <c r="J145" s="25">
        <v>3707.4100000000017</v>
      </c>
      <c r="K145" s="41">
        <f t="shared" si="8"/>
        <v>2008</v>
      </c>
      <c r="L145" s="42">
        <f t="shared" si="7"/>
        <v>260.5426439124069</v>
      </c>
      <c r="M145" s="39">
        <f>(VLOOKUP(DATE(2005,12,1),IGPM!A:B,2,1)/VLOOKUP(DATE(YEAR(F145),MONTH(F145),1),IGPM!A:B,2,1))*H145</f>
        <v>14511.48550676545</v>
      </c>
      <c r="N145" s="26" t="s">
        <v>28</v>
      </c>
      <c r="O145" s="26" t="s">
        <v>29</v>
      </c>
      <c r="P145" s="25">
        <v>-12792.33</v>
      </c>
      <c r="Q145" s="25">
        <v>3707.4100000000017</v>
      </c>
      <c r="R145" s="25">
        <v>51874.902558321483</v>
      </c>
      <c r="S145" s="25">
        <v>-40218.868433314259</v>
      </c>
      <c r="T145" s="27">
        <v>11656.034125007223</v>
      </c>
    </row>
    <row r="146" spans="1:20">
      <c r="A146" s="28" t="s">
        <v>234</v>
      </c>
      <c r="B146" s="22" t="s">
        <v>233</v>
      </c>
      <c r="C146" s="22" t="s">
        <v>32</v>
      </c>
      <c r="D146" s="22" t="s">
        <v>25</v>
      </c>
      <c r="E146" s="22" t="s">
        <v>26</v>
      </c>
      <c r="F146" s="23">
        <v>39507</v>
      </c>
      <c r="G146" s="24" t="s">
        <v>27</v>
      </c>
      <c r="H146" s="25">
        <v>16499.740000000002</v>
      </c>
      <c r="I146" s="25">
        <v>-12792.33</v>
      </c>
      <c r="J146" s="25">
        <v>3707.4100000000017</v>
      </c>
      <c r="K146" s="41">
        <f t="shared" si="8"/>
        <v>2008</v>
      </c>
      <c r="L146" s="42">
        <f t="shared" si="7"/>
        <v>260.5426439124069</v>
      </c>
      <c r="M146" s="39">
        <f>(VLOOKUP(DATE(2005,12,1),IGPM!A:B,2,1)/VLOOKUP(DATE(YEAR(F146),MONTH(F146),1),IGPM!A:B,2,1))*H146</f>
        <v>14511.48550676545</v>
      </c>
      <c r="N146" s="26" t="s">
        <v>28</v>
      </c>
      <c r="O146" s="26" t="s">
        <v>29</v>
      </c>
      <c r="P146" s="25">
        <v>-12792.33</v>
      </c>
      <c r="Q146" s="25">
        <v>3707.4100000000017</v>
      </c>
      <c r="R146" s="25">
        <v>51874.902558321483</v>
      </c>
      <c r="S146" s="25">
        <v>-40218.868433314259</v>
      </c>
      <c r="T146" s="27">
        <v>11656.034125007223</v>
      </c>
    </row>
    <row r="147" spans="1:20">
      <c r="A147" s="28" t="s">
        <v>235</v>
      </c>
      <c r="B147" s="22" t="s">
        <v>233</v>
      </c>
      <c r="C147" s="22" t="s">
        <v>32</v>
      </c>
      <c r="D147" s="22" t="s">
        <v>25</v>
      </c>
      <c r="E147" s="22" t="s">
        <v>26</v>
      </c>
      <c r="F147" s="23">
        <v>39507</v>
      </c>
      <c r="G147" s="24" t="s">
        <v>27</v>
      </c>
      <c r="H147" s="25">
        <v>16499.740000000002</v>
      </c>
      <c r="I147" s="25">
        <v>-12792.33</v>
      </c>
      <c r="J147" s="25">
        <v>3707.4100000000017</v>
      </c>
      <c r="K147" s="41">
        <f t="shared" si="8"/>
        <v>2008</v>
      </c>
      <c r="L147" s="42">
        <f t="shared" si="7"/>
        <v>260.5426439124069</v>
      </c>
      <c r="M147" s="39">
        <f>(VLOOKUP(DATE(2005,12,1),IGPM!A:B,2,1)/VLOOKUP(DATE(YEAR(F147),MONTH(F147),1),IGPM!A:B,2,1))*H147</f>
        <v>14511.48550676545</v>
      </c>
      <c r="N147" s="26" t="s">
        <v>28</v>
      </c>
      <c r="O147" s="26" t="s">
        <v>29</v>
      </c>
      <c r="P147" s="25">
        <v>-12792.33</v>
      </c>
      <c r="Q147" s="25">
        <v>3707.4100000000017</v>
      </c>
      <c r="R147" s="25">
        <v>51874.902558321483</v>
      </c>
      <c r="S147" s="25">
        <v>-40218.868433314259</v>
      </c>
      <c r="T147" s="27">
        <v>11656.034125007223</v>
      </c>
    </row>
    <row r="148" spans="1:20">
      <c r="A148" s="28" t="s">
        <v>236</v>
      </c>
      <c r="B148" s="22" t="s">
        <v>237</v>
      </c>
      <c r="C148" s="22" t="s">
        <v>24</v>
      </c>
      <c r="D148" s="22" t="s">
        <v>25</v>
      </c>
      <c r="E148" s="22" t="s">
        <v>26</v>
      </c>
      <c r="F148" s="23">
        <v>39507</v>
      </c>
      <c r="G148" s="24" t="s">
        <v>27</v>
      </c>
      <c r="H148" s="25">
        <v>73659.56</v>
      </c>
      <c r="I148" s="25">
        <v>-58844.94</v>
      </c>
      <c r="J148" s="25">
        <v>14814.619999999995</v>
      </c>
      <c r="K148" s="41">
        <f t="shared" si="8"/>
        <v>2008</v>
      </c>
      <c r="L148" s="42">
        <f t="shared" si="7"/>
        <v>252.85489491534869</v>
      </c>
      <c r="M148" s="39">
        <f>(VLOOKUP(DATE(2005,12,1),IGPM!A:B,2,1)/VLOOKUP(DATE(YEAR(F148),MONTH(F148),1),IGPM!A:B,2,1))*H148</f>
        <v>64783.423094831793</v>
      </c>
      <c r="N148" s="26" t="s">
        <v>28</v>
      </c>
      <c r="O148" s="26" t="s">
        <v>29</v>
      </c>
      <c r="P148" s="25">
        <v>-58844.94</v>
      </c>
      <c r="Q148" s="25">
        <v>14814.619999999995</v>
      </c>
      <c r="R148" s="25">
        <v>231584.4066323975</v>
      </c>
      <c r="S148" s="25">
        <v>-185007.49275747823</v>
      </c>
      <c r="T148" s="27">
        <v>46576.913874919264</v>
      </c>
    </row>
    <row r="149" spans="1:20">
      <c r="A149" s="28" t="s">
        <v>238</v>
      </c>
      <c r="B149" s="22" t="s">
        <v>239</v>
      </c>
      <c r="C149" s="22" t="s">
        <v>82</v>
      </c>
      <c r="D149" s="22" t="s">
        <v>25</v>
      </c>
      <c r="E149" s="22" t="s">
        <v>26</v>
      </c>
      <c r="F149" s="23">
        <v>39507</v>
      </c>
      <c r="G149" s="24" t="s">
        <v>27</v>
      </c>
      <c r="H149" s="25">
        <v>4124.9399999999996</v>
      </c>
      <c r="I149" s="25">
        <v>-3918.28</v>
      </c>
      <c r="J149" s="25">
        <v>206.6599999999994</v>
      </c>
      <c r="K149" s="41">
        <f t="shared" si="8"/>
        <v>2008</v>
      </c>
      <c r="L149" s="42">
        <f t="shared" si="7"/>
        <v>212.6539910368835</v>
      </c>
      <c r="M149" s="39">
        <f>(VLOOKUP(DATE(2005,12,1),IGPM!A:B,2,1)/VLOOKUP(DATE(YEAR(F149),MONTH(F149),1),IGPM!A:B,2,1))*H149</f>
        <v>3627.8757741805061</v>
      </c>
      <c r="N149" s="26" t="s">
        <v>28</v>
      </c>
      <c r="O149" s="26" t="s">
        <v>29</v>
      </c>
      <c r="P149" s="25">
        <v>-3918.28</v>
      </c>
      <c r="Q149" s="25">
        <v>206.6599999999994</v>
      </c>
      <c r="R149" s="25">
        <v>12968.741359495518</v>
      </c>
      <c r="S149" s="25">
        <v>-12319.005826529381</v>
      </c>
      <c r="T149" s="27">
        <v>649.73553296613682</v>
      </c>
    </row>
    <row r="150" spans="1:20">
      <c r="A150" s="28" t="s">
        <v>240</v>
      </c>
      <c r="B150" s="22" t="s">
        <v>241</v>
      </c>
      <c r="C150" s="22" t="s">
        <v>24</v>
      </c>
      <c r="D150" s="22" t="s">
        <v>25</v>
      </c>
      <c r="E150" s="22" t="s">
        <v>26</v>
      </c>
      <c r="F150" s="23">
        <v>39507</v>
      </c>
      <c r="G150" s="24" t="s">
        <v>27</v>
      </c>
      <c r="H150" s="25">
        <v>3535.66</v>
      </c>
      <c r="I150" s="25">
        <v>-3535.66</v>
      </c>
      <c r="J150" s="25">
        <v>0</v>
      </c>
      <c r="K150" s="41">
        <f t="shared" si="8"/>
        <v>2008</v>
      </c>
      <c r="L150" s="42">
        <f t="shared" si="7"/>
        <v>202</v>
      </c>
      <c r="M150" s="39">
        <f>(VLOOKUP(DATE(2005,12,1),IGPM!A:B,2,1)/VLOOKUP(DATE(YEAR(F150),MONTH(F150),1),IGPM!A:B,2,1))*H150</f>
        <v>3109.6052935894941</v>
      </c>
      <c r="N150" s="26" t="s">
        <v>28</v>
      </c>
      <c r="O150" s="26" t="s">
        <v>29</v>
      </c>
      <c r="P150" s="25">
        <v>-3535.66</v>
      </c>
      <c r="Q150" s="25">
        <v>0</v>
      </c>
      <c r="R150" s="25">
        <v>11116.055039616074</v>
      </c>
      <c r="S150" s="25">
        <v>-11116.055039616074</v>
      </c>
      <c r="T150" s="27">
        <v>0</v>
      </c>
    </row>
    <row r="151" spans="1:20">
      <c r="A151" s="28" t="s">
        <v>242</v>
      </c>
      <c r="B151" s="22" t="s">
        <v>243</v>
      </c>
      <c r="C151" s="22" t="s">
        <v>24</v>
      </c>
      <c r="D151" s="22" t="s">
        <v>25</v>
      </c>
      <c r="E151" s="22" t="s">
        <v>26</v>
      </c>
      <c r="F151" s="23">
        <v>39507</v>
      </c>
      <c r="G151" s="24" t="s">
        <v>27</v>
      </c>
      <c r="H151" s="25">
        <v>42427.9</v>
      </c>
      <c r="I151" s="25">
        <v>-42427.9</v>
      </c>
      <c r="J151" s="25">
        <v>0</v>
      </c>
      <c r="K151" s="41">
        <f t="shared" si="8"/>
        <v>2008</v>
      </c>
      <c r="L151" s="42">
        <f t="shared" si="7"/>
        <v>202</v>
      </c>
      <c r="M151" s="39">
        <f>(VLOOKUP(DATE(2005,12,1),IGPM!A:B,2,1)/VLOOKUP(DATE(YEAR(F151),MONTH(F151),1),IGPM!A:B,2,1))*H151</f>
        <v>37315.24593311736</v>
      </c>
      <c r="N151" s="26" t="s">
        <v>28</v>
      </c>
      <c r="O151" s="26" t="s">
        <v>29</v>
      </c>
      <c r="P151" s="25">
        <v>-42427.9</v>
      </c>
      <c r="Q151" s="25">
        <v>0</v>
      </c>
      <c r="R151" s="25">
        <v>133392.59759573228</v>
      </c>
      <c r="S151" s="25">
        <v>-133392.59759573228</v>
      </c>
      <c r="T151" s="27">
        <v>0</v>
      </c>
    </row>
    <row r="152" spans="1:20">
      <c r="A152" s="28" t="s">
        <v>244</v>
      </c>
      <c r="B152" s="22" t="s">
        <v>245</v>
      </c>
      <c r="C152" s="22" t="s">
        <v>24</v>
      </c>
      <c r="D152" s="22" t="s">
        <v>25</v>
      </c>
      <c r="E152" s="22" t="s">
        <v>26</v>
      </c>
      <c r="F152" s="23">
        <v>39507</v>
      </c>
      <c r="G152" s="24" t="s">
        <v>27</v>
      </c>
      <c r="H152" s="25">
        <v>2357.0700000000002</v>
      </c>
      <c r="I152" s="25">
        <v>-2357.0700000000002</v>
      </c>
      <c r="J152" s="25">
        <v>0</v>
      </c>
      <c r="K152" s="41">
        <f t="shared" si="8"/>
        <v>2008</v>
      </c>
      <c r="L152" s="42">
        <f t="shared" si="7"/>
        <v>202</v>
      </c>
      <c r="M152" s="39">
        <f>(VLOOKUP(DATE(2005,12,1),IGPM!A:B,2,1)/VLOOKUP(DATE(YEAR(F152),MONTH(F152),1),IGPM!A:B,2,1))*H152</f>
        <v>2073.0379474726046</v>
      </c>
      <c r="N152" s="26" t="s">
        <v>28</v>
      </c>
      <c r="O152" s="26" t="s">
        <v>29</v>
      </c>
      <c r="P152" s="25">
        <v>-2357.0700000000002</v>
      </c>
      <c r="Q152" s="25">
        <v>0</v>
      </c>
      <c r="R152" s="25">
        <v>7410.5880803662849</v>
      </c>
      <c r="S152" s="25">
        <v>-7410.5880803662849</v>
      </c>
      <c r="T152" s="27">
        <v>0</v>
      </c>
    </row>
    <row r="153" spans="1:20">
      <c r="A153" s="28" t="s">
        <v>246</v>
      </c>
      <c r="B153" s="22" t="s">
        <v>23</v>
      </c>
      <c r="C153" s="22" t="s">
        <v>24</v>
      </c>
      <c r="D153" s="22" t="s">
        <v>25</v>
      </c>
      <c r="E153" s="22" t="s">
        <v>26</v>
      </c>
      <c r="F153" s="23">
        <v>39507</v>
      </c>
      <c r="G153" s="24" t="s">
        <v>27</v>
      </c>
      <c r="H153" s="25">
        <v>12374.81</v>
      </c>
      <c r="I153" s="25">
        <v>-9594.25</v>
      </c>
      <c r="J153" s="25">
        <v>2780.5599999999995</v>
      </c>
      <c r="K153" s="41">
        <f t="shared" si="8"/>
        <v>2008</v>
      </c>
      <c r="L153" s="42">
        <f t="shared" si="7"/>
        <v>260.5426812934831</v>
      </c>
      <c r="M153" s="39">
        <f>(VLOOKUP(DATE(2005,12,1),IGPM!A:B,2,1)/VLOOKUP(DATE(YEAR(F153),MONTH(F153),1),IGPM!A:B,2,1))*H153</f>
        <v>10883.618527563231</v>
      </c>
      <c r="N153" s="26" t="s">
        <v>28</v>
      </c>
      <c r="O153" s="26" t="s">
        <v>29</v>
      </c>
      <c r="P153" s="25">
        <v>-9594.25</v>
      </c>
      <c r="Q153" s="25">
        <v>2780.5599999999995</v>
      </c>
      <c r="R153" s="25">
        <v>38906.192638656255</v>
      </c>
      <c r="S153" s="25">
        <v>-30164.159184943266</v>
      </c>
      <c r="T153" s="27">
        <v>8742.0334537129893</v>
      </c>
    </row>
    <row r="154" spans="1:20">
      <c r="A154" s="28" t="s">
        <v>247</v>
      </c>
      <c r="B154" s="22" t="s">
        <v>248</v>
      </c>
      <c r="C154" s="22" t="s">
        <v>24</v>
      </c>
      <c r="D154" s="22" t="s">
        <v>25</v>
      </c>
      <c r="E154" s="22" t="s">
        <v>26</v>
      </c>
      <c r="F154" s="23">
        <v>39507</v>
      </c>
      <c r="G154" s="24" t="s">
        <v>27</v>
      </c>
      <c r="H154" s="25">
        <v>36535.14</v>
      </c>
      <c r="I154" s="25">
        <v>-36535.14</v>
      </c>
      <c r="J154" s="25">
        <v>0</v>
      </c>
      <c r="K154" s="41">
        <f t="shared" si="8"/>
        <v>2008</v>
      </c>
      <c r="L154" s="42">
        <f t="shared" si="7"/>
        <v>202</v>
      </c>
      <c r="M154" s="39">
        <f>(VLOOKUP(DATE(2005,12,1),IGPM!A:B,2,1)/VLOOKUP(DATE(YEAR(F154),MONTH(F154),1),IGPM!A:B,2,1))*H154</f>
        <v>32132.576307120391</v>
      </c>
      <c r="N154" s="26" t="s">
        <v>28</v>
      </c>
      <c r="O154" s="26" t="s">
        <v>29</v>
      </c>
      <c r="P154" s="25">
        <v>-36535.14</v>
      </c>
      <c r="Q154" s="25">
        <v>0</v>
      </c>
      <c r="R154" s="25">
        <v>114865.86015625902</v>
      </c>
      <c r="S154" s="25">
        <v>-114865.86015625902</v>
      </c>
      <c r="T154" s="27">
        <v>0</v>
      </c>
    </row>
    <row r="155" spans="1:20">
      <c r="A155" s="28" t="s">
        <v>249</v>
      </c>
      <c r="B155" s="22" t="s">
        <v>88</v>
      </c>
      <c r="C155" s="22" t="s">
        <v>32</v>
      </c>
      <c r="D155" s="22" t="s">
        <v>25</v>
      </c>
      <c r="E155" s="22" t="s">
        <v>26</v>
      </c>
      <c r="F155" s="23">
        <v>39507</v>
      </c>
      <c r="G155" s="24" t="s">
        <v>27</v>
      </c>
      <c r="H155" s="25">
        <v>76605.94</v>
      </c>
      <c r="I155" s="25">
        <v>-58634.26</v>
      </c>
      <c r="J155" s="25">
        <v>17971.68</v>
      </c>
      <c r="K155" s="41">
        <f t="shared" si="8"/>
        <v>2008</v>
      </c>
      <c r="L155" s="42">
        <f t="shared" si="7"/>
        <v>263.91396224664555</v>
      </c>
      <c r="M155" s="39">
        <f>(VLOOKUP(DATE(2005,12,1),IGPM!A:B,2,1)/VLOOKUP(DATE(YEAR(F155),MONTH(F155),1),IGPM!A:B,2,1))*H155</f>
        <v>67374.757907830281</v>
      </c>
      <c r="N155" s="26" t="s">
        <v>28</v>
      </c>
      <c r="O155" s="26" t="s">
        <v>29</v>
      </c>
      <c r="P155" s="25">
        <v>-58634.26</v>
      </c>
      <c r="Q155" s="25">
        <v>17971.68</v>
      </c>
      <c r="R155" s="25">
        <v>240847.77535213414</v>
      </c>
      <c r="S155" s="25">
        <v>-184345.11841273177</v>
      </c>
      <c r="T155" s="27">
        <v>56502.656939402368</v>
      </c>
    </row>
    <row r="156" spans="1:20">
      <c r="A156" s="28" t="s">
        <v>250</v>
      </c>
      <c r="B156" s="22" t="s">
        <v>90</v>
      </c>
      <c r="C156" s="22" t="s">
        <v>91</v>
      </c>
      <c r="D156" s="22" t="s">
        <v>25</v>
      </c>
      <c r="E156" s="22" t="s">
        <v>26</v>
      </c>
      <c r="F156" s="23">
        <v>39507</v>
      </c>
      <c r="G156" s="24" t="s">
        <v>27</v>
      </c>
      <c r="H156" s="25">
        <v>65998.960000000006</v>
      </c>
      <c r="I156" s="25">
        <v>-36525.360000000001</v>
      </c>
      <c r="J156" s="25">
        <v>29473.600000000006</v>
      </c>
      <c r="K156" s="41">
        <f t="shared" si="8"/>
        <v>2008</v>
      </c>
      <c r="L156" s="42">
        <f t="shared" si="7"/>
        <v>365.00091771853863</v>
      </c>
      <c r="M156" s="39">
        <f>(VLOOKUP(DATE(2005,12,1),IGPM!A:B,2,1)/VLOOKUP(DATE(YEAR(F156),MONTH(F156),1),IGPM!A:B,2,1))*H156</f>
        <v>58045.942027061799</v>
      </c>
      <c r="N156" s="26" t="s">
        <v>28</v>
      </c>
      <c r="O156" s="26" t="s">
        <v>29</v>
      </c>
      <c r="P156" s="25">
        <v>-36525.360000000001</v>
      </c>
      <c r="Q156" s="25">
        <v>29473.600000000006</v>
      </c>
      <c r="R156" s="25">
        <v>207499.61023328593</v>
      </c>
      <c r="S156" s="25">
        <v>-114835.11200222628</v>
      </c>
      <c r="T156" s="27">
        <v>92664.498231059653</v>
      </c>
    </row>
    <row r="157" spans="1:20">
      <c r="A157" s="28" t="s">
        <v>251</v>
      </c>
      <c r="B157" s="22" t="s">
        <v>252</v>
      </c>
      <c r="C157" s="22" t="s">
        <v>91</v>
      </c>
      <c r="D157" s="22" t="s">
        <v>25</v>
      </c>
      <c r="E157" s="22" t="s">
        <v>26</v>
      </c>
      <c r="F157" s="23">
        <v>39507</v>
      </c>
      <c r="G157" s="24" t="s">
        <v>27</v>
      </c>
      <c r="H157" s="25">
        <v>12374.81</v>
      </c>
      <c r="I157" s="25">
        <v>-6848.5</v>
      </c>
      <c r="J157" s="25">
        <v>5526.3099999999995</v>
      </c>
      <c r="K157" s="41">
        <f t="shared" si="8"/>
        <v>2008</v>
      </c>
      <c r="L157" s="42">
        <f t="shared" si="7"/>
        <v>365.00133167846974</v>
      </c>
      <c r="M157" s="39">
        <f>(VLOOKUP(DATE(2005,12,1),IGPM!A:B,2,1)/VLOOKUP(DATE(YEAR(F157),MONTH(F157),1),IGPM!A:B,2,1))*H157</f>
        <v>10883.618527563231</v>
      </c>
      <c r="N157" s="26" t="s">
        <v>28</v>
      </c>
      <c r="O157" s="26" t="s">
        <v>29</v>
      </c>
      <c r="P157" s="25">
        <v>-6848.5</v>
      </c>
      <c r="Q157" s="25">
        <v>5526.3099999999995</v>
      </c>
      <c r="R157" s="25">
        <v>38906.192638656255</v>
      </c>
      <c r="S157" s="25">
        <v>-21531.567780502275</v>
      </c>
      <c r="T157" s="27">
        <v>17374.62485815398</v>
      </c>
    </row>
    <row r="158" spans="1:20">
      <c r="A158" s="28" t="s">
        <v>253</v>
      </c>
      <c r="B158" s="22" t="s">
        <v>254</v>
      </c>
      <c r="C158" s="22" t="s">
        <v>32</v>
      </c>
      <c r="D158" s="22" t="s">
        <v>33</v>
      </c>
      <c r="E158" s="22" t="s">
        <v>26</v>
      </c>
      <c r="F158" s="23">
        <v>39507</v>
      </c>
      <c r="G158" s="24" t="s">
        <v>27</v>
      </c>
      <c r="H158" s="25">
        <v>111129.71</v>
      </c>
      <c r="I158" s="25">
        <v>-81082.259999999995</v>
      </c>
      <c r="J158" s="25">
        <v>30047.450000000012</v>
      </c>
      <c r="K158" s="41">
        <f t="shared" si="8"/>
        <v>2008</v>
      </c>
      <c r="L158" s="42">
        <f t="shared" si="7"/>
        <v>276.85712534406423</v>
      </c>
      <c r="M158" s="39">
        <f>(VLOOKUP(DATE(2005,12,1),IGPM!A:B,2,1)/VLOOKUP(DATE(YEAR(F158),MONTH(F158),1),IGPM!A:B,2,1))*H158</f>
        <v>97738.338666915195</v>
      </c>
      <c r="N158" s="26" t="s">
        <v>28</v>
      </c>
      <c r="O158" s="26" t="s">
        <v>29</v>
      </c>
      <c r="P158" s="25">
        <v>-81082.259999999995</v>
      </c>
      <c r="Q158" s="25">
        <v>30047.450000000012</v>
      </c>
      <c r="R158" s="25">
        <v>349389.92236147507</v>
      </c>
      <c r="S158" s="25">
        <v>-254921.24946868781</v>
      </c>
      <c r="T158" s="27">
        <v>94468.672892787261</v>
      </c>
    </row>
    <row r="159" spans="1:20">
      <c r="A159" s="28" t="s">
        <v>255</v>
      </c>
      <c r="B159" s="22" t="s">
        <v>256</v>
      </c>
      <c r="C159" s="22" t="s">
        <v>32</v>
      </c>
      <c r="D159" s="22" t="s">
        <v>33</v>
      </c>
      <c r="E159" s="22" t="s">
        <v>26</v>
      </c>
      <c r="F159" s="23">
        <v>39507</v>
      </c>
      <c r="G159" s="24" t="s">
        <v>27</v>
      </c>
      <c r="H159" s="25">
        <v>301184.24</v>
      </c>
      <c r="I159" s="25">
        <v>-190055.58</v>
      </c>
      <c r="J159" s="25">
        <v>111128.66</v>
      </c>
      <c r="K159" s="41">
        <f t="shared" si="8"/>
        <v>2008</v>
      </c>
      <c r="L159" s="42">
        <f t="shared" si="7"/>
        <v>320.11276111966828</v>
      </c>
      <c r="M159" s="39">
        <f>(VLOOKUP(DATE(2005,12,1),IGPM!A:B,2,1)/VLOOKUP(DATE(YEAR(F159),MONTH(F159),1),IGPM!A:B,2,1))*H159</f>
        <v>264890.88516704907</v>
      </c>
      <c r="N159" s="26" t="s">
        <v>28</v>
      </c>
      <c r="O159" s="26" t="s">
        <v>29</v>
      </c>
      <c r="P159" s="25">
        <v>-190055.58</v>
      </c>
      <c r="Q159" s="25">
        <v>111128.66</v>
      </c>
      <c r="R159" s="25">
        <v>946918.13944353722</v>
      </c>
      <c r="S159" s="25">
        <v>-597531.51826424361</v>
      </c>
      <c r="T159" s="27">
        <v>349386.62117929361</v>
      </c>
    </row>
    <row r="160" spans="1:20">
      <c r="A160" s="28" t="s">
        <v>257</v>
      </c>
      <c r="B160" s="22" t="s">
        <v>68</v>
      </c>
      <c r="C160" s="22" t="s">
        <v>69</v>
      </c>
      <c r="D160" s="22" t="s">
        <v>33</v>
      </c>
      <c r="E160" s="22" t="s">
        <v>26</v>
      </c>
      <c r="F160" s="23">
        <v>39507</v>
      </c>
      <c r="G160" s="24" t="s">
        <v>27</v>
      </c>
      <c r="H160" s="25">
        <v>873146.62</v>
      </c>
      <c r="I160" s="25">
        <v>-523339.32</v>
      </c>
      <c r="J160" s="25">
        <v>349807.3</v>
      </c>
      <c r="K160" s="41">
        <f t="shared" si="8"/>
        <v>2008</v>
      </c>
      <c r="L160" s="42">
        <f t="shared" si="7"/>
        <v>337.01961710043116</v>
      </c>
      <c r="M160" s="39">
        <f>(VLOOKUP(DATE(2005,12,1),IGPM!A:B,2,1)/VLOOKUP(DATE(YEAR(F160),MONTH(F160),1),IGPM!A:B,2,1))*H160</f>
        <v>767930.556567027</v>
      </c>
      <c r="N160" s="26" t="s">
        <v>28</v>
      </c>
      <c r="O160" s="26" t="s">
        <v>29</v>
      </c>
      <c r="P160" s="25">
        <v>-523339.32</v>
      </c>
      <c r="Q160" s="25">
        <v>349807.3</v>
      </c>
      <c r="R160" s="25">
        <v>2745158.1559241391</v>
      </c>
      <c r="S160" s="25">
        <v>-1645369.9409771441</v>
      </c>
      <c r="T160" s="27">
        <v>1099788.214946995</v>
      </c>
    </row>
    <row r="161" spans="1:20">
      <c r="A161" s="28" t="s">
        <v>258</v>
      </c>
      <c r="B161" s="22" t="s">
        <v>259</v>
      </c>
      <c r="C161" s="22" t="s">
        <v>69</v>
      </c>
      <c r="D161" s="22" t="s">
        <v>260</v>
      </c>
      <c r="E161" s="22" t="s">
        <v>26</v>
      </c>
      <c r="F161" s="23">
        <v>39629</v>
      </c>
      <c r="G161" s="24" t="s">
        <v>27</v>
      </c>
      <c r="H161" s="25">
        <v>253451.25</v>
      </c>
      <c r="I161" s="25">
        <v>-133043.24</v>
      </c>
      <c r="J161" s="25">
        <v>120408.01000000001</v>
      </c>
      <c r="K161" s="41">
        <f t="shared" si="8"/>
        <v>2008</v>
      </c>
      <c r="L161" s="42">
        <f t="shared" si="7"/>
        <v>377.19577108915871</v>
      </c>
      <c r="M161" s="39">
        <f>(VLOOKUP(DATE(2005,12,1),IGPM!A:B,2,1)/VLOOKUP(DATE(YEAR(F161),MONTH(F161),1),IGPM!A:B,2,1))*H161</f>
        <v>212066.69994530221</v>
      </c>
      <c r="N161" s="26" t="s">
        <v>28</v>
      </c>
      <c r="O161" s="26" t="s">
        <v>29</v>
      </c>
      <c r="P161" s="25">
        <v>-133043.24</v>
      </c>
      <c r="Q161" s="25">
        <v>120408.01000000001</v>
      </c>
      <c r="R161" s="25">
        <v>758084.99346249341</v>
      </c>
      <c r="S161" s="25">
        <v>-397938.7899078381</v>
      </c>
      <c r="T161" s="27">
        <v>360146.20355465531</v>
      </c>
    </row>
    <row r="162" spans="1:20">
      <c r="A162" s="28" t="s">
        <v>261</v>
      </c>
      <c r="B162" s="22" t="s">
        <v>259</v>
      </c>
      <c r="C162" s="22" t="s">
        <v>69</v>
      </c>
      <c r="D162" s="22" t="s">
        <v>260</v>
      </c>
      <c r="E162" s="22" t="s">
        <v>26</v>
      </c>
      <c r="F162" s="23">
        <v>39629</v>
      </c>
      <c r="G162" s="24" t="s">
        <v>27</v>
      </c>
      <c r="H162" s="25">
        <v>31923.31</v>
      </c>
      <c r="I162" s="25">
        <v>-19132.13</v>
      </c>
      <c r="J162" s="25">
        <v>12791.18</v>
      </c>
      <c r="K162" s="41">
        <f t="shared" si="8"/>
        <v>2008</v>
      </c>
      <c r="L162" s="42">
        <f t="shared" si="7"/>
        <v>330.37698259420148</v>
      </c>
      <c r="M162" s="39">
        <f>(VLOOKUP(DATE(2005,12,1),IGPM!A:B,2,1)/VLOOKUP(DATE(YEAR(F162),MONTH(F162),1),IGPM!A:B,2,1))*H162</f>
        <v>26710.742215833878</v>
      </c>
      <c r="N162" s="26" t="s">
        <v>28</v>
      </c>
      <c r="O162" s="26" t="s">
        <v>29</v>
      </c>
      <c r="P162" s="25">
        <v>-19132.13</v>
      </c>
      <c r="Q162" s="25">
        <v>12791.18</v>
      </c>
      <c r="R162" s="25">
        <v>95484.170043158811</v>
      </c>
      <c r="S162" s="25">
        <v>-57225.129668816298</v>
      </c>
      <c r="T162" s="27">
        <v>38259.040374342512</v>
      </c>
    </row>
    <row r="163" spans="1:20">
      <c r="A163" s="28" t="s">
        <v>262</v>
      </c>
      <c r="B163" s="22" t="s">
        <v>263</v>
      </c>
      <c r="C163" s="22" t="s">
        <v>32</v>
      </c>
      <c r="D163" s="22" t="s">
        <v>33</v>
      </c>
      <c r="E163" s="22" t="s">
        <v>26</v>
      </c>
      <c r="F163" s="23">
        <v>39629</v>
      </c>
      <c r="G163" s="24" t="s">
        <v>27</v>
      </c>
      <c r="H163" s="25">
        <v>228465.75</v>
      </c>
      <c r="I163" s="25">
        <v>-147019.91</v>
      </c>
      <c r="J163" s="25">
        <v>81445.84</v>
      </c>
      <c r="K163" s="41">
        <f t="shared" si="8"/>
        <v>2008</v>
      </c>
      <c r="L163" s="42">
        <f t="shared" si="7"/>
        <v>307.68770365864049</v>
      </c>
      <c r="M163" s="39">
        <f>(VLOOKUP(DATE(2005,12,1),IGPM!A:B,2,1)/VLOOKUP(DATE(YEAR(F163),MONTH(F163),1),IGPM!A:B,2,1))*H163</f>
        <v>191160.93391935699</v>
      </c>
      <c r="N163" s="26" t="s">
        <v>28</v>
      </c>
      <c r="O163" s="26" t="s">
        <v>29</v>
      </c>
      <c r="P163" s="25">
        <v>-147019.91</v>
      </c>
      <c r="Q163" s="25">
        <v>81445.84</v>
      </c>
      <c r="R163" s="25">
        <v>683352.14995054749</v>
      </c>
      <c r="S163" s="25">
        <v>-439743.68842610321</v>
      </c>
      <c r="T163" s="27">
        <v>243608.46152444428</v>
      </c>
    </row>
    <row r="164" spans="1:20">
      <c r="A164" s="28" t="s">
        <v>264</v>
      </c>
      <c r="B164" s="22" t="s">
        <v>109</v>
      </c>
      <c r="C164" s="22" t="s">
        <v>69</v>
      </c>
      <c r="D164" s="22" t="s">
        <v>105</v>
      </c>
      <c r="E164" s="22" t="s">
        <v>26</v>
      </c>
      <c r="F164" s="23">
        <v>39645</v>
      </c>
      <c r="G164" s="24" t="s">
        <v>27</v>
      </c>
      <c r="H164" s="25">
        <v>403591.04</v>
      </c>
      <c r="I164" s="25">
        <v>-159727.6</v>
      </c>
      <c r="J164" s="25">
        <v>243863.43999999997</v>
      </c>
      <c r="K164" s="41">
        <f t="shared" si="8"/>
        <v>2008</v>
      </c>
      <c r="L164" s="42">
        <f t="shared" si="7"/>
        <v>497.7689195855944</v>
      </c>
      <c r="M164" s="39">
        <f>(VLOOKUP(DATE(2005,12,1),IGPM!A:B,2,1)/VLOOKUP(DATE(YEAR(F164),MONTH(F164),1),IGPM!A:B,2,1))*H164</f>
        <v>331836.41500036808</v>
      </c>
      <c r="N164" s="26" t="s">
        <v>28</v>
      </c>
      <c r="O164" s="26" t="s">
        <v>29</v>
      </c>
      <c r="P164" s="25">
        <v>-159727.6</v>
      </c>
      <c r="Q164" s="25">
        <v>243863.43999999997</v>
      </c>
      <c r="R164" s="25">
        <v>1186231.5326312692</v>
      </c>
      <c r="S164" s="25">
        <v>-469470.07483494759</v>
      </c>
      <c r="T164" s="27">
        <v>716761.4577963216</v>
      </c>
    </row>
    <row r="165" spans="1:20">
      <c r="A165" s="28" t="s">
        <v>265</v>
      </c>
      <c r="B165" s="22" t="s">
        <v>109</v>
      </c>
      <c r="C165" s="22" t="s">
        <v>69</v>
      </c>
      <c r="D165" s="22" t="s">
        <v>105</v>
      </c>
      <c r="E165" s="22" t="s">
        <v>26</v>
      </c>
      <c r="F165" s="23">
        <v>39645</v>
      </c>
      <c r="G165" s="24" t="s">
        <v>27</v>
      </c>
      <c r="H165" s="25">
        <v>184434.47</v>
      </c>
      <c r="I165" s="25">
        <v>-72994.87</v>
      </c>
      <c r="J165" s="25">
        <v>111439.6</v>
      </c>
      <c r="K165" s="41">
        <f t="shared" si="8"/>
        <v>2008</v>
      </c>
      <c r="L165" s="42">
        <f t="shared" si="7"/>
        <v>497.75539829031828</v>
      </c>
      <c r="M165" s="39">
        <f>(VLOOKUP(DATE(2005,12,1),IGPM!A:B,2,1)/VLOOKUP(DATE(YEAR(F165),MONTH(F165),1),IGPM!A:B,2,1))*H165</f>
        <v>151643.78606446006</v>
      </c>
      <c r="N165" s="26" t="s">
        <v>28</v>
      </c>
      <c r="O165" s="26" t="s">
        <v>29</v>
      </c>
      <c r="P165" s="25">
        <v>-72994.87</v>
      </c>
      <c r="Q165" s="25">
        <v>111439.6</v>
      </c>
      <c r="R165" s="25">
        <v>542088.30805098114</v>
      </c>
      <c r="S165" s="25">
        <v>-214545.93371131393</v>
      </c>
      <c r="T165" s="27">
        <v>327542.37433966721</v>
      </c>
    </row>
    <row r="166" spans="1:20">
      <c r="A166" s="28" t="s">
        <v>266</v>
      </c>
      <c r="B166" s="22" t="s">
        <v>109</v>
      </c>
      <c r="C166" s="22" t="s">
        <v>69</v>
      </c>
      <c r="D166" s="22" t="s">
        <v>105</v>
      </c>
      <c r="E166" s="22" t="s">
        <v>26</v>
      </c>
      <c r="F166" s="23">
        <v>39645</v>
      </c>
      <c r="G166" s="24" t="s">
        <v>27</v>
      </c>
      <c r="H166" s="25">
        <v>84015.54</v>
      </c>
      <c r="I166" s="25">
        <v>-33251.589999999997</v>
      </c>
      <c r="J166" s="25">
        <v>50763.95</v>
      </c>
      <c r="K166" s="41">
        <f t="shared" si="8"/>
        <v>2008</v>
      </c>
      <c r="L166" s="42">
        <f t="shared" si="7"/>
        <v>497.75247980622885</v>
      </c>
      <c r="M166" s="39">
        <f>(VLOOKUP(DATE(2005,12,1),IGPM!A:B,2,1)/VLOOKUP(DATE(YEAR(F166),MONTH(F166),1),IGPM!A:B,2,1))*H166</f>
        <v>69078.380922232624</v>
      </c>
      <c r="N166" s="26" t="s">
        <v>28</v>
      </c>
      <c r="O166" s="26" t="s">
        <v>29</v>
      </c>
      <c r="P166" s="25">
        <v>-33251.589999999997</v>
      </c>
      <c r="Q166" s="25">
        <v>50763.95</v>
      </c>
      <c r="R166" s="25">
        <v>246937.79817075148</v>
      </c>
      <c r="S166" s="25">
        <v>-97732.805386677021</v>
      </c>
      <c r="T166" s="27">
        <v>149204.99278407445</v>
      </c>
    </row>
    <row r="167" spans="1:20">
      <c r="A167" s="28" t="s">
        <v>267</v>
      </c>
      <c r="B167" s="22" t="s">
        <v>109</v>
      </c>
      <c r="C167" s="22" t="s">
        <v>69</v>
      </c>
      <c r="D167" s="22" t="s">
        <v>105</v>
      </c>
      <c r="E167" s="22" t="s">
        <v>26</v>
      </c>
      <c r="F167" s="23">
        <v>39645</v>
      </c>
      <c r="G167" s="24" t="s">
        <v>27</v>
      </c>
      <c r="H167" s="25">
        <v>53181.53</v>
      </c>
      <c r="I167" s="25">
        <v>-21049.01</v>
      </c>
      <c r="J167" s="25">
        <v>32132.52</v>
      </c>
      <c r="K167" s="41">
        <f t="shared" si="8"/>
        <v>2008</v>
      </c>
      <c r="L167" s="42">
        <f t="shared" si="7"/>
        <v>497.73178928605199</v>
      </c>
      <c r="M167" s="39">
        <f>(VLOOKUP(DATE(2005,12,1),IGPM!A:B,2,1)/VLOOKUP(DATE(YEAR(F167),MONTH(F167),1),IGPM!A:B,2,1))*H167</f>
        <v>43726.362853433326</v>
      </c>
      <c r="N167" s="26" t="s">
        <v>28</v>
      </c>
      <c r="O167" s="26" t="s">
        <v>29</v>
      </c>
      <c r="P167" s="25">
        <v>-21049.01</v>
      </c>
      <c r="Q167" s="25">
        <v>32132.52</v>
      </c>
      <c r="R167" s="25">
        <v>156310.72443921404</v>
      </c>
      <c r="S167" s="25">
        <v>-61867.080579070614</v>
      </c>
      <c r="T167" s="27">
        <v>94443.643860143435</v>
      </c>
    </row>
    <row r="168" spans="1:20">
      <c r="A168" s="28" t="s">
        <v>268</v>
      </c>
      <c r="B168" s="22" t="s">
        <v>109</v>
      </c>
      <c r="C168" s="22" t="s">
        <v>69</v>
      </c>
      <c r="D168" s="22" t="s">
        <v>105</v>
      </c>
      <c r="E168" s="22" t="s">
        <v>26</v>
      </c>
      <c r="F168" s="23">
        <v>39645</v>
      </c>
      <c r="G168" s="24" t="s">
        <v>27</v>
      </c>
      <c r="H168" s="25">
        <v>7913169.7800000003</v>
      </c>
      <c r="I168" s="25">
        <v>-3131717.46</v>
      </c>
      <c r="J168" s="25">
        <v>4781452.32</v>
      </c>
      <c r="K168" s="41">
        <f t="shared" si="8"/>
        <v>2008</v>
      </c>
      <c r="L168" s="42">
        <f t="shared" si="7"/>
        <v>497.77620956265963</v>
      </c>
      <c r="M168" s="39">
        <f>(VLOOKUP(DATE(2005,12,1),IGPM!A:B,2,1)/VLOOKUP(DATE(YEAR(F168),MONTH(F168),1),IGPM!A:B,2,1))*H168</f>
        <v>6506283.913251522</v>
      </c>
      <c r="N168" s="26" t="s">
        <v>28</v>
      </c>
      <c r="O168" s="26" t="s">
        <v>29</v>
      </c>
      <c r="P168" s="25">
        <v>-3131717.46</v>
      </c>
      <c r="Q168" s="25">
        <v>4781452.32</v>
      </c>
      <c r="R168" s="25">
        <v>23258324.853051353</v>
      </c>
      <c r="S168" s="25">
        <v>-9204718.7230516952</v>
      </c>
      <c r="T168" s="27">
        <v>14053606.129999658</v>
      </c>
    </row>
    <row r="169" spans="1:20">
      <c r="A169" s="28" t="s">
        <v>269</v>
      </c>
      <c r="B169" s="22" t="s">
        <v>109</v>
      </c>
      <c r="C169" s="22" t="s">
        <v>69</v>
      </c>
      <c r="D169" s="22" t="s">
        <v>105</v>
      </c>
      <c r="E169" s="22" t="s">
        <v>26</v>
      </c>
      <c r="F169" s="23">
        <v>39645</v>
      </c>
      <c r="G169" s="24" t="s">
        <v>27</v>
      </c>
      <c r="H169" s="25">
        <v>4443544.17</v>
      </c>
      <c r="I169" s="25">
        <v>-1758578.1</v>
      </c>
      <c r="J169" s="25">
        <v>2684966.07</v>
      </c>
      <c r="K169" s="41">
        <f t="shared" si="8"/>
        <v>2008</v>
      </c>
      <c r="L169" s="42">
        <f t="shared" si="7"/>
        <v>497.77613032369732</v>
      </c>
      <c r="M169" s="39">
        <f>(VLOOKUP(DATE(2005,12,1),IGPM!A:B,2,1)/VLOOKUP(DATE(YEAR(F169),MONTH(F169),1),IGPM!A:B,2,1))*H169</f>
        <v>3653524.5362944282</v>
      </c>
      <c r="N169" s="26" t="s">
        <v>28</v>
      </c>
      <c r="O169" s="26" t="s">
        <v>29</v>
      </c>
      <c r="P169" s="25">
        <v>-1758578.1</v>
      </c>
      <c r="Q169" s="25">
        <v>2684966.07</v>
      </c>
      <c r="R169" s="25">
        <v>13060429.218383642</v>
      </c>
      <c r="S169" s="25">
        <v>-5168798.5808971021</v>
      </c>
      <c r="T169" s="27">
        <v>7891630.6374865398</v>
      </c>
    </row>
    <row r="170" spans="1:20">
      <c r="A170" s="28" t="s">
        <v>270</v>
      </c>
      <c r="B170" s="22" t="s">
        <v>109</v>
      </c>
      <c r="C170" s="22" t="s">
        <v>69</v>
      </c>
      <c r="D170" s="22" t="s">
        <v>105</v>
      </c>
      <c r="E170" s="22" t="s">
        <v>26</v>
      </c>
      <c r="F170" s="23">
        <v>39645</v>
      </c>
      <c r="G170" s="24" t="s">
        <v>27</v>
      </c>
      <c r="H170" s="25">
        <v>1729804.42</v>
      </c>
      <c r="I170" s="25">
        <v>-684590.36</v>
      </c>
      <c r="J170" s="25">
        <v>1045214.0599999999</v>
      </c>
      <c r="K170" s="41">
        <f t="shared" si="8"/>
        <v>2008</v>
      </c>
      <c r="L170" s="42">
        <f t="shared" si="7"/>
        <v>497.77427590420643</v>
      </c>
      <c r="M170" s="39">
        <f>(VLOOKUP(DATE(2005,12,1),IGPM!A:B,2,1)/VLOOKUP(DATE(YEAR(F170),MONTH(F170),1),IGPM!A:B,2,1))*H170</f>
        <v>1422261.7464069345</v>
      </c>
      <c r="N170" s="26" t="s">
        <v>28</v>
      </c>
      <c r="O170" s="26" t="s">
        <v>29</v>
      </c>
      <c r="P170" s="25">
        <v>-684590.36</v>
      </c>
      <c r="Q170" s="25">
        <v>1045214.0599999999</v>
      </c>
      <c r="R170" s="25">
        <v>5084227.2124994248</v>
      </c>
      <c r="S170" s="25">
        <v>-2012142.4696826576</v>
      </c>
      <c r="T170" s="27">
        <v>3072084.7428167672</v>
      </c>
    </row>
    <row r="171" spans="1:20">
      <c r="A171" s="28" t="s">
        <v>271</v>
      </c>
      <c r="B171" s="22" t="s">
        <v>109</v>
      </c>
      <c r="C171" s="22" t="s">
        <v>69</v>
      </c>
      <c r="D171" s="22" t="s">
        <v>105</v>
      </c>
      <c r="E171" s="22" t="s">
        <v>26</v>
      </c>
      <c r="F171" s="23">
        <v>39646</v>
      </c>
      <c r="G171" s="24" t="s">
        <v>27</v>
      </c>
      <c r="H171" s="25">
        <v>33798956.710000001</v>
      </c>
      <c r="I171" s="25">
        <v>-15029526.98</v>
      </c>
      <c r="J171" s="25">
        <v>18769429.73</v>
      </c>
      <c r="K171" s="41">
        <f t="shared" si="8"/>
        <v>2008</v>
      </c>
      <c r="L171" s="42">
        <f t="shared" si="7"/>
        <v>443.02089352049586</v>
      </c>
      <c r="M171" s="39">
        <f>(VLOOKUP(DATE(2005,12,1),IGPM!A:B,2,1)/VLOOKUP(DATE(YEAR(F171),MONTH(F171),1),IGPM!A:B,2,1))*H171</f>
        <v>27789825.624966886</v>
      </c>
      <c r="N171" s="26" t="s">
        <v>28</v>
      </c>
      <c r="O171" s="26" t="s">
        <v>29</v>
      </c>
      <c r="P171" s="25">
        <v>-15029526.98</v>
      </c>
      <c r="Q171" s="25">
        <v>18769429.73</v>
      </c>
      <c r="R171" s="25">
        <v>99341621.210027903</v>
      </c>
      <c r="S171" s="25">
        <v>-44174664.59168274</v>
      </c>
      <c r="T171" s="27">
        <v>55166956.618345164</v>
      </c>
    </row>
    <row r="172" spans="1:20">
      <c r="A172" s="28" t="s">
        <v>272</v>
      </c>
      <c r="B172" s="22" t="s">
        <v>273</v>
      </c>
      <c r="C172" s="22" t="s">
        <v>69</v>
      </c>
      <c r="D172" s="22" t="s">
        <v>25</v>
      </c>
      <c r="E172" s="22" t="s">
        <v>26</v>
      </c>
      <c r="F172" s="23">
        <v>39646</v>
      </c>
      <c r="G172" s="24" t="s">
        <v>27</v>
      </c>
      <c r="H172" s="25">
        <v>4000.51</v>
      </c>
      <c r="I172" s="25">
        <v>-1871.38</v>
      </c>
      <c r="J172" s="25">
        <v>2129.13</v>
      </c>
      <c r="K172" s="41">
        <f t="shared" si="8"/>
        <v>2008</v>
      </c>
      <c r="L172" s="42">
        <f t="shared" si="7"/>
        <v>421.13331872735631</v>
      </c>
      <c r="M172" s="39">
        <f>(VLOOKUP(DATE(2005,12,1),IGPM!A:B,2,1)/VLOOKUP(DATE(YEAR(F172),MONTH(F172),1),IGPM!A:B,2,1))*H172</f>
        <v>3289.2576023816646</v>
      </c>
      <c r="N172" s="26" t="s">
        <v>28</v>
      </c>
      <c r="O172" s="26" t="s">
        <v>29</v>
      </c>
      <c r="P172" s="25">
        <v>-1871.38</v>
      </c>
      <c r="Q172" s="25">
        <v>2129.13</v>
      </c>
      <c r="R172" s="25">
        <v>11758.266755889126</v>
      </c>
      <c r="S172" s="25">
        <v>-5500.3450164193546</v>
      </c>
      <c r="T172" s="27">
        <v>6257.9217394697716</v>
      </c>
    </row>
    <row r="173" spans="1:20">
      <c r="A173" s="28" t="s">
        <v>274</v>
      </c>
      <c r="B173" s="22" t="s">
        <v>68</v>
      </c>
      <c r="C173" s="22" t="s">
        <v>69</v>
      </c>
      <c r="D173" s="22" t="s">
        <v>33</v>
      </c>
      <c r="E173" s="22" t="s">
        <v>26</v>
      </c>
      <c r="F173" s="23">
        <v>39646</v>
      </c>
      <c r="G173" s="24" t="s">
        <v>27</v>
      </c>
      <c r="H173" s="25">
        <v>10275.93</v>
      </c>
      <c r="I173" s="25">
        <v>-9732.25</v>
      </c>
      <c r="J173" s="25">
        <v>543.68000000000029</v>
      </c>
      <c r="K173" s="41">
        <f t="shared" si="8"/>
        <v>2008</v>
      </c>
      <c r="L173" s="42">
        <f t="shared" si="7"/>
        <v>208.00515913586273</v>
      </c>
      <c r="M173" s="39">
        <f>(VLOOKUP(DATE(2005,12,1),IGPM!A:B,2,1)/VLOOKUP(DATE(YEAR(F173),MONTH(F173),1),IGPM!A:B,2,1))*H173</f>
        <v>8448.9679750936302</v>
      </c>
      <c r="N173" s="26" t="s">
        <v>28</v>
      </c>
      <c r="O173" s="26" t="s">
        <v>29</v>
      </c>
      <c r="P173" s="25">
        <v>-9732.25</v>
      </c>
      <c r="Q173" s="25">
        <v>543.68000000000029</v>
      </c>
      <c r="R173" s="25">
        <v>30202.930652552739</v>
      </c>
      <c r="S173" s="25">
        <v>-28604.950777526356</v>
      </c>
      <c r="T173" s="27">
        <v>1597.9798750263835</v>
      </c>
    </row>
    <row r="174" spans="1:20">
      <c r="A174" s="28" t="s">
        <v>275</v>
      </c>
      <c r="B174" s="22" t="s">
        <v>68</v>
      </c>
      <c r="C174" s="22" t="s">
        <v>69</v>
      </c>
      <c r="D174" s="22" t="s">
        <v>33</v>
      </c>
      <c r="E174" s="22" t="s">
        <v>26</v>
      </c>
      <c r="F174" s="23">
        <v>39646</v>
      </c>
      <c r="G174" s="24" t="s">
        <v>27</v>
      </c>
      <c r="H174" s="25">
        <v>8652.02</v>
      </c>
      <c r="I174" s="25">
        <v>-8261.32</v>
      </c>
      <c r="J174" s="25">
        <v>390.70000000000073</v>
      </c>
      <c r="K174" s="41">
        <f t="shared" si="8"/>
        <v>2008</v>
      </c>
      <c r="L174" s="42">
        <f t="shared" si="7"/>
        <v>206.31665883902332</v>
      </c>
      <c r="M174" s="39">
        <f>(VLOOKUP(DATE(2005,12,1),IGPM!A:B,2,1)/VLOOKUP(DATE(YEAR(F174),MONTH(F174),1),IGPM!A:B,2,1))*H174</f>
        <v>7113.7736341012051</v>
      </c>
      <c r="N174" s="26" t="s">
        <v>28</v>
      </c>
      <c r="O174" s="26" t="s">
        <v>29</v>
      </c>
      <c r="P174" s="25">
        <v>-8261.32</v>
      </c>
      <c r="Q174" s="25">
        <v>390.70000000000073</v>
      </c>
      <c r="R174" s="25">
        <v>25429.947466020043</v>
      </c>
      <c r="S174" s="25">
        <v>-24281.605174280769</v>
      </c>
      <c r="T174" s="27">
        <v>1148.3422917392745</v>
      </c>
    </row>
    <row r="175" spans="1:20">
      <c r="A175" s="28" t="s">
        <v>276</v>
      </c>
      <c r="B175" s="22" t="s">
        <v>68</v>
      </c>
      <c r="C175" s="22" t="s">
        <v>69</v>
      </c>
      <c r="D175" s="22" t="s">
        <v>33</v>
      </c>
      <c r="E175" s="22" t="s">
        <v>26</v>
      </c>
      <c r="F175" s="23">
        <v>39646</v>
      </c>
      <c r="G175" s="24" t="s">
        <v>27</v>
      </c>
      <c r="H175" s="25">
        <v>7633.79</v>
      </c>
      <c r="I175" s="25">
        <v>-7288.82</v>
      </c>
      <c r="J175" s="25">
        <v>344.97000000000025</v>
      </c>
      <c r="K175" s="41">
        <f t="shared" si="8"/>
        <v>2008</v>
      </c>
      <c r="L175" s="42">
        <f t="shared" si="7"/>
        <v>206.32374376099287</v>
      </c>
      <c r="M175" s="39">
        <f>(VLOOKUP(DATE(2005,12,1),IGPM!A:B,2,1)/VLOOKUP(DATE(YEAR(F175),MONTH(F175),1),IGPM!A:B,2,1))*H175</f>
        <v>6276.5751847852216</v>
      </c>
      <c r="N175" s="26" t="s">
        <v>28</v>
      </c>
      <c r="O175" s="26" t="s">
        <v>29</v>
      </c>
      <c r="P175" s="25">
        <v>-7288.82</v>
      </c>
      <c r="Q175" s="25">
        <v>344.97000000000025</v>
      </c>
      <c r="R175" s="25">
        <v>22437.174054917712</v>
      </c>
      <c r="S175" s="25">
        <v>-21423.241010686084</v>
      </c>
      <c r="T175" s="27">
        <v>1013.9330442316277</v>
      </c>
    </row>
    <row r="176" spans="1:20">
      <c r="A176" s="28" t="s">
        <v>277</v>
      </c>
      <c r="B176" s="22" t="s">
        <v>68</v>
      </c>
      <c r="C176" s="22" t="s">
        <v>69</v>
      </c>
      <c r="D176" s="22" t="s">
        <v>33</v>
      </c>
      <c r="E176" s="22" t="s">
        <v>26</v>
      </c>
      <c r="F176" s="23">
        <v>39646</v>
      </c>
      <c r="G176" s="24" t="s">
        <v>27</v>
      </c>
      <c r="H176" s="25">
        <v>7633.79</v>
      </c>
      <c r="I176" s="25">
        <v>-7288.82</v>
      </c>
      <c r="J176" s="25">
        <v>344.97000000000025</v>
      </c>
      <c r="K176" s="41">
        <f t="shared" si="8"/>
        <v>2008</v>
      </c>
      <c r="L176" s="42">
        <f t="shared" si="7"/>
        <v>206.32374376099287</v>
      </c>
      <c r="M176" s="39">
        <f>(VLOOKUP(DATE(2005,12,1),IGPM!A:B,2,1)/VLOOKUP(DATE(YEAR(F176),MONTH(F176),1),IGPM!A:B,2,1))*H176</f>
        <v>6276.5751847852216</v>
      </c>
      <c r="N176" s="26" t="s">
        <v>28</v>
      </c>
      <c r="O176" s="26" t="s">
        <v>29</v>
      </c>
      <c r="P176" s="25">
        <v>-7288.82</v>
      </c>
      <c r="Q176" s="25">
        <v>344.97000000000025</v>
      </c>
      <c r="R176" s="25">
        <v>22437.174054917712</v>
      </c>
      <c r="S176" s="25">
        <v>-21423.241010686084</v>
      </c>
      <c r="T176" s="27">
        <v>1013.9330442316277</v>
      </c>
    </row>
    <row r="177" spans="1:20">
      <c r="A177" s="28" t="s">
        <v>278</v>
      </c>
      <c r="B177" s="22" t="s">
        <v>68</v>
      </c>
      <c r="C177" s="22" t="s">
        <v>69</v>
      </c>
      <c r="D177" s="22" t="s">
        <v>33</v>
      </c>
      <c r="E177" s="22" t="s">
        <v>26</v>
      </c>
      <c r="F177" s="23">
        <v>39646</v>
      </c>
      <c r="G177" s="24" t="s">
        <v>27</v>
      </c>
      <c r="H177" s="25">
        <v>7633.79</v>
      </c>
      <c r="I177" s="25">
        <v>-7288.82</v>
      </c>
      <c r="J177" s="25">
        <v>344.97000000000025</v>
      </c>
      <c r="K177" s="41">
        <f t="shared" si="8"/>
        <v>2008</v>
      </c>
      <c r="L177" s="42">
        <f t="shared" si="7"/>
        <v>206.32374376099287</v>
      </c>
      <c r="M177" s="39">
        <f>(VLOOKUP(DATE(2005,12,1),IGPM!A:B,2,1)/VLOOKUP(DATE(YEAR(F177),MONTH(F177),1),IGPM!A:B,2,1))*H177</f>
        <v>6276.5751847852216</v>
      </c>
      <c r="N177" s="26" t="s">
        <v>28</v>
      </c>
      <c r="O177" s="26" t="s">
        <v>29</v>
      </c>
      <c r="P177" s="25">
        <v>-7288.82</v>
      </c>
      <c r="Q177" s="25">
        <v>344.97000000000025</v>
      </c>
      <c r="R177" s="25">
        <v>22437.174054917712</v>
      </c>
      <c r="S177" s="25">
        <v>-21423.241010686084</v>
      </c>
      <c r="T177" s="27">
        <v>1013.9330442316277</v>
      </c>
    </row>
    <row r="178" spans="1:20">
      <c r="A178" s="28" t="s">
        <v>279</v>
      </c>
      <c r="B178" s="22" t="s">
        <v>68</v>
      </c>
      <c r="C178" s="22" t="s">
        <v>69</v>
      </c>
      <c r="D178" s="22" t="s">
        <v>33</v>
      </c>
      <c r="E178" s="22" t="s">
        <v>26</v>
      </c>
      <c r="F178" s="23">
        <v>39646</v>
      </c>
      <c r="G178" s="24" t="s">
        <v>27</v>
      </c>
      <c r="H178" s="25">
        <v>7633.79</v>
      </c>
      <c r="I178" s="25">
        <v>-7288.82</v>
      </c>
      <c r="J178" s="25">
        <v>344.97000000000025</v>
      </c>
      <c r="K178" s="41">
        <f t="shared" si="8"/>
        <v>2008</v>
      </c>
      <c r="L178" s="42">
        <f t="shared" si="7"/>
        <v>206.32374376099287</v>
      </c>
      <c r="M178" s="39">
        <f>(VLOOKUP(DATE(2005,12,1),IGPM!A:B,2,1)/VLOOKUP(DATE(YEAR(F178),MONTH(F178),1),IGPM!A:B,2,1))*H178</f>
        <v>6276.5751847852216</v>
      </c>
      <c r="N178" s="26" t="s">
        <v>28</v>
      </c>
      <c r="O178" s="26" t="s">
        <v>29</v>
      </c>
      <c r="P178" s="25">
        <v>-7288.82</v>
      </c>
      <c r="Q178" s="25">
        <v>344.97000000000025</v>
      </c>
      <c r="R178" s="25">
        <v>22437.174054917712</v>
      </c>
      <c r="S178" s="25">
        <v>-21423.241010686084</v>
      </c>
      <c r="T178" s="27">
        <v>1013.9330442316277</v>
      </c>
    </row>
    <row r="179" spans="1:20">
      <c r="A179" s="28" t="s">
        <v>280</v>
      </c>
      <c r="B179" s="22" t="s">
        <v>68</v>
      </c>
      <c r="C179" s="22" t="s">
        <v>69</v>
      </c>
      <c r="D179" s="22" t="s">
        <v>33</v>
      </c>
      <c r="E179" s="22" t="s">
        <v>26</v>
      </c>
      <c r="F179" s="23">
        <v>39646</v>
      </c>
      <c r="G179" s="24" t="s">
        <v>27</v>
      </c>
      <c r="H179" s="25">
        <v>7633.79</v>
      </c>
      <c r="I179" s="25">
        <v>-7288.82</v>
      </c>
      <c r="J179" s="25">
        <v>344.97000000000025</v>
      </c>
      <c r="K179" s="41">
        <f t="shared" si="8"/>
        <v>2008</v>
      </c>
      <c r="L179" s="42">
        <f t="shared" si="7"/>
        <v>206.32374376099287</v>
      </c>
      <c r="M179" s="39">
        <f>(VLOOKUP(DATE(2005,12,1),IGPM!A:B,2,1)/VLOOKUP(DATE(YEAR(F179),MONTH(F179),1),IGPM!A:B,2,1))*H179</f>
        <v>6276.5751847852216</v>
      </c>
      <c r="N179" s="26" t="s">
        <v>28</v>
      </c>
      <c r="O179" s="26" t="s">
        <v>29</v>
      </c>
      <c r="P179" s="25">
        <v>-7288.82</v>
      </c>
      <c r="Q179" s="25">
        <v>344.97000000000025</v>
      </c>
      <c r="R179" s="25">
        <v>22437.174054917712</v>
      </c>
      <c r="S179" s="25">
        <v>-21423.241010686084</v>
      </c>
      <c r="T179" s="27">
        <v>1013.9330442316277</v>
      </c>
    </row>
    <row r="180" spans="1:20">
      <c r="A180" s="28" t="s">
        <v>281</v>
      </c>
      <c r="B180" s="22" t="s">
        <v>68</v>
      </c>
      <c r="C180" s="22" t="s">
        <v>69</v>
      </c>
      <c r="D180" s="22" t="s">
        <v>33</v>
      </c>
      <c r="E180" s="22" t="s">
        <v>26</v>
      </c>
      <c r="F180" s="23">
        <v>39646</v>
      </c>
      <c r="G180" s="24" t="s">
        <v>27</v>
      </c>
      <c r="H180" s="25">
        <v>7633.79</v>
      </c>
      <c r="I180" s="25">
        <v>-7288.82</v>
      </c>
      <c r="J180" s="25">
        <v>344.97000000000025</v>
      </c>
      <c r="K180" s="41">
        <f t="shared" si="8"/>
        <v>2008</v>
      </c>
      <c r="L180" s="42">
        <f t="shared" si="7"/>
        <v>206.32374376099287</v>
      </c>
      <c r="M180" s="39">
        <f>(VLOOKUP(DATE(2005,12,1),IGPM!A:B,2,1)/VLOOKUP(DATE(YEAR(F180),MONTH(F180),1),IGPM!A:B,2,1))*H180</f>
        <v>6276.5751847852216</v>
      </c>
      <c r="N180" s="26" t="s">
        <v>28</v>
      </c>
      <c r="O180" s="26" t="s">
        <v>29</v>
      </c>
      <c r="P180" s="25">
        <v>-7288.82</v>
      </c>
      <c r="Q180" s="25">
        <v>344.97000000000025</v>
      </c>
      <c r="R180" s="25">
        <v>22437.174054917712</v>
      </c>
      <c r="S180" s="25">
        <v>-21423.241010686084</v>
      </c>
      <c r="T180" s="27">
        <v>1013.9330442316277</v>
      </c>
    </row>
    <row r="181" spans="1:20">
      <c r="A181" s="28" t="s">
        <v>282</v>
      </c>
      <c r="B181" s="22" t="s">
        <v>68</v>
      </c>
      <c r="C181" s="22" t="s">
        <v>69</v>
      </c>
      <c r="D181" s="22" t="s">
        <v>33</v>
      </c>
      <c r="E181" s="22" t="s">
        <v>26</v>
      </c>
      <c r="F181" s="23">
        <v>39646</v>
      </c>
      <c r="G181" s="24" t="s">
        <v>27</v>
      </c>
      <c r="H181" s="25">
        <v>7633.79</v>
      </c>
      <c r="I181" s="25">
        <v>-7288.82</v>
      </c>
      <c r="J181" s="25">
        <v>344.97000000000025</v>
      </c>
      <c r="K181" s="41">
        <f t="shared" si="8"/>
        <v>2008</v>
      </c>
      <c r="L181" s="42">
        <f t="shared" si="7"/>
        <v>206.32374376099287</v>
      </c>
      <c r="M181" s="39">
        <f>(VLOOKUP(DATE(2005,12,1),IGPM!A:B,2,1)/VLOOKUP(DATE(YEAR(F181),MONTH(F181),1),IGPM!A:B,2,1))*H181</f>
        <v>6276.5751847852216</v>
      </c>
      <c r="N181" s="26" t="s">
        <v>28</v>
      </c>
      <c r="O181" s="26" t="s">
        <v>29</v>
      </c>
      <c r="P181" s="25">
        <v>-7288.82</v>
      </c>
      <c r="Q181" s="25">
        <v>344.97000000000025</v>
      </c>
      <c r="R181" s="25">
        <v>22437.174054917712</v>
      </c>
      <c r="S181" s="25">
        <v>-21423.241010686084</v>
      </c>
      <c r="T181" s="27">
        <v>1013.9330442316277</v>
      </c>
    </row>
    <row r="182" spans="1:20">
      <c r="A182" s="28" t="s">
        <v>283</v>
      </c>
      <c r="B182" s="22" t="s">
        <v>68</v>
      </c>
      <c r="C182" s="22" t="s">
        <v>69</v>
      </c>
      <c r="D182" s="22" t="s">
        <v>33</v>
      </c>
      <c r="E182" s="22" t="s">
        <v>26</v>
      </c>
      <c r="F182" s="23">
        <v>39646</v>
      </c>
      <c r="G182" s="24" t="s">
        <v>27</v>
      </c>
      <c r="H182" s="25">
        <v>6927.66</v>
      </c>
      <c r="I182" s="25">
        <v>-6587.94</v>
      </c>
      <c r="J182" s="25">
        <v>339.72000000000025</v>
      </c>
      <c r="K182" s="41">
        <f t="shared" si="8"/>
        <v>2008</v>
      </c>
      <c r="L182" s="42">
        <f t="shared" si="7"/>
        <v>207.15868996985401</v>
      </c>
      <c r="M182" s="39">
        <f>(VLOOKUP(DATE(2005,12,1),IGPM!A:B,2,1)/VLOOKUP(DATE(YEAR(F182),MONTH(F182),1),IGPM!A:B,2,1))*H182</f>
        <v>5695.9883419152466</v>
      </c>
      <c r="N182" s="26" t="s">
        <v>28</v>
      </c>
      <c r="O182" s="26" t="s">
        <v>29</v>
      </c>
      <c r="P182" s="25">
        <v>-6587.94</v>
      </c>
      <c r="Q182" s="25">
        <v>339.72000000000025</v>
      </c>
      <c r="R182" s="25">
        <v>20361.722448913479</v>
      </c>
      <c r="S182" s="25">
        <v>-19363.220162377351</v>
      </c>
      <c r="T182" s="27">
        <v>998.50228653612794</v>
      </c>
    </row>
    <row r="183" spans="1:20">
      <c r="A183" s="28" t="s">
        <v>284</v>
      </c>
      <c r="B183" s="22" t="s">
        <v>68</v>
      </c>
      <c r="C183" s="22" t="s">
        <v>69</v>
      </c>
      <c r="D183" s="22" t="s">
        <v>33</v>
      </c>
      <c r="E183" s="22" t="s">
        <v>26</v>
      </c>
      <c r="F183" s="23">
        <v>39646</v>
      </c>
      <c r="G183" s="24" t="s">
        <v>27</v>
      </c>
      <c r="H183" s="25">
        <v>6628.65</v>
      </c>
      <c r="I183" s="25">
        <v>-6328.78</v>
      </c>
      <c r="J183" s="25">
        <v>299.86999999999989</v>
      </c>
      <c r="K183" s="41">
        <f t="shared" si="8"/>
        <v>2008</v>
      </c>
      <c r="L183" s="42">
        <f t="shared" si="7"/>
        <v>206.33424609482395</v>
      </c>
      <c r="M183" s="39">
        <f>(VLOOKUP(DATE(2005,12,1),IGPM!A:B,2,1)/VLOOKUP(DATE(YEAR(F183),MONTH(F183),1),IGPM!A:B,2,1))*H183</f>
        <v>5450.1394587258173</v>
      </c>
      <c r="N183" s="26" t="s">
        <v>28</v>
      </c>
      <c r="O183" s="26" t="s">
        <v>29</v>
      </c>
      <c r="P183" s="25">
        <v>-6328.78</v>
      </c>
      <c r="Q183" s="25">
        <v>299.86999999999989</v>
      </c>
      <c r="R183" s="25">
        <v>19482.874666336156</v>
      </c>
      <c r="S183" s="25">
        <v>-18601.499178688711</v>
      </c>
      <c r="T183" s="27">
        <v>881.37548764744497</v>
      </c>
    </row>
    <row r="184" spans="1:20">
      <c r="A184" s="28" t="s">
        <v>285</v>
      </c>
      <c r="B184" s="22" t="s">
        <v>68</v>
      </c>
      <c r="C184" s="22" t="s">
        <v>69</v>
      </c>
      <c r="D184" s="22" t="s">
        <v>33</v>
      </c>
      <c r="E184" s="22" t="s">
        <v>26</v>
      </c>
      <c r="F184" s="23">
        <v>39646</v>
      </c>
      <c r="G184" s="24" t="s">
        <v>27</v>
      </c>
      <c r="H184" s="25">
        <v>6628.65</v>
      </c>
      <c r="I184" s="25">
        <v>-6328.78</v>
      </c>
      <c r="J184" s="25">
        <v>299.86999999999989</v>
      </c>
      <c r="K184" s="41">
        <f t="shared" si="8"/>
        <v>2008</v>
      </c>
      <c r="L184" s="42">
        <f t="shared" si="7"/>
        <v>206.33424609482395</v>
      </c>
      <c r="M184" s="39">
        <f>(VLOOKUP(DATE(2005,12,1),IGPM!A:B,2,1)/VLOOKUP(DATE(YEAR(F184),MONTH(F184),1),IGPM!A:B,2,1))*H184</f>
        <v>5450.1394587258173</v>
      </c>
      <c r="N184" s="26" t="s">
        <v>28</v>
      </c>
      <c r="O184" s="26" t="s">
        <v>29</v>
      </c>
      <c r="P184" s="25">
        <v>-6328.78</v>
      </c>
      <c r="Q184" s="25">
        <v>299.86999999999989</v>
      </c>
      <c r="R184" s="25">
        <v>19482.874666336156</v>
      </c>
      <c r="S184" s="25">
        <v>-18601.499178688711</v>
      </c>
      <c r="T184" s="27">
        <v>881.37548764744497</v>
      </c>
    </row>
    <row r="185" spans="1:20">
      <c r="A185" s="28" t="s">
        <v>286</v>
      </c>
      <c r="B185" s="22" t="s">
        <v>68</v>
      </c>
      <c r="C185" s="22" t="s">
        <v>69</v>
      </c>
      <c r="D185" s="22" t="s">
        <v>33</v>
      </c>
      <c r="E185" s="22" t="s">
        <v>26</v>
      </c>
      <c r="F185" s="23">
        <v>39646</v>
      </c>
      <c r="G185" s="24" t="s">
        <v>27</v>
      </c>
      <c r="H185" s="25">
        <v>6549.8</v>
      </c>
      <c r="I185" s="25">
        <v>-6252.67</v>
      </c>
      <c r="J185" s="25">
        <v>297.13000000000011</v>
      </c>
      <c r="K185" s="41">
        <f t="shared" si="8"/>
        <v>2008</v>
      </c>
      <c r="L185" s="42">
        <f t="shared" si="7"/>
        <v>206.36153835081655</v>
      </c>
      <c r="M185" s="39">
        <f>(VLOOKUP(DATE(2005,12,1),IGPM!A:B,2,1)/VLOOKUP(DATE(YEAR(F185),MONTH(F185),1),IGPM!A:B,2,1))*H185</f>
        <v>5385.3082342199941</v>
      </c>
      <c r="N185" s="26" t="s">
        <v>28</v>
      </c>
      <c r="O185" s="26" t="s">
        <v>29</v>
      </c>
      <c r="P185" s="25">
        <v>-6252.67</v>
      </c>
      <c r="Q185" s="25">
        <v>297.13000000000011</v>
      </c>
      <c r="R185" s="25">
        <v>19251.119381709483</v>
      </c>
      <c r="S185" s="25">
        <v>-18377.797279983119</v>
      </c>
      <c r="T185" s="27">
        <v>873.32210172636405</v>
      </c>
    </row>
    <row r="186" spans="1:20">
      <c r="A186" s="28" t="s">
        <v>287</v>
      </c>
      <c r="B186" s="22" t="s">
        <v>68</v>
      </c>
      <c r="C186" s="22" t="s">
        <v>69</v>
      </c>
      <c r="D186" s="22" t="s">
        <v>33</v>
      </c>
      <c r="E186" s="22" t="s">
        <v>26</v>
      </c>
      <c r="F186" s="23">
        <v>39646</v>
      </c>
      <c r="G186" s="24" t="s">
        <v>27</v>
      </c>
      <c r="H186" s="25">
        <v>6565.01</v>
      </c>
      <c r="I186" s="25">
        <v>-6268.41</v>
      </c>
      <c r="J186" s="25">
        <v>296.60000000000036</v>
      </c>
      <c r="K186" s="41">
        <f t="shared" si="8"/>
        <v>2008</v>
      </c>
      <c r="L186" s="42">
        <f t="shared" si="7"/>
        <v>206.32137495792395</v>
      </c>
      <c r="M186" s="39">
        <f>(VLOOKUP(DATE(2005,12,1),IGPM!A:B,2,1)/VLOOKUP(DATE(YEAR(F186),MONTH(F186),1),IGPM!A:B,2,1))*H186</f>
        <v>5397.8140417625882</v>
      </c>
      <c r="N186" s="26" t="s">
        <v>28</v>
      </c>
      <c r="O186" s="26" t="s">
        <v>29</v>
      </c>
      <c r="P186" s="25">
        <v>-6268.41</v>
      </c>
      <c r="Q186" s="25">
        <v>296.60000000000036</v>
      </c>
      <c r="R186" s="25">
        <v>19295.824491147298</v>
      </c>
      <c r="S186" s="25">
        <v>-18424.060161150195</v>
      </c>
      <c r="T186" s="27">
        <v>871.76432999710232</v>
      </c>
    </row>
    <row r="187" spans="1:20">
      <c r="A187" s="28" t="s">
        <v>288</v>
      </c>
      <c r="B187" s="22" t="s">
        <v>68</v>
      </c>
      <c r="C187" s="22" t="s">
        <v>69</v>
      </c>
      <c r="D187" s="22" t="s">
        <v>33</v>
      </c>
      <c r="E187" s="22" t="s">
        <v>26</v>
      </c>
      <c r="F187" s="23">
        <v>39646</v>
      </c>
      <c r="G187" s="24" t="s">
        <v>27</v>
      </c>
      <c r="H187" s="25">
        <v>6534.59</v>
      </c>
      <c r="I187" s="25">
        <v>-6240.23</v>
      </c>
      <c r="J187" s="25">
        <v>294.36000000000058</v>
      </c>
      <c r="K187" s="41">
        <f t="shared" si="8"/>
        <v>2008</v>
      </c>
      <c r="L187" s="42">
        <f t="shared" si="7"/>
        <v>206.29275363247831</v>
      </c>
      <c r="M187" s="39">
        <f>(VLOOKUP(DATE(2005,12,1),IGPM!A:B,2,1)/VLOOKUP(DATE(YEAR(F187),MONTH(F187),1),IGPM!A:B,2,1))*H187</f>
        <v>5372.8024266773991</v>
      </c>
      <c r="N187" s="26" t="s">
        <v>28</v>
      </c>
      <c r="O187" s="26" t="s">
        <v>29</v>
      </c>
      <c r="P187" s="25">
        <v>-6240.23</v>
      </c>
      <c r="Q187" s="25">
        <v>294.36000000000058</v>
      </c>
      <c r="R187" s="25">
        <v>19206.414272271664</v>
      </c>
      <c r="S187" s="25">
        <v>-18341.233732224642</v>
      </c>
      <c r="T187" s="27">
        <v>865.18054004702208</v>
      </c>
    </row>
    <row r="188" spans="1:20">
      <c r="A188" s="28" t="s">
        <v>289</v>
      </c>
      <c r="B188" s="22" t="s">
        <v>68</v>
      </c>
      <c r="C188" s="22" t="s">
        <v>69</v>
      </c>
      <c r="D188" s="22" t="s">
        <v>33</v>
      </c>
      <c r="E188" s="22" t="s">
        <v>26</v>
      </c>
      <c r="F188" s="23">
        <v>39646</v>
      </c>
      <c r="G188" s="24" t="s">
        <v>27</v>
      </c>
      <c r="H188" s="25">
        <v>6534.59</v>
      </c>
      <c r="I188" s="25">
        <v>-6240.23</v>
      </c>
      <c r="J188" s="25">
        <v>294.36000000000058</v>
      </c>
      <c r="K188" s="41">
        <f t="shared" si="8"/>
        <v>2008</v>
      </c>
      <c r="L188" s="42">
        <f t="shared" si="7"/>
        <v>206.29275363247831</v>
      </c>
      <c r="M188" s="39">
        <f>(VLOOKUP(DATE(2005,12,1),IGPM!A:B,2,1)/VLOOKUP(DATE(YEAR(F188),MONTH(F188),1),IGPM!A:B,2,1))*H188</f>
        <v>5372.8024266773991</v>
      </c>
      <c r="N188" s="26" t="s">
        <v>28</v>
      </c>
      <c r="O188" s="26" t="s">
        <v>29</v>
      </c>
      <c r="P188" s="25">
        <v>-6240.23</v>
      </c>
      <c r="Q188" s="25">
        <v>294.36000000000058</v>
      </c>
      <c r="R188" s="25">
        <v>19206.414272271664</v>
      </c>
      <c r="S188" s="25">
        <v>-18341.233732224642</v>
      </c>
      <c r="T188" s="27">
        <v>865.18054004702208</v>
      </c>
    </row>
    <row r="189" spans="1:20">
      <c r="A189" s="28" t="s">
        <v>290</v>
      </c>
      <c r="B189" s="22" t="s">
        <v>68</v>
      </c>
      <c r="C189" s="22" t="s">
        <v>69</v>
      </c>
      <c r="D189" s="22" t="s">
        <v>33</v>
      </c>
      <c r="E189" s="22" t="s">
        <v>26</v>
      </c>
      <c r="F189" s="23">
        <v>39646</v>
      </c>
      <c r="G189" s="24" t="s">
        <v>27</v>
      </c>
      <c r="H189" s="25">
        <v>6455.72</v>
      </c>
      <c r="I189" s="25">
        <v>-6164.46</v>
      </c>
      <c r="J189" s="25">
        <v>291.26000000000022</v>
      </c>
      <c r="K189" s="41">
        <f t="shared" si="8"/>
        <v>2008</v>
      </c>
      <c r="L189" s="42">
        <f t="shared" si="7"/>
        <v>206.30790693750953</v>
      </c>
      <c r="M189" s="39">
        <f>(VLOOKUP(DATE(2005,12,1),IGPM!A:B,2,1)/VLOOKUP(DATE(YEAR(F189),MONTH(F189),1),IGPM!A:B,2,1))*H189</f>
        <v>5307.9547579801974</v>
      </c>
      <c r="N189" s="26" t="s">
        <v>28</v>
      </c>
      <c r="O189" s="26" t="s">
        <v>29</v>
      </c>
      <c r="P189" s="25">
        <v>-6164.46</v>
      </c>
      <c r="Q189" s="25">
        <v>291.26000000000022</v>
      </c>
      <c r="R189" s="25">
        <v>18974.600203806156</v>
      </c>
      <c r="S189" s="25">
        <v>-18118.531158779326</v>
      </c>
      <c r="T189" s="27">
        <v>856.06904502683028</v>
      </c>
    </row>
    <row r="190" spans="1:20">
      <c r="A190" s="28" t="s">
        <v>291</v>
      </c>
      <c r="B190" s="22" t="s">
        <v>68</v>
      </c>
      <c r="C190" s="22" t="s">
        <v>69</v>
      </c>
      <c r="D190" s="22" t="s">
        <v>33</v>
      </c>
      <c r="E190" s="22" t="s">
        <v>26</v>
      </c>
      <c r="F190" s="23">
        <v>39646</v>
      </c>
      <c r="G190" s="24" t="s">
        <v>27</v>
      </c>
      <c r="H190" s="25">
        <v>12013.08</v>
      </c>
      <c r="I190" s="25">
        <v>-6123.47</v>
      </c>
      <c r="J190" s="25">
        <v>5889.61</v>
      </c>
      <c r="K190" s="41">
        <f t="shared" si="8"/>
        <v>2008</v>
      </c>
      <c r="L190" s="42">
        <f t="shared" si="7"/>
        <v>386.47641941578871</v>
      </c>
      <c r="M190" s="39">
        <f>(VLOOKUP(DATE(2005,12,1),IGPM!A:B,2,1)/VLOOKUP(DATE(YEAR(F190),MONTH(F190),1),IGPM!A:B,2,1))*H190</f>
        <v>9877.2693276655045</v>
      </c>
      <c r="N190" s="26" t="s">
        <v>28</v>
      </c>
      <c r="O190" s="26" t="s">
        <v>29</v>
      </c>
      <c r="P190" s="25">
        <v>-6123.47</v>
      </c>
      <c r="Q190" s="25">
        <v>5889.61</v>
      </c>
      <c r="R190" s="25">
        <v>35308.747934597479</v>
      </c>
      <c r="S190" s="25">
        <v>-17998.053681076763</v>
      </c>
      <c r="T190" s="27">
        <v>17310.694253520716</v>
      </c>
    </row>
    <row r="191" spans="1:20">
      <c r="A191" s="28" t="s">
        <v>292</v>
      </c>
      <c r="B191" s="22" t="s">
        <v>293</v>
      </c>
      <c r="C191" s="22" t="s">
        <v>69</v>
      </c>
      <c r="D191" s="22" t="s">
        <v>33</v>
      </c>
      <c r="E191" s="22" t="s">
        <v>26</v>
      </c>
      <c r="F191" s="23">
        <v>39646</v>
      </c>
      <c r="G191" s="24" t="s">
        <v>27</v>
      </c>
      <c r="H191" s="25">
        <v>10323.91</v>
      </c>
      <c r="I191" s="25">
        <v>-4767.5</v>
      </c>
      <c r="J191" s="25">
        <v>5556.41</v>
      </c>
      <c r="K191" s="41">
        <f t="shared" si="8"/>
        <v>2008</v>
      </c>
      <c r="L191" s="42">
        <f t="shared" si="7"/>
        <v>426.59890298898796</v>
      </c>
      <c r="M191" s="39">
        <f>(VLOOKUP(DATE(2005,12,1),IGPM!A:B,2,1)/VLOOKUP(DATE(YEAR(F191),MONTH(F191),1),IGPM!A:B,2,1))*H191</f>
        <v>8488.4175902082716</v>
      </c>
      <c r="N191" s="26" t="s">
        <v>28</v>
      </c>
      <c r="O191" s="26" t="s">
        <v>29</v>
      </c>
      <c r="P191" s="25">
        <v>-4767.5</v>
      </c>
      <c r="Q191" s="25">
        <v>5556.41</v>
      </c>
      <c r="R191" s="25">
        <v>30343.953081929882</v>
      </c>
      <c r="S191" s="25">
        <v>-14012.597583483459</v>
      </c>
      <c r="T191" s="27">
        <v>16331.355498446423</v>
      </c>
    </row>
    <row r="192" spans="1:20">
      <c r="A192" s="28" t="s">
        <v>294</v>
      </c>
      <c r="B192" s="22" t="s">
        <v>109</v>
      </c>
      <c r="C192" s="22" t="s">
        <v>69</v>
      </c>
      <c r="D192" s="22" t="s">
        <v>105</v>
      </c>
      <c r="E192" s="22" t="s">
        <v>26</v>
      </c>
      <c r="F192" s="23">
        <v>39646</v>
      </c>
      <c r="G192" s="24" t="s">
        <v>27</v>
      </c>
      <c r="H192" s="25">
        <v>141582.99</v>
      </c>
      <c r="I192" s="25">
        <v>-44706.55</v>
      </c>
      <c r="J192" s="25">
        <v>96876.439999999988</v>
      </c>
      <c r="K192" s="41">
        <f t="shared" si="8"/>
        <v>2008</v>
      </c>
      <c r="L192" s="42">
        <f t="shared" si="7"/>
        <v>623.88730577510444</v>
      </c>
      <c r="M192" s="39">
        <f>(VLOOKUP(DATE(2005,12,1),IGPM!A:B,2,1)/VLOOKUP(DATE(YEAR(F192),MONTH(F192),1),IGPM!A:B,2,1))*H192</f>
        <v>116410.88916798787</v>
      </c>
      <c r="N192" s="26" t="s">
        <v>28</v>
      </c>
      <c r="O192" s="26" t="s">
        <v>29</v>
      </c>
      <c r="P192" s="25">
        <v>-44706.55</v>
      </c>
      <c r="Q192" s="25">
        <v>96876.439999999988</v>
      </c>
      <c r="R192" s="25">
        <v>416139.58333222073</v>
      </c>
      <c r="S192" s="25">
        <v>-131401.13151460566</v>
      </c>
      <c r="T192" s="27">
        <v>284738.45181761507</v>
      </c>
    </row>
    <row r="193" spans="1:20">
      <c r="A193" s="28" t="s">
        <v>295</v>
      </c>
      <c r="B193" s="22" t="s">
        <v>109</v>
      </c>
      <c r="C193" s="22" t="s">
        <v>69</v>
      </c>
      <c r="D193" s="22" t="s">
        <v>105</v>
      </c>
      <c r="E193" s="22" t="s">
        <v>26</v>
      </c>
      <c r="F193" s="23">
        <v>39646</v>
      </c>
      <c r="G193" s="24" t="s">
        <v>27</v>
      </c>
      <c r="H193" s="25">
        <v>126580.36</v>
      </c>
      <c r="I193" s="25">
        <v>-39969.339999999997</v>
      </c>
      <c r="J193" s="25">
        <v>86611.02</v>
      </c>
      <c r="K193" s="41">
        <f t="shared" si="8"/>
        <v>2008</v>
      </c>
      <c r="L193" s="42">
        <f t="shared" si="7"/>
        <v>623.88648198844419</v>
      </c>
      <c r="M193" s="39">
        <f>(VLOOKUP(DATE(2005,12,1),IGPM!A:B,2,1)/VLOOKUP(DATE(YEAR(F193),MONTH(F193),1),IGPM!A:B,2,1))*H193</f>
        <v>104075.58322369098</v>
      </c>
      <c r="N193" s="26" t="s">
        <v>28</v>
      </c>
      <c r="O193" s="26" t="s">
        <v>29</v>
      </c>
      <c r="P193" s="25">
        <v>-39969.339999999997</v>
      </c>
      <c r="Q193" s="25">
        <v>86611.02</v>
      </c>
      <c r="R193" s="25">
        <v>372043.97412741819</v>
      </c>
      <c r="S193" s="25">
        <v>-117477.56205504535</v>
      </c>
      <c r="T193" s="27">
        <v>254566.41207237286</v>
      </c>
    </row>
    <row r="194" spans="1:20">
      <c r="A194" s="28" t="s">
        <v>296</v>
      </c>
      <c r="B194" s="22" t="s">
        <v>109</v>
      </c>
      <c r="C194" s="22" t="s">
        <v>69</v>
      </c>
      <c r="D194" s="22" t="s">
        <v>105</v>
      </c>
      <c r="E194" s="22" t="s">
        <v>26</v>
      </c>
      <c r="F194" s="23">
        <v>39646</v>
      </c>
      <c r="G194" s="24" t="s">
        <v>27</v>
      </c>
      <c r="H194" s="25">
        <v>7401670.9199999999</v>
      </c>
      <c r="I194" s="25">
        <v>-2337169.7400000002</v>
      </c>
      <c r="J194" s="25">
        <v>5064501.18</v>
      </c>
      <c r="K194" s="41">
        <f t="shared" si="8"/>
        <v>2008</v>
      </c>
      <c r="L194" s="42">
        <f t="shared" si="7"/>
        <v>623.88672345210148</v>
      </c>
      <c r="M194" s="39">
        <f>(VLOOKUP(DATE(2005,12,1),IGPM!A:B,2,1)/VLOOKUP(DATE(YEAR(F194),MONTH(F194),1),IGPM!A:B,2,1))*H194</f>
        <v>6085724.6560906712</v>
      </c>
      <c r="N194" s="26" t="s">
        <v>28</v>
      </c>
      <c r="O194" s="26" t="s">
        <v>29</v>
      </c>
      <c r="P194" s="25">
        <v>-2337169.7400000002</v>
      </c>
      <c r="Q194" s="25">
        <v>5064501.18</v>
      </c>
      <c r="R194" s="25">
        <v>21754931.525397331</v>
      </c>
      <c r="S194" s="25">
        <v>-6869390.4668934802</v>
      </c>
      <c r="T194" s="27">
        <v>14885541.058503851</v>
      </c>
    </row>
    <row r="195" spans="1:20">
      <c r="A195" s="28" t="s">
        <v>297</v>
      </c>
      <c r="B195" s="22" t="s">
        <v>109</v>
      </c>
      <c r="C195" s="22" t="s">
        <v>69</v>
      </c>
      <c r="D195" s="22" t="s">
        <v>105</v>
      </c>
      <c r="E195" s="22" t="s">
        <v>26</v>
      </c>
      <c r="F195" s="23">
        <v>39646</v>
      </c>
      <c r="G195" s="24" t="s">
        <v>27</v>
      </c>
      <c r="H195" s="25">
        <v>115919.41</v>
      </c>
      <c r="I195" s="25">
        <v>-36603.019999999997</v>
      </c>
      <c r="J195" s="25">
        <v>79316.390000000014</v>
      </c>
      <c r="K195" s="41">
        <f t="shared" si="8"/>
        <v>2008</v>
      </c>
      <c r="L195" s="42">
        <f t="shared" ref="L195:L258" si="9">IFERROR((DATEDIF(F195,DATE(2024,12,31),"M")*H195)/(H195-J195),12*_xlfn.NUMBERVALUE(LEFT(G195,3)))</f>
        <v>623.88632877833595</v>
      </c>
      <c r="M195" s="39">
        <f>(VLOOKUP(DATE(2005,12,1),IGPM!A:B,2,1)/VLOOKUP(DATE(YEAR(F195),MONTH(F195),1),IGPM!A:B,2,1))*H195</f>
        <v>95310.048120388936</v>
      </c>
      <c r="N195" s="26" t="s">
        <v>28</v>
      </c>
      <c r="O195" s="26" t="s">
        <v>29</v>
      </c>
      <c r="P195" s="25">
        <v>-36603.019999999997</v>
      </c>
      <c r="Q195" s="25">
        <v>79316.390000000014</v>
      </c>
      <c r="R195" s="25">
        <v>340709.39579335676</v>
      </c>
      <c r="S195" s="25">
        <v>-107583.301436853</v>
      </c>
      <c r="T195" s="27">
        <v>233126.09435650375</v>
      </c>
    </row>
    <row r="196" spans="1:20">
      <c r="A196" s="28" t="s">
        <v>298</v>
      </c>
      <c r="B196" s="22" t="s">
        <v>109</v>
      </c>
      <c r="C196" s="22" t="s">
        <v>69</v>
      </c>
      <c r="D196" s="22" t="s">
        <v>105</v>
      </c>
      <c r="E196" s="22" t="s">
        <v>26</v>
      </c>
      <c r="F196" s="23">
        <v>39646</v>
      </c>
      <c r="G196" s="24" t="s">
        <v>27</v>
      </c>
      <c r="H196" s="25">
        <v>98156.18</v>
      </c>
      <c r="I196" s="25">
        <v>-30994.01</v>
      </c>
      <c r="J196" s="25">
        <v>67162.17</v>
      </c>
      <c r="K196" s="41">
        <f t="shared" si="8"/>
        <v>2008</v>
      </c>
      <c r="L196" s="42">
        <f t="shared" si="9"/>
        <v>623.88724337380029</v>
      </c>
      <c r="M196" s="39">
        <f>(VLOOKUP(DATE(2005,12,1),IGPM!A:B,2,1)/VLOOKUP(DATE(YEAR(F196),MONTH(F196),1),IGPM!A:B,2,1))*H196</f>
        <v>80704.95044025463</v>
      </c>
      <c r="N196" s="26" t="s">
        <v>28</v>
      </c>
      <c r="O196" s="26" t="s">
        <v>29</v>
      </c>
      <c r="P196" s="25">
        <v>-30994.01</v>
      </c>
      <c r="Q196" s="25">
        <v>67162.17</v>
      </c>
      <c r="R196" s="25">
        <v>288499.85331346979</v>
      </c>
      <c r="S196" s="25">
        <v>-91097.344442257396</v>
      </c>
      <c r="T196" s="27">
        <v>197402.5088712124</v>
      </c>
    </row>
    <row r="197" spans="1:20">
      <c r="A197" s="28" t="s">
        <v>299</v>
      </c>
      <c r="B197" s="22" t="s">
        <v>109</v>
      </c>
      <c r="C197" s="22" t="s">
        <v>69</v>
      </c>
      <c r="D197" s="22" t="s">
        <v>105</v>
      </c>
      <c r="E197" s="22" t="s">
        <v>26</v>
      </c>
      <c r="F197" s="23">
        <v>39646</v>
      </c>
      <c r="G197" s="24" t="s">
        <v>27</v>
      </c>
      <c r="H197" s="25">
        <v>18166.689999999999</v>
      </c>
      <c r="I197" s="25">
        <v>-5736.39</v>
      </c>
      <c r="J197" s="25">
        <v>12430.3</v>
      </c>
      <c r="K197" s="41">
        <f t="shared" ref="K197:K260" si="10">YEAR(F197)</f>
        <v>2008</v>
      </c>
      <c r="L197" s="42">
        <f t="shared" si="9"/>
        <v>623.88330117024816</v>
      </c>
      <c r="M197" s="39">
        <f>(VLOOKUP(DATE(2005,12,1),IGPM!A:B,2,1)/VLOOKUP(DATE(YEAR(F197),MONTH(F197),1),IGPM!A:B,2,1))*H197</f>
        <v>14936.826352792759</v>
      </c>
      <c r="N197" s="26" t="s">
        <v>28</v>
      </c>
      <c r="O197" s="26" t="s">
        <v>29</v>
      </c>
      <c r="P197" s="25">
        <v>-5736.39</v>
      </c>
      <c r="Q197" s="25">
        <v>12430.3</v>
      </c>
      <c r="R197" s="25">
        <v>53395.388860806102</v>
      </c>
      <c r="S197" s="25">
        <v>-16860.351264167526</v>
      </c>
      <c r="T197" s="27">
        <v>36535.037596638576</v>
      </c>
    </row>
    <row r="198" spans="1:20">
      <c r="A198" s="28" t="s">
        <v>300</v>
      </c>
      <c r="B198" s="22" t="s">
        <v>109</v>
      </c>
      <c r="C198" s="22" t="s">
        <v>69</v>
      </c>
      <c r="D198" s="22" t="s">
        <v>105</v>
      </c>
      <c r="E198" s="22" t="s">
        <v>26</v>
      </c>
      <c r="F198" s="23">
        <v>39646</v>
      </c>
      <c r="G198" s="24" t="s">
        <v>27</v>
      </c>
      <c r="H198" s="25">
        <v>12171.34</v>
      </c>
      <c r="I198" s="25">
        <v>-3843.27</v>
      </c>
      <c r="J198" s="25">
        <v>8328.07</v>
      </c>
      <c r="K198" s="41">
        <f t="shared" si="10"/>
        <v>2008</v>
      </c>
      <c r="L198" s="42">
        <f t="shared" si="9"/>
        <v>623.88382289040317</v>
      </c>
      <c r="M198" s="39">
        <f>(VLOOKUP(DATE(2005,12,1),IGPM!A:B,2,1)/VLOOKUP(DATE(YEAR(F198),MONTH(F198),1),IGPM!A:B,2,1))*H198</f>
        <v>10007.392214035723</v>
      </c>
      <c r="N198" s="26" t="s">
        <v>28</v>
      </c>
      <c r="O198" s="26" t="s">
        <v>29</v>
      </c>
      <c r="P198" s="25">
        <v>-3843.27</v>
      </c>
      <c r="Q198" s="25">
        <v>8328.07</v>
      </c>
      <c r="R198" s="25">
        <v>35773.904451338349</v>
      </c>
      <c r="S198" s="25">
        <v>-11296.108214929098</v>
      </c>
      <c r="T198" s="27">
        <v>24477.796236409253</v>
      </c>
    </row>
    <row r="199" spans="1:20">
      <c r="A199" s="28" t="s">
        <v>301</v>
      </c>
      <c r="B199" s="22" t="s">
        <v>109</v>
      </c>
      <c r="C199" s="22" t="s">
        <v>69</v>
      </c>
      <c r="D199" s="22" t="s">
        <v>105</v>
      </c>
      <c r="E199" s="22" t="s">
        <v>26</v>
      </c>
      <c r="F199" s="23">
        <v>39646</v>
      </c>
      <c r="G199" s="24" t="s">
        <v>27</v>
      </c>
      <c r="H199" s="25">
        <v>6055.56</v>
      </c>
      <c r="I199" s="25">
        <v>-1912.13</v>
      </c>
      <c r="J199" s="25">
        <v>4143.43</v>
      </c>
      <c r="K199" s="41">
        <f t="shared" si="10"/>
        <v>2008</v>
      </c>
      <c r="L199" s="42">
        <f t="shared" si="9"/>
        <v>623.88295774868868</v>
      </c>
      <c r="M199" s="39">
        <f>(VLOOKUP(DATE(2005,12,1),IGPM!A:B,2,1)/VLOOKUP(DATE(YEAR(F199),MONTH(F199),1),IGPM!A:B,2,1))*H199</f>
        <v>4978.939376899024</v>
      </c>
      <c r="N199" s="26" t="s">
        <v>28</v>
      </c>
      <c r="O199" s="26" t="s">
        <v>29</v>
      </c>
      <c r="P199" s="25">
        <v>-1912.13</v>
      </c>
      <c r="Q199" s="25">
        <v>4143.43</v>
      </c>
      <c r="R199" s="25">
        <v>17798.453156295564</v>
      </c>
      <c r="S199" s="25">
        <v>-5620.117088055842</v>
      </c>
      <c r="T199" s="27">
        <v>12178.336068239721</v>
      </c>
    </row>
    <row r="200" spans="1:20">
      <c r="A200" s="28" t="s">
        <v>302</v>
      </c>
      <c r="B200" s="22" t="s">
        <v>303</v>
      </c>
      <c r="C200" s="22" t="s">
        <v>172</v>
      </c>
      <c r="D200" s="22" t="s">
        <v>105</v>
      </c>
      <c r="E200" s="22" t="s">
        <v>26</v>
      </c>
      <c r="F200" s="23">
        <v>39661</v>
      </c>
      <c r="G200" s="24" t="s">
        <v>27</v>
      </c>
      <c r="H200" s="25">
        <v>176226.96</v>
      </c>
      <c r="I200" s="25">
        <v>-112140.88</v>
      </c>
      <c r="J200" s="25">
        <v>64086.079999999987</v>
      </c>
      <c r="K200" s="41">
        <f t="shared" si="10"/>
        <v>2008</v>
      </c>
      <c r="L200" s="42">
        <f t="shared" si="9"/>
        <v>308.00974773873713</v>
      </c>
      <c r="M200" s="39">
        <f>(VLOOKUP(DATE(2005,12,1),IGPM!A:B,2,1)/VLOOKUP(DATE(YEAR(F200),MONTH(F200),1),IGPM!A:B,2,1))*H200</f>
        <v>145366.07751210826</v>
      </c>
      <c r="N200" s="26" t="s">
        <v>28</v>
      </c>
      <c r="O200" s="26" t="s">
        <v>29</v>
      </c>
      <c r="P200" s="25">
        <v>-112140.88</v>
      </c>
      <c r="Q200" s="25">
        <v>64086.079999999987</v>
      </c>
      <c r="R200" s="25">
        <v>519647.08249271783</v>
      </c>
      <c r="S200" s="25">
        <v>-330674.04170262016</v>
      </c>
      <c r="T200" s="27">
        <v>188973.04079009767</v>
      </c>
    </row>
    <row r="201" spans="1:20">
      <c r="A201" s="28" t="s">
        <v>304</v>
      </c>
      <c r="B201" s="22" t="s">
        <v>305</v>
      </c>
      <c r="C201" s="22" t="s">
        <v>172</v>
      </c>
      <c r="D201" s="22" t="s">
        <v>105</v>
      </c>
      <c r="E201" s="22" t="s">
        <v>26</v>
      </c>
      <c r="F201" s="23">
        <v>39661</v>
      </c>
      <c r="G201" s="24" t="s">
        <v>27</v>
      </c>
      <c r="H201" s="25">
        <v>88113.48</v>
      </c>
      <c r="I201" s="25">
        <v>-68975.66</v>
      </c>
      <c r="J201" s="25">
        <v>19137.819999999992</v>
      </c>
      <c r="K201" s="41">
        <f t="shared" si="10"/>
        <v>2008</v>
      </c>
      <c r="L201" s="42">
        <f t="shared" si="9"/>
        <v>250.38168652536268</v>
      </c>
      <c r="M201" s="39">
        <f>(VLOOKUP(DATE(2005,12,1),IGPM!A:B,2,1)/VLOOKUP(DATE(YEAR(F201),MONTH(F201),1),IGPM!A:B,2,1))*H201</f>
        <v>72683.038756054128</v>
      </c>
      <c r="N201" s="26" t="s">
        <v>28</v>
      </c>
      <c r="O201" s="26" t="s">
        <v>29</v>
      </c>
      <c r="P201" s="25">
        <v>-68975.66</v>
      </c>
      <c r="Q201" s="25">
        <v>19137.819999999992</v>
      </c>
      <c r="R201" s="25">
        <v>259823.54124635892</v>
      </c>
      <c r="S201" s="25">
        <v>-203391.12972277153</v>
      </c>
      <c r="T201" s="27">
        <v>56432.411523587391</v>
      </c>
    </row>
    <row r="202" spans="1:20">
      <c r="A202" s="28" t="s">
        <v>306</v>
      </c>
      <c r="B202" s="22" t="s">
        <v>307</v>
      </c>
      <c r="C202" s="22" t="s">
        <v>172</v>
      </c>
      <c r="D202" s="22" t="s">
        <v>105</v>
      </c>
      <c r="E202" s="22" t="s">
        <v>26</v>
      </c>
      <c r="F202" s="23">
        <v>39661</v>
      </c>
      <c r="G202" s="24" t="s">
        <v>27</v>
      </c>
      <c r="H202" s="25">
        <v>88113.48</v>
      </c>
      <c r="I202" s="25">
        <v>-68358.73</v>
      </c>
      <c r="J202" s="25">
        <v>19754.75</v>
      </c>
      <c r="K202" s="41">
        <f t="shared" si="10"/>
        <v>2008</v>
      </c>
      <c r="L202" s="42">
        <f t="shared" si="9"/>
        <v>252.64135363544639</v>
      </c>
      <c r="M202" s="39">
        <f>(VLOOKUP(DATE(2005,12,1),IGPM!A:B,2,1)/VLOOKUP(DATE(YEAR(F202),MONTH(F202),1),IGPM!A:B,2,1))*H202</f>
        <v>72683.038756054128</v>
      </c>
      <c r="N202" s="26" t="s">
        <v>28</v>
      </c>
      <c r="O202" s="26" t="s">
        <v>29</v>
      </c>
      <c r="P202" s="25">
        <v>-68358.73</v>
      </c>
      <c r="Q202" s="25">
        <v>19754.75</v>
      </c>
      <c r="R202" s="25">
        <v>259823.54124635892</v>
      </c>
      <c r="S202" s="25">
        <v>-201571.96496726395</v>
      </c>
      <c r="T202" s="27">
        <v>58251.576279094967</v>
      </c>
    </row>
    <row r="203" spans="1:20">
      <c r="A203" s="28" t="s">
        <v>308</v>
      </c>
      <c r="B203" s="22" t="s">
        <v>190</v>
      </c>
      <c r="C203" s="22" t="s">
        <v>172</v>
      </c>
      <c r="D203" s="22" t="s">
        <v>105</v>
      </c>
      <c r="E203" s="22" t="s">
        <v>26</v>
      </c>
      <c r="F203" s="23">
        <v>39661</v>
      </c>
      <c r="G203" s="24" t="s">
        <v>27</v>
      </c>
      <c r="H203" s="25">
        <v>44056.74</v>
      </c>
      <c r="I203" s="25">
        <v>-28035.22</v>
      </c>
      <c r="J203" s="25">
        <v>16021.519999999997</v>
      </c>
      <c r="K203" s="41">
        <f t="shared" si="10"/>
        <v>2008</v>
      </c>
      <c r="L203" s="42">
        <f t="shared" si="9"/>
        <v>308.00974773873713</v>
      </c>
      <c r="M203" s="39">
        <f>(VLOOKUP(DATE(2005,12,1),IGPM!A:B,2,1)/VLOOKUP(DATE(YEAR(F203),MONTH(F203),1),IGPM!A:B,2,1))*H203</f>
        <v>36341.519378027064</v>
      </c>
      <c r="N203" s="26" t="s">
        <v>28</v>
      </c>
      <c r="O203" s="26" t="s">
        <v>29</v>
      </c>
      <c r="P203" s="25">
        <v>-28035.22</v>
      </c>
      <c r="Q203" s="25">
        <v>16021.519999999997</v>
      </c>
      <c r="R203" s="25">
        <v>129911.77062317946</v>
      </c>
      <c r="S203" s="25">
        <v>-82668.51042565504</v>
      </c>
      <c r="T203" s="27">
        <v>47243.260197524418</v>
      </c>
    </row>
    <row r="204" spans="1:20">
      <c r="A204" s="28" t="s">
        <v>309</v>
      </c>
      <c r="B204" s="22" t="s">
        <v>307</v>
      </c>
      <c r="C204" s="22" t="s">
        <v>172</v>
      </c>
      <c r="D204" s="22" t="s">
        <v>105</v>
      </c>
      <c r="E204" s="22" t="s">
        <v>26</v>
      </c>
      <c r="F204" s="23">
        <v>39661</v>
      </c>
      <c r="G204" s="24" t="s">
        <v>27</v>
      </c>
      <c r="H204" s="25">
        <v>88113.48</v>
      </c>
      <c r="I204" s="25">
        <v>-68358.73</v>
      </c>
      <c r="J204" s="25">
        <v>19754.75</v>
      </c>
      <c r="K204" s="41">
        <f t="shared" si="10"/>
        <v>2008</v>
      </c>
      <c r="L204" s="42">
        <f t="shared" si="9"/>
        <v>252.64135363544639</v>
      </c>
      <c r="M204" s="39">
        <f>(VLOOKUP(DATE(2005,12,1),IGPM!A:B,2,1)/VLOOKUP(DATE(YEAR(F204),MONTH(F204),1),IGPM!A:B,2,1))*H204</f>
        <v>72683.038756054128</v>
      </c>
      <c r="N204" s="26" t="s">
        <v>28</v>
      </c>
      <c r="O204" s="26" t="s">
        <v>29</v>
      </c>
      <c r="P204" s="25">
        <v>-68358.73</v>
      </c>
      <c r="Q204" s="25">
        <v>19754.75</v>
      </c>
      <c r="R204" s="25">
        <v>259823.54124635892</v>
      </c>
      <c r="S204" s="25">
        <v>-201571.96496726395</v>
      </c>
      <c r="T204" s="27">
        <v>58251.576279094967</v>
      </c>
    </row>
    <row r="205" spans="1:20">
      <c r="A205" s="28" t="s">
        <v>310</v>
      </c>
      <c r="B205" s="22" t="s">
        <v>307</v>
      </c>
      <c r="C205" s="22" t="s">
        <v>172</v>
      </c>
      <c r="D205" s="22" t="s">
        <v>105</v>
      </c>
      <c r="E205" s="22" t="s">
        <v>26</v>
      </c>
      <c r="F205" s="23">
        <v>39661</v>
      </c>
      <c r="G205" s="24" t="s">
        <v>27</v>
      </c>
      <c r="H205" s="25">
        <v>88113.48</v>
      </c>
      <c r="I205" s="25">
        <v>-68358.73</v>
      </c>
      <c r="J205" s="25">
        <v>19754.75</v>
      </c>
      <c r="K205" s="41">
        <f t="shared" si="10"/>
        <v>2008</v>
      </c>
      <c r="L205" s="42">
        <f t="shared" si="9"/>
        <v>252.64135363544639</v>
      </c>
      <c r="M205" s="39">
        <f>(VLOOKUP(DATE(2005,12,1),IGPM!A:B,2,1)/VLOOKUP(DATE(YEAR(F205),MONTH(F205),1),IGPM!A:B,2,1))*H205</f>
        <v>72683.038756054128</v>
      </c>
      <c r="N205" s="26" t="s">
        <v>28</v>
      </c>
      <c r="O205" s="26" t="s">
        <v>29</v>
      </c>
      <c r="P205" s="25">
        <v>-68358.73</v>
      </c>
      <c r="Q205" s="25">
        <v>19754.75</v>
      </c>
      <c r="R205" s="25">
        <v>259823.54124635892</v>
      </c>
      <c r="S205" s="25">
        <v>-201571.96496726395</v>
      </c>
      <c r="T205" s="27">
        <v>58251.576279094967</v>
      </c>
    </row>
    <row r="206" spans="1:20">
      <c r="A206" s="28" t="s">
        <v>311</v>
      </c>
      <c r="B206" s="22" t="s">
        <v>263</v>
      </c>
      <c r="C206" s="22" t="s">
        <v>172</v>
      </c>
      <c r="D206" s="22" t="s">
        <v>105</v>
      </c>
      <c r="E206" s="22" t="s">
        <v>26</v>
      </c>
      <c r="F206" s="23">
        <v>39661</v>
      </c>
      <c r="G206" s="24" t="s">
        <v>27</v>
      </c>
      <c r="H206" s="25">
        <v>1096532.46</v>
      </c>
      <c r="I206" s="25">
        <v>-608888.22</v>
      </c>
      <c r="J206" s="25">
        <v>487644.24</v>
      </c>
      <c r="K206" s="41">
        <f t="shared" si="10"/>
        <v>2008</v>
      </c>
      <c r="L206" s="42">
        <f t="shared" si="9"/>
        <v>352.97178546170596</v>
      </c>
      <c r="M206" s="39">
        <f>(VLOOKUP(DATE(2005,12,1),IGPM!A:B,2,1)/VLOOKUP(DATE(YEAR(F206),MONTH(F206),1),IGPM!A:B,2,1))*H206</f>
        <v>904507.58825382206</v>
      </c>
      <c r="N206" s="26" t="s">
        <v>28</v>
      </c>
      <c r="O206" s="26" t="s">
        <v>29</v>
      </c>
      <c r="P206" s="25">
        <v>-608888.22</v>
      </c>
      <c r="Q206" s="25">
        <v>487644.24</v>
      </c>
      <c r="R206" s="25">
        <v>3233386.6151783066</v>
      </c>
      <c r="S206" s="25">
        <v>-1795451.6555649836</v>
      </c>
      <c r="T206" s="27">
        <v>1437934.959613323</v>
      </c>
    </row>
    <row r="207" spans="1:20">
      <c r="A207" s="28" t="s">
        <v>312</v>
      </c>
      <c r="B207" s="22" t="s">
        <v>171</v>
      </c>
      <c r="C207" s="22" t="s">
        <v>172</v>
      </c>
      <c r="D207" s="22" t="s">
        <v>105</v>
      </c>
      <c r="E207" s="22" t="s">
        <v>26</v>
      </c>
      <c r="F207" s="23">
        <v>39661</v>
      </c>
      <c r="G207" s="24" t="s">
        <v>27</v>
      </c>
      <c r="H207" s="25">
        <v>44056.74</v>
      </c>
      <c r="I207" s="25">
        <v>-30393.94</v>
      </c>
      <c r="J207" s="25">
        <v>13662.8</v>
      </c>
      <c r="K207" s="41">
        <f t="shared" si="10"/>
        <v>2008</v>
      </c>
      <c r="L207" s="42">
        <f t="shared" si="9"/>
        <v>284.10666863197071</v>
      </c>
      <c r="M207" s="39">
        <f>(VLOOKUP(DATE(2005,12,1),IGPM!A:B,2,1)/VLOOKUP(DATE(YEAR(F207),MONTH(F207),1),IGPM!A:B,2,1))*H207</f>
        <v>36341.519378027064</v>
      </c>
      <c r="N207" s="26" t="s">
        <v>28</v>
      </c>
      <c r="O207" s="26" t="s">
        <v>29</v>
      </c>
      <c r="P207" s="25">
        <v>-30393.94</v>
      </c>
      <c r="Q207" s="25">
        <v>13662.8</v>
      </c>
      <c r="R207" s="25">
        <v>129911.77062317946</v>
      </c>
      <c r="S207" s="25">
        <v>-89623.757037281466</v>
      </c>
      <c r="T207" s="27">
        <v>40288.013585897992</v>
      </c>
    </row>
    <row r="208" spans="1:20">
      <c r="A208" s="28" t="s">
        <v>313</v>
      </c>
      <c r="B208" s="22" t="s">
        <v>314</v>
      </c>
      <c r="C208" s="22" t="s">
        <v>4391</v>
      </c>
      <c r="D208" s="22" t="s">
        <v>105</v>
      </c>
      <c r="E208" s="22" t="s">
        <v>26</v>
      </c>
      <c r="F208" s="23">
        <v>39661</v>
      </c>
      <c r="G208" s="24" t="s">
        <v>27</v>
      </c>
      <c r="H208" s="25">
        <v>88113.48</v>
      </c>
      <c r="I208" s="25">
        <v>-68053.14</v>
      </c>
      <c r="J208" s="25">
        <v>20060.339999999997</v>
      </c>
      <c r="K208" s="41">
        <f t="shared" si="10"/>
        <v>2008</v>
      </c>
      <c r="L208" s="42">
        <f t="shared" si="9"/>
        <v>253.77582988823144</v>
      </c>
      <c r="M208" s="39">
        <f>(VLOOKUP(DATE(2005,12,1),IGPM!A:B,2,1)/VLOOKUP(DATE(YEAR(F208),MONTH(F208),1),IGPM!A:B,2,1))*H208</f>
        <v>72683.038756054128</v>
      </c>
      <c r="N208" s="26" t="s">
        <v>28</v>
      </c>
      <c r="O208" s="26" t="s">
        <v>29</v>
      </c>
      <c r="P208" s="25">
        <v>-68053.14</v>
      </c>
      <c r="Q208" s="25">
        <v>20060.339999999997</v>
      </c>
      <c r="R208" s="25">
        <v>259823.54124635892</v>
      </c>
      <c r="S208" s="25">
        <v>-200670.86021042682</v>
      </c>
      <c r="T208" s="27">
        <v>59152.681035932095</v>
      </c>
    </row>
    <row r="209" spans="1:20">
      <c r="A209" s="28" t="s">
        <v>315</v>
      </c>
      <c r="B209" s="22" t="s">
        <v>316</v>
      </c>
      <c r="C209" s="22" t="s">
        <v>4391</v>
      </c>
      <c r="D209" s="22" t="s">
        <v>105</v>
      </c>
      <c r="E209" s="22" t="s">
        <v>26</v>
      </c>
      <c r="F209" s="23">
        <v>39661</v>
      </c>
      <c r="G209" s="24" t="s">
        <v>27</v>
      </c>
      <c r="H209" s="25">
        <v>44056.74</v>
      </c>
      <c r="I209" s="25">
        <v>-34487.83</v>
      </c>
      <c r="J209" s="25">
        <v>9568.9099999999962</v>
      </c>
      <c r="K209" s="41">
        <f t="shared" si="10"/>
        <v>2008</v>
      </c>
      <c r="L209" s="42">
        <f t="shared" si="9"/>
        <v>250.38168652536268</v>
      </c>
      <c r="M209" s="39">
        <f>(VLOOKUP(DATE(2005,12,1),IGPM!A:B,2,1)/VLOOKUP(DATE(YEAR(F209),MONTH(F209),1),IGPM!A:B,2,1))*H209</f>
        <v>36341.519378027064</v>
      </c>
      <c r="N209" s="26" t="s">
        <v>28</v>
      </c>
      <c r="O209" s="26" t="s">
        <v>29</v>
      </c>
      <c r="P209" s="25">
        <v>-34487.83</v>
      </c>
      <c r="Q209" s="25">
        <v>9568.9099999999962</v>
      </c>
      <c r="R209" s="25">
        <v>129911.77062317946</v>
      </c>
      <c r="S209" s="25">
        <v>-101695.56486138576</v>
      </c>
      <c r="T209" s="27">
        <v>28216.205761793695</v>
      </c>
    </row>
    <row r="210" spans="1:20">
      <c r="A210" s="28" t="s">
        <v>317</v>
      </c>
      <c r="B210" s="22" t="s">
        <v>190</v>
      </c>
      <c r="C210" s="22" t="s">
        <v>4391</v>
      </c>
      <c r="D210" s="22" t="s">
        <v>105</v>
      </c>
      <c r="E210" s="22" t="s">
        <v>26</v>
      </c>
      <c r="F210" s="23">
        <v>39661</v>
      </c>
      <c r="G210" s="24" t="s">
        <v>27</v>
      </c>
      <c r="H210" s="25">
        <v>44056.74</v>
      </c>
      <c r="I210" s="25">
        <v>-28035.22</v>
      </c>
      <c r="J210" s="25">
        <v>16021.519999999997</v>
      </c>
      <c r="K210" s="41">
        <f t="shared" si="10"/>
        <v>2008</v>
      </c>
      <c r="L210" s="42">
        <f t="shared" si="9"/>
        <v>308.00974773873713</v>
      </c>
      <c r="M210" s="39">
        <f>(VLOOKUP(DATE(2005,12,1),IGPM!A:B,2,1)/VLOOKUP(DATE(YEAR(F210),MONTH(F210),1),IGPM!A:B,2,1))*H210</f>
        <v>36341.519378027064</v>
      </c>
      <c r="N210" s="26" t="s">
        <v>28</v>
      </c>
      <c r="O210" s="26" t="s">
        <v>29</v>
      </c>
      <c r="P210" s="25">
        <v>-28035.22</v>
      </c>
      <c r="Q210" s="25">
        <v>16021.519999999997</v>
      </c>
      <c r="R210" s="25">
        <v>129911.77062317946</v>
      </c>
      <c r="S210" s="25">
        <v>-82668.51042565504</v>
      </c>
      <c r="T210" s="27">
        <v>47243.260197524418</v>
      </c>
    </row>
    <row r="211" spans="1:20">
      <c r="A211" s="28" t="s">
        <v>318</v>
      </c>
      <c r="B211" s="22" t="s">
        <v>307</v>
      </c>
      <c r="C211" s="22" t="s">
        <v>4391</v>
      </c>
      <c r="D211" s="22" t="s">
        <v>105</v>
      </c>
      <c r="E211" s="22" t="s">
        <v>26</v>
      </c>
      <c r="F211" s="23">
        <v>39661</v>
      </c>
      <c r="G211" s="24" t="s">
        <v>27</v>
      </c>
      <c r="H211" s="25">
        <v>88113.48</v>
      </c>
      <c r="I211" s="25">
        <v>-68358.73</v>
      </c>
      <c r="J211" s="25">
        <v>19754.75</v>
      </c>
      <c r="K211" s="41">
        <f t="shared" si="10"/>
        <v>2008</v>
      </c>
      <c r="L211" s="42">
        <f t="shared" si="9"/>
        <v>252.64135363544639</v>
      </c>
      <c r="M211" s="39">
        <f>(VLOOKUP(DATE(2005,12,1),IGPM!A:B,2,1)/VLOOKUP(DATE(YEAR(F211),MONTH(F211),1),IGPM!A:B,2,1))*H211</f>
        <v>72683.038756054128</v>
      </c>
      <c r="N211" s="26" t="s">
        <v>28</v>
      </c>
      <c r="O211" s="26" t="s">
        <v>29</v>
      </c>
      <c r="P211" s="25">
        <v>-68358.73</v>
      </c>
      <c r="Q211" s="25">
        <v>19754.75</v>
      </c>
      <c r="R211" s="25">
        <v>259823.54124635892</v>
      </c>
      <c r="S211" s="25">
        <v>-201571.96496726395</v>
      </c>
      <c r="T211" s="27">
        <v>58251.576279094967</v>
      </c>
    </row>
    <row r="212" spans="1:20">
      <c r="A212" s="28" t="s">
        <v>319</v>
      </c>
      <c r="B212" s="22" t="s">
        <v>307</v>
      </c>
      <c r="C212" s="22" t="s">
        <v>4391</v>
      </c>
      <c r="D212" s="22" t="s">
        <v>105</v>
      </c>
      <c r="E212" s="22" t="s">
        <v>26</v>
      </c>
      <c r="F212" s="23">
        <v>39661</v>
      </c>
      <c r="G212" s="24" t="s">
        <v>27</v>
      </c>
      <c r="H212" s="25">
        <v>88113.48</v>
      </c>
      <c r="I212" s="25">
        <v>-68358.73</v>
      </c>
      <c r="J212" s="25">
        <v>19754.75</v>
      </c>
      <c r="K212" s="41">
        <f t="shared" si="10"/>
        <v>2008</v>
      </c>
      <c r="L212" s="42">
        <f t="shared" si="9"/>
        <v>252.64135363544639</v>
      </c>
      <c r="M212" s="39">
        <f>(VLOOKUP(DATE(2005,12,1),IGPM!A:B,2,1)/VLOOKUP(DATE(YEAR(F212),MONTH(F212),1),IGPM!A:B,2,1))*H212</f>
        <v>72683.038756054128</v>
      </c>
      <c r="N212" s="26" t="s">
        <v>28</v>
      </c>
      <c r="O212" s="26" t="s">
        <v>29</v>
      </c>
      <c r="P212" s="25">
        <v>-68358.73</v>
      </c>
      <c r="Q212" s="25">
        <v>19754.75</v>
      </c>
      <c r="R212" s="25">
        <v>259823.54124635892</v>
      </c>
      <c r="S212" s="25">
        <v>-201571.96496726395</v>
      </c>
      <c r="T212" s="27">
        <v>58251.576279094967</v>
      </c>
    </row>
    <row r="213" spans="1:20">
      <c r="A213" s="28" t="s">
        <v>320</v>
      </c>
      <c r="B213" s="22" t="s">
        <v>186</v>
      </c>
      <c r="C213" s="22" t="s">
        <v>172</v>
      </c>
      <c r="D213" s="22" t="s">
        <v>105</v>
      </c>
      <c r="E213" s="22" t="s">
        <v>26</v>
      </c>
      <c r="F213" s="23">
        <v>39661</v>
      </c>
      <c r="G213" s="24" t="s">
        <v>27</v>
      </c>
      <c r="H213" s="25">
        <v>88113.48</v>
      </c>
      <c r="I213" s="25">
        <v>-59378.44</v>
      </c>
      <c r="J213" s="25">
        <v>28735.039999999994</v>
      </c>
      <c r="K213" s="41">
        <f t="shared" si="10"/>
        <v>2008</v>
      </c>
      <c r="L213" s="42">
        <f t="shared" si="9"/>
        <v>290.85038407880029</v>
      </c>
      <c r="M213" s="39">
        <f>(VLOOKUP(DATE(2005,12,1),IGPM!A:B,2,1)/VLOOKUP(DATE(YEAR(F213),MONTH(F213),1),IGPM!A:B,2,1))*H213</f>
        <v>72683.038756054128</v>
      </c>
      <c r="N213" s="26" t="s">
        <v>28</v>
      </c>
      <c r="O213" s="26" t="s">
        <v>29</v>
      </c>
      <c r="P213" s="25">
        <v>-59378.44</v>
      </c>
      <c r="Q213" s="25">
        <v>28735.039999999994</v>
      </c>
      <c r="R213" s="25">
        <v>259823.54124635892</v>
      </c>
      <c r="S213" s="25">
        <v>-175091.44519640412</v>
      </c>
      <c r="T213" s="27">
        <v>84732.096049954795</v>
      </c>
    </row>
    <row r="214" spans="1:20">
      <c r="A214" s="28" t="s">
        <v>321</v>
      </c>
      <c r="B214" s="22" t="s">
        <v>305</v>
      </c>
      <c r="C214" s="22" t="s">
        <v>172</v>
      </c>
      <c r="D214" s="22" t="s">
        <v>105</v>
      </c>
      <c r="E214" s="22" t="s">
        <v>26</v>
      </c>
      <c r="F214" s="23">
        <v>39661</v>
      </c>
      <c r="G214" s="24" t="s">
        <v>27</v>
      </c>
      <c r="H214" s="25">
        <v>88113.48</v>
      </c>
      <c r="I214" s="25">
        <v>-68358.73</v>
      </c>
      <c r="J214" s="25">
        <v>19754.75</v>
      </c>
      <c r="K214" s="41">
        <f t="shared" si="10"/>
        <v>2008</v>
      </c>
      <c r="L214" s="42">
        <f t="shared" si="9"/>
        <v>252.64135363544639</v>
      </c>
      <c r="M214" s="39">
        <f>(VLOOKUP(DATE(2005,12,1),IGPM!A:B,2,1)/VLOOKUP(DATE(YEAR(F214),MONTH(F214),1),IGPM!A:B,2,1))*H214</f>
        <v>72683.038756054128</v>
      </c>
      <c r="N214" s="26" t="s">
        <v>28</v>
      </c>
      <c r="O214" s="26" t="s">
        <v>29</v>
      </c>
      <c r="P214" s="25">
        <v>-68358.73</v>
      </c>
      <c r="Q214" s="25">
        <v>19754.75</v>
      </c>
      <c r="R214" s="25">
        <v>259823.54124635892</v>
      </c>
      <c r="S214" s="25">
        <v>-201571.96496726395</v>
      </c>
      <c r="T214" s="27">
        <v>58251.576279094967</v>
      </c>
    </row>
    <row r="215" spans="1:20">
      <c r="A215" s="28" t="s">
        <v>322</v>
      </c>
      <c r="B215" s="22" t="s">
        <v>23</v>
      </c>
      <c r="C215" s="22" t="s">
        <v>24</v>
      </c>
      <c r="D215" s="22" t="s">
        <v>105</v>
      </c>
      <c r="E215" s="22" t="s">
        <v>26</v>
      </c>
      <c r="F215" s="23">
        <v>39661</v>
      </c>
      <c r="G215" s="24" t="s">
        <v>27</v>
      </c>
      <c r="H215" s="25">
        <v>44056.74</v>
      </c>
      <c r="I215" s="25">
        <v>-34487.83</v>
      </c>
      <c r="J215" s="25">
        <v>9568.9099999999962</v>
      </c>
      <c r="K215" s="41">
        <f t="shared" si="10"/>
        <v>2008</v>
      </c>
      <c r="L215" s="42">
        <f t="shared" si="9"/>
        <v>250.38168652536268</v>
      </c>
      <c r="M215" s="39">
        <f>(VLOOKUP(DATE(2005,12,1),IGPM!A:B,2,1)/VLOOKUP(DATE(YEAR(F215),MONTH(F215),1),IGPM!A:B,2,1))*H215</f>
        <v>36341.519378027064</v>
      </c>
      <c r="N215" s="26" t="s">
        <v>28</v>
      </c>
      <c r="O215" s="26" t="s">
        <v>29</v>
      </c>
      <c r="P215" s="25">
        <v>-34487.83</v>
      </c>
      <c r="Q215" s="25">
        <v>9568.9099999999962</v>
      </c>
      <c r="R215" s="25">
        <v>129911.77062317946</v>
      </c>
      <c r="S215" s="25">
        <v>-101695.56486138576</v>
      </c>
      <c r="T215" s="27">
        <v>28216.205761793695</v>
      </c>
    </row>
    <row r="216" spans="1:20">
      <c r="A216" s="28" t="s">
        <v>323</v>
      </c>
      <c r="B216" s="22" t="s">
        <v>23</v>
      </c>
      <c r="C216" s="22" t="s">
        <v>24</v>
      </c>
      <c r="D216" s="22" t="s">
        <v>105</v>
      </c>
      <c r="E216" s="22" t="s">
        <v>26</v>
      </c>
      <c r="F216" s="23">
        <v>39661</v>
      </c>
      <c r="G216" s="24" t="s">
        <v>27</v>
      </c>
      <c r="H216" s="25">
        <v>44056.74</v>
      </c>
      <c r="I216" s="25">
        <v>-34487.83</v>
      </c>
      <c r="J216" s="25">
        <v>9568.9099999999962</v>
      </c>
      <c r="K216" s="41">
        <f t="shared" si="10"/>
        <v>2008</v>
      </c>
      <c r="L216" s="42">
        <f t="shared" si="9"/>
        <v>250.38168652536268</v>
      </c>
      <c r="M216" s="39">
        <f>(VLOOKUP(DATE(2005,12,1),IGPM!A:B,2,1)/VLOOKUP(DATE(YEAR(F216),MONTH(F216),1),IGPM!A:B,2,1))*H216</f>
        <v>36341.519378027064</v>
      </c>
      <c r="N216" s="26" t="s">
        <v>28</v>
      </c>
      <c r="O216" s="26" t="s">
        <v>29</v>
      </c>
      <c r="P216" s="25">
        <v>-34487.83</v>
      </c>
      <c r="Q216" s="25">
        <v>9568.9099999999962</v>
      </c>
      <c r="R216" s="25">
        <v>129911.77062317946</v>
      </c>
      <c r="S216" s="25">
        <v>-101695.56486138576</v>
      </c>
      <c r="T216" s="27">
        <v>28216.205761793695</v>
      </c>
    </row>
    <row r="217" spans="1:20">
      <c r="A217" s="28" t="s">
        <v>324</v>
      </c>
      <c r="B217" s="22" t="s">
        <v>81</v>
      </c>
      <c r="C217" s="22" t="s">
        <v>82</v>
      </c>
      <c r="D217" s="22" t="s">
        <v>105</v>
      </c>
      <c r="E217" s="22" t="s">
        <v>26</v>
      </c>
      <c r="F217" s="23">
        <v>39661</v>
      </c>
      <c r="G217" s="24" t="s">
        <v>27</v>
      </c>
      <c r="H217" s="25">
        <v>44056.62</v>
      </c>
      <c r="I217" s="25">
        <v>-44056.62</v>
      </c>
      <c r="J217" s="25">
        <v>0</v>
      </c>
      <c r="K217" s="41">
        <f t="shared" si="10"/>
        <v>2008</v>
      </c>
      <c r="L217" s="42">
        <f t="shared" si="9"/>
        <v>196.00000000000003</v>
      </c>
      <c r="M217" s="39">
        <f>(VLOOKUP(DATE(2005,12,1),IGPM!A:B,2,1)/VLOOKUP(DATE(YEAR(F217),MONTH(F217),1),IGPM!A:B,2,1))*H217</f>
        <v>36341.42039243882</v>
      </c>
      <c r="N217" s="26" t="s">
        <v>28</v>
      </c>
      <c r="O217" s="26" t="s">
        <v>29</v>
      </c>
      <c r="P217" s="25">
        <v>-44056.62</v>
      </c>
      <c r="Q217" s="25">
        <v>0</v>
      </c>
      <c r="R217" s="25">
        <v>129911.41677465428</v>
      </c>
      <c r="S217" s="25">
        <v>-129911.41677465428</v>
      </c>
      <c r="T217" s="27">
        <v>0</v>
      </c>
    </row>
    <row r="218" spans="1:20">
      <c r="A218" s="28" t="s">
        <v>325</v>
      </c>
      <c r="B218" s="22" t="s">
        <v>326</v>
      </c>
      <c r="C218" s="22" t="s">
        <v>24</v>
      </c>
      <c r="D218" s="22" t="s">
        <v>105</v>
      </c>
      <c r="E218" s="22" t="s">
        <v>26</v>
      </c>
      <c r="F218" s="23">
        <v>39661</v>
      </c>
      <c r="G218" s="24" t="s">
        <v>27</v>
      </c>
      <c r="H218" s="25">
        <v>44056.74</v>
      </c>
      <c r="I218" s="25">
        <v>-44056.74</v>
      </c>
      <c r="J218" s="25">
        <v>0</v>
      </c>
      <c r="K218" s="41">
        <f t="shared" si="10"/>
        <v>2008</v>
      </c>
      <c r="L218" s="42">
        <f t="shared" si="9"/>
        <v>196</v>
      </c>
      <c r="M218" s="39">
        <f>(VLOOKUP(DATE(2005,12,1),IGPM!A:B,2,1)/VLOOKUP(DATE(YEAR(F218),MONTH(F218),1),IGPM!A:B,2,1))*H218</f>
        <v>36341.519378027064</v>
      </c>
      <c r="N218" s="26" t="s">
        <v>28</v>
      </c>
      <c r="O218" s="26" t="s">
        <v>29</v>
      </c>
      <c r="P218" s="25">
        <v>-44056.74</v>
      </c>
      <c r="Q218" s="25">
        <v>0</v>
      </c>
      <c r="R218" s="25">
        <v>129911.77062317946</v>
      </c>
      <c r="S218" s="25">
        <v>-129911.77062317946</v>
      </c>
      <c r="T218" s="27">
        <v>0</v>
      </c>
    </row>
    <row r="219" spans="1:20">
      <c r="A219" s="28" t="s">
        <v>327</v>
      </c>
      <c r="B219" s="22" t="s">
        <v>328</v>
      </c>
      <c r="C219" s="22" t="s">
        <v>24</v>
      </c>
      <c r="D219" s="22" t="s">
        <v>105</v>
      </c>
      <c r="E219" s="22" t="s">
        <v>26</v>
      </c>
      <c r="F219" s="23">
        <v>39661</v>
      </c>
      <c r="G219" s="24" t="s">
        <v>27</v>
      </c>
      <c r="H219" s="25">
        <v>44056.74</v>
      </c>
      <c r="I219" s="25">
        <v>-44056.74</v>
      </c>
      <c r="J219" s="25">
        <v>0</v>
      </c>
      <c r="K219" s="41">
        <f t="shared" si="10"/>
        <v>2008</v>
      </c>
      <c r="L219" s="42">
        <f t="shared" si="9"/>
        <v>196</v>
      </c>
      <c r="M219" s="39">
        <f>(VLOOKUP(DATE(2005,12,1),IGPM!A:B,2,1)/VLOOKUP(DATE(YEAR(F219),MONTH(F219),1),IGPM!A:B,2,1))*H219</f>
        <v>36341.519378027064</v>
      </c>
      <c r="N219" s="26" t="s">
        <v>28</v>
      </c>
      <c r="O219" s="26" t="s">
        <v>29</v>
      </c>
      <c r="P219" s="25">
        <v>-44056.74</v>
      </c>
      <c r="Q219" s="25">
        <v>0</v>
      </c>
      <c r="R219" s="25">
        <v>129911.77062317946</v>
      </c>
      <c r="S219" s="25">
        <v>-129911.77062317946</v>
      </c>
      <c r="T219" s="27">
        <v>0</v>
      </c>
    </row>
    <row r="220" spans="1:20">
      <c r="A220" s="28" t="s">
        <v>329</v>
      </c>
      <c r="B220" s="22" t="s">
        <v>241</v>
      </c>
      <c r="C220" s="22" t="s">
        <v>24</v>
      </c>
      <c r="D220" s="22" t="s">
        <v>105</v>
      </c>
      <c r="E220" s="22" t="s">
        <v>26</v>
      </c>
      <c r="F220" s="23">
        <v>39661</v>
      </c>
      <c r="G220" s="24" t="s">
        <v>27</v>
      </c>
      <c r="H220" s="25">
        <v>44056.74</v>
      </c>
      <c r="I220" s="25">
        <v>-44056.74</v>
      </c>
      <c r="J220" s="25">
        <v>0</v>
      </c>
      <c r="K220" s="41">
        <f t="shared" si="10"/>
        <v>2008</v>
      </c>
      <c r="L220" s="42">
        <f t="shared" si="9"/>
        <v>196</v>
      </c>
      <c r="M220" s="39">
        <f>(VLOOKUP(DATE(2005,12,1),IGPM!A:B,2,1)/VLOOKUP(DATE(YEAR(F220),MONTH(F220),1),IGPM!A:B,2,1))*H220</f>
        <v>36341.519378027064</v>
      </c>
      <c r="N220" s="26" t="s">
        <v>28</v>
      </c>
      <c r="O220" s="26" t="s">
        <v>29</v>
      </c>
      <c r="P220" s="25">
        <v>-44056.74</v>
      </c>
      <c r="Q220" s="25">
        <v>0</v>
      </c>
      <c r="R220" s="25">
        <v>129911.77062317946</v>
      </c>
      <c r="S220" s="25">
        <v>-129911.77062317946</v>
      </c>
      <c r="T220" s="27">
        <v>0</v>
      </c>
    </row>
    <row r="221" spans="1:20">
      <c r="A221" s="28" t="s">
        <v>330</v>
      </c>
      <c r="B221" s="22" t="s">
        <v>331</v>
      </c>
      <c r="C221" s="22" t="s">
        <v>32</v>
      </c>
      <c r="D221" s="22" t="s">
        <v>105</v>
      </c>
      <c r="E221" s="22" t="s">
        <v>26</v>
      </c>
      <c r="F221" s="23">
        <v>39661</v>
      </c>
      <c r="G221" s="24" t="s">
        <v>27</v>
      </c>
      <c r="H221" s="25">
        <v>176226.96</v>
      </c>
      <c r="I221" s="25">
        <v>-106035.62</v>
      </c>
      <c r="J221" s="25">
        <v>70191.34</v>
      </c>
      <c r="K221" s="41">
        <f t="shared" si="10"/>
        <v>2008</v>
      </c>
      <c r="L221" s="42">
        <f t="shared" si="9"/>
        <v>325.74416182033923</v>
      </c>
      <c r="M221" s="39">
        <f>(VLOOKUP(DATE(2005,12,1),IGPM!A:B,2,1)/VLOOKUP(DATE(YEAR(F221),MONTH(F221),1),IGPM!A:B,2,1))*H221</f>
        <v>145366.07751210826</v>
      </c>
      <c r="N221" s="26" t="s">
        <v>28</v>
      </c>
      <c r="O221" s="26" t="s">
        <v>29</v>
      </c>
      <c r="P221" s="25">
        <v>-106035.62</v>
      </c>
      <c r="Q221" s="25">
        <v>70191.34</v>
      </c>
      <c r="R221" s="25">
        <v>519647.08249271783</v>
      </c>
      <c r="S221" s="25">
        <v>-312671.23131050146</v>
      </c>
      <c r="T221" s="27">
        <v>206975.85118221637</v>
      </c>
    </row>
    <row r="222" spans="1:20">
      <c r="A222" s="28" t="s">
        <v>332</v>
      </c>
      <c r="B222" s="22" t="s">
        <v>192</v>
      </c>
      <c r="C222" s="22" t="s">
        <v>32</v>
      </c>
      <c r="D222" s="22" t="s">
        <v>105</v>
      </c>
      <c r="E222" s="22" t="s">
        <v>26</v>
      </c>
      <c r="F222" s="23">
        <v>39661</v>
      </c>
      <c r="G222" s="24" t="s">
        <v>27</v>
      </c>
      <c r="H222" s="25">
        <v>88113.48</v>
      </c>
      <c r="I222" s="25">
        <v>-60160.14</v>
      </c>
      <c r="J222" s="25">
        <v>27953.339999999997</v>
      </c>
      <c r="K222" s="41">
        <f t="shared" si="10"/>
        <v>2008</v>
      </c>
      <c r="L222" s="42">
        <f t="shared" si="9"/>
        <v>287.07117503383466</v>
      </c>
      <c r="M222" s="39">
        <f>(VLOOKUP(DATE(2005,12,1),IGPM!A:B,2,1)/VLOOKUP(DATE(YEAR(F222),MONTH(F222),1),IGPM!A:B,2,1))*H222</f>
        <v>72683.038756054128</v>
      </c>
      <c r="N222" s="26" t="s">
        <v>28</v>
      </c>
      <c r="O222" s="26" t="s">
        <v>29</v>
      </c>
      <c r="P222" s="25">
        <v>-60160.14</v>
      </c>
      <c r="Q222" s="25">
        <v>27953.339999999997</v>
      </c>
      <c r="R222" s="25">
        <v>259823.54124635892</v>
      </c>
      <c r="S222" s="25">
        <v>-177396.47346440895</v>
      </c>
      <c r="T222" s="27">
        <v>82427.067781949969</v>
      </c>
    </row>
    <row r="223" spans="1:20">
      <c r="A223" s="28" t="s">
        <v>333</v>
      </c>
      <c r="B223" s="22" t="s">
        <v>334</v>
      </c>
      <c r="C223" s="22" t="s">
        <v>32</v>
      </c>
      <c r="D223" s="22" t="s">
        <v>105</v>
      </c>
      <c r="E223" s="22" t="s">
        <v>26</v>
      </c>
      <c r="F223" s="23">
        <v>39661</v>
      </c>
      <c r="G223" s="24" t="s">
        <v>27</v>
      </c>
      <c r="H223" s="25">
        <v>88113.48</v>
      </c>
      <c r="I223" s="25">
        <v>-64210.43</v>
      </c>
      <c r="J223" s="25">
        <v>23903.049999999996</v>
      </c>
      <c r="K223" s="41">
        <f t="shared" si="10"/>
        <v>2008</v>
      </c>
      <c r="L223" s="42">
        <f t="shared" si="9"/>
        <v>268.96318993658815</v>
      </c>
      <c r="M223" s="39">
        <f>(VLOOKUP(DATE(2005,12,1),IGPM!A:B,2,1)/VLOOKUP(DATE(YEAR(F223),MONTH(F223),1),IGPM!A:B,2,1))*H223</f>
        <v>72683.038756054128</v>
      </c>
      <c r="N223" s="26" t="s">
        <v>28</v>
      </c>
      <c r="O223" s="26" t="s">
        <v>29</v>
      </c>
      <c r="P223" s="25">
        <v>-64210.43</v>
      </c>
      <c r="Q223" s="25">
        <v>23903.049999999996</v>
      </c>
      <c r="R223" s="25">
        <v>259823.54124635892</v>
      </c>
      <c r="S223" s="25">
        <v>-189339.71632435176</v>
      </c>
      <c r="T223" s="27">
        <v>70483.824922007159</v>
      </c>
    </row>
    <row r="224" spans="1:20">
      <c r="A224" s="28" t="s">
        <v>335</v>
      </c>
      <c r="B224" s="22" t="s">
        <v>61</v>
      </c>
      <c r="C224" s="22" t="s">
        <v>32</v>
      </c>
      <c r="D224" s="22" t="s">
        <v>105</v>
      </c>
      <c r="E224" s="22" t="s">
        <v>26</v>
      </c>
      <c r="F224" s="23">
        <v>39661</v>
      </c>
      <c r="G224" s="24" t="s">
        <v>27</v>
      </c>
      <c r="H224" s="25">
        <v>176226.96</v>
      </c>
      <c r="I224" s="25">
        <v>-111644.17</v>
      </c>
      <c r="J224" s="25">
        <v>64582.789999999994</v>
      </c>
      <c r="K224" s="41">
        <f t="shared" si="10"/>
        <v>2008</v>
      </c>
      <c r="L224" s="42">
        <f t="shared" si="9"/>
        <v>309.38009714255566</v>
      </c>
      <c r="M224" s="39">
        <f>(VLOOKUP(DATE(2005,12,1),IGPM!A:B,2,1)/VLOOKUP(DATE(YEAR(F224),MONTH(F224),1),IGPM!A:B,2,1))*H224</f>
        <v>145366.07751210826</v>
      </c>
      <c r="N224" s="26" t="s">
        <v>28</v>
      </c>
      <c r="O224" s="26" t="s">
        <v>29</v>
      </c>
      <c r="P224" s="25">
        <v>-111644.17</v>
      </c>
      <c r="Q224" s="25">
        <v>64582.789999999994</v>
      </c>
      <c r="R224" s="25">
        <v>519647.08249271783</v>
      </c>
      <c r="S224" s="25">
        <v>-329209.3741946239</v>
      </c>
      <c r="T224" s="27">
        <v>190437.70829809393</v>
      </c>
    </row>
    <row r="225" spans="1:20">
      <c r="A225" s="28" t="s">
        <v>336</v>
      </c>
      <c r="B225" s="22" t="s">
        <v>337</v>
      </c>
      <c r="C225" s="22" t="s">
        <v>32</v>
      </c>
      <c r="D225" s="22" t="s">
        <v>105</v>
      </c>
      <c r="E225" s="22" t="s">
        <v>26</v>
      </c>
      <c r="F225" s="23">
        <v>39661</v>
      </c>
      <c r="G225" s="24" t="s">
        <v>27</v>
      </c>
      <c r="H225" s="25">
        <v>88113.48</v>
      </c>
      <c r="I225" s="25">
        <v>-64210.43</v>
      </c>
      <c r="J225" s="25">
        <v>23903.049999999996</v>
      </c>
      <c r="K225" s="41">
        <f t="shared" si="10"/>
        <v>2008</v>
      </c>
      <c r="L225" s="42">
        <f t="shared" si="9"/>
        <v>268.96318993658815</v>
      </c>
      <c r="M225" s="39">
        <f>(VLOOKUP(DATE(2005,12,1),IGPM!A:B,2,1)/VLOOKUP(DATE(YEAR(F225),MONTH(F225),1),IGPM!A:B,2,1))*H225</f>
        <v>72683.038756054128</v>
      </c>
      <c r="N225" s="26" t="s">
        <v>28</v>
      </c>
      <c r="O225" s="26" t="s">
        <v>29</v>
      </c>
      <c r="P225" s="25">
        <v>-64210.43</v>
      </c>
      <c r="Q225" s="25">
        <v>23903.049999999996</v>
      </c>
      <c r="R225" s="25">
        <v>259823.54124635892</v>
      </c>
      <c r="S225" s="25">
        <v>-189339.71632435176</v>
      </c>
      <c r="T225" s="27">
        <v>70483.824922007159</v>
      </c>
    </row>
    <row r="226" spans="1:20">
      <c r="A226" s="28" t="s">
        <v>338</v>
      </c>
      <c r="B226" s="22" t="s">
        <v>334</v>
      </c>
      <c r="C226" s="22" t="s">
        <v>32</v>
      </c>
      <c r="D226" s="22" t="s">
        <v>105</v>
      </c>
      <c r="E226" s="22" t="s">
        <v>26</v>
      </c>
      <c r="F226" s="23">
        <v>39661</v>
      </c>
      <c r="G226" s="24" t="s">
        <v>27</v>
      </c>
      <c r="H226" s="25">
        <v>88113.48</v>
      </c>
      <c r="I226" s="25">
        <v>-64210.43</v>
      </c>
      <c r="J226" s="25">
        <v>23903.049999999996</v>
      </c>
      <c r="K226" s="41">
        <f t="shared" si="10"/>
        <v>2008</v>
      </c>
      <c r="L226" s="42">
        <f t="shared" si="9"/>
        <v>268.96318993658815</v>
      </c>
      <c r="M226" s="39">
        <f>(VLOOKUP(DATE(2005,12,1),IGPM!A:B,2,1)/VLOOKUP(DATE(YEAR(F226),MONTH(F226),1),IGPM!A:B,2,1))*H226</f>
        <v>72683.038756054128</v>
      </c>
      <c r="N226" s="26" t="s">
        <v>28</v>
      </c>
      <c r="O226" s="26" t="s">
        <v>29</v>
      </c>
      <c r="P226" s="25">
        <v>-64210.43</v>
      </c>
      <c r="Q226" s="25">
        <v>23903.049999999996</v>
      </c>
      <c r="R226" s="25">
        <v>259823.54124635892</v>
      </c>
      <c r="S226" s="25">
        <v>-189339.71632435176</v>
      </c>
      <c r="T226" s="27">
        <v>70483.824922007159</v>
      </c>
    </row>
    <row r="227" spans="1:20">
      <c r="A227" s="28" t="s">
        <v>339</v>
      </c>
      <c r="B227" s="22" t="s">
        <v>334</v>
      </c>
      <c r="C227" s="22" t="s">
        <v>32</v>
      </c>
      <c r="D227" s="22" t="s">
        <v>105</v>
      </c>
      <c r="E227" s="22" t="s">
        <v>26</v>
      </c>
      <c r="F227" s="23">
        <v>39661</v>
      </c>
      <c r="G227" s="24" t="s">
        <v>27</v>
      </c>
      <c r="H227" s="25">
        <v>88113.48</v>
      </c>
      <c r="I227" s="25">
        <v>-64210.43</v>
      </c>
      <c r="J227" s="25">
        <v>23903.049999999996</v>
      </c>
      <c r="K227" s="41">
        <f t="shared" si="10"/>
        <v>2008</v>
      </c>
      <c r="L227" s="42">
        <f t="shared" si="9"/>
        <v>268.96318993658815</v>
      </c>
      <c r="M227" s="39">
        <f>(VLOOKUP(DATE(2005,12,1),IGPM!A:B,2,1)/VLOOKUP(DATE(YEAR(F227),MONTH(F227),1),IGPM!A:B,2,1))*H227</f>
        <v>72683.038756054128</v>
      </c>
      <c r="N227" s="26" t="s">
        <v>28</v>
      </c>
      <c r="O227" s="26" t="s">
        <v>29</v>
      </c>
      <c r="P227" s="25">
        <v>-64210.43</v>
      </c>
      <c r="Q227" s="25">
        <v>23903.049999999996</v>
      </c>
      <c r="R227" s="25">
        <v>259823.54124635892</v>
      </c>
      <c r="S227" s="25">
        <v>-189339.71632435176</v>
      </c>
      <c r="T227" s="27">
        <v>70483.824922007159</v>
      </c>
    </row>
    <row r="228" spans="1:20">
      <c r="A228" s="28" t="s">
        <v>340</v>
      </c>
      <c r="B228" s="22" t="s">
        <v>61</v>
      </c>
      <c r="C228" s="22" t="s">
        <v>32</v>
      </c>
      <c r="D228" s="22" t="s">
        <v>105</v>
      </c>
      <c r="E228" s="22" t="s">
        <v>26</v>
      </c>
      <c r="F228" s="23">
        <v>39661</v>
      </c>
      <c r="G228" s="24" t="s">
        <v>27</v>
      </c>
      <c r="H228" s="25">
        <v>176226.96</v>
      </c>
      <c r="I228" s="25">
        <v>-111644.17</v>
      </c>
      <c r="J228" s="25">
        <v>64582.789999999994</v>
      </c>
      <c r="K228" s="41">
        <f t="shared" si="10"/>
        <v>2008</v>
      </c>
      <c r="L228" s="42">
        <f t="shared" si="9"/>
        <v>309.38009714255566</v>
      </c>
      <c r="M228" s="39">
        <f>(VLOOKUP(DATE(2005,12,1),IGPM!A:B,2,1)/VLOOKUP(DATE(YEAR(F228),MONTH(F228),1),IGPM!A:B,2,1))*H228</f>
        <v>145366.07751210826</v>
      </c>
      <c r="N228" s="26" t="s">
        <v>28</v>
      </c>
      <c r="O228" s="26" t="s">
        <v>29</v>
      </c>
      <c r="P228" s="25">
        <v>-111644.17</v>
      </c>
      <c r="Q228" s="25">
        <v>64582.789999999994</v>
      </c>
      <c r="R228" s="25">
        <v>519647.08249271783</v>
      </c>
      <c r="S228" s="25">
        <v>-329209.3741946239</v>
      </c>
      <c r="T228" s="27">
        <v>190437.70829809393</v>
      </c>
    </row>
    <row r="229" spans="1:20">
      <c r="A229" s="28" t="s">
        <v>341</v>
      </c>
      <c r="B229" s="22" t="s">
        <v>337</v>
      </c>
      <c r="C229" s="22" t="s">
        <v>32</v>
      </c>
      <c r="D229" s="22" t="s">
        <v>105</v>
      </c>
      <c r="E229" s="22" t="s">
        <v>26</v>
      </c>
      <c r="F229" s="23">
        <v>39661</v>
      </c>
      <c r="G229" s="24" t="s">
        <v>27</v>
      </c>
      <c r="H229" s="25">
        <v>88113.48</v>
      </c>
      <c r="I229" s="25">
        <v>-64210.43</v>
      </c>
      <c r="J229" s="25">
        <v>23903.049999999996</v>
      </c>
      <c r="K229" s="41">
        <f t="shared" si="10"/>
        <v>2008</v>
      </c>
      <c r="L229" s="42">
        <f t="shared" si="9"/>
        <v>268.96318993658815</v>
      </c>
      <c r="M229" s="39">
        <f>(VLOOKUP(DATE(2005,12,1),IGPM!A:B,2,1)/VLOOKUP(DATE(YEAR(F229),MONTH(F229),1),IGPM!A:B,2,1))*H229</f>
        <v>72683.038756054128</v>
      </c>
      <c r="N229" s="26" t="s">
        <v>28</v>
      </c>
      <c r="O229" s="26" t="s">
        <v>29</v>
      </c>
      <c r="P229" s="25">
        <v>-64210.43</v>
      </c>
      <c r="Q229" s="25">
        <v>23903.049999999996</v>
      </c>
      <c r="R229" s="25">
        <v>259823.54124635892</v>
      </c>
      <c r="S229" s="25">
        <v>-189339.71632435176</v>
      </c>
      <c r="T229" s="27">
        <v>70483.824922007159</v>
      </c>
    </row>
    <row r="230" spans="1:20">
      <c r="A230" s="28" t="s">
        <v>342</v>
      </c>
      <c r="B230" s="22" t="s">
        <v>61</v>
      </c>
      <c r="C230" s="22" t="s">
        <v>32</v>
      </c>
      <c r="D230" s="22" t="s">
        <v>105</v>
      </c>
      <c r="E230" s="22" t="s">
        <v>26</v>
      </c>
      <c r="F230" s="23">
        <v>39661</v>
      </c>
      <c r="G230" s="24" t="s">
        <v>27</v>
      </c>
      <c r="H230" s="25">
        <v>176226.96</v>
      </c>
      <c r="I230" s="25">
        <v>-111644.17</v>
      </c>
      <c r="J230" s="25">
        <v>64582.789999999994</v>
      </c>
      <c r="K230" s="41">
        <f t="shared" si="10"/>
        <v>2008</v>
      </c>
      <c r="L230" s="42">
        <f t="shared" si="9"/>
        <v>309.38009714255566</v>
      </c>
      <c r="M230" s="39">
        <f>(VLOOKUP(DATE(2005,12,1),IGPM!A:B,2,1)/VLOOKUP(DATE(YEAR(F230),MONTH(F230),1),IGPM!A:B,2,1))*H230</f>
        <v>145366.07751210826</v>
      </c>
      <c r="N230" s="26" t="s">
        <v>28</v>
      </c>
      <c r="O230" s="26" t="s">
        <v>29</v>
      </c>
      <c r="P230" s="25">
        <v>-111644.17</v>
      </c>
      <c r="Q230" s="25">
        <v>64582.789999999994</v>
      </c>
      <c r="R230" s="25">
        <v>519647.08249271783</v>
      </c>
      <c r="S230" s="25">
        <v>-329209.3741946239</v>
      </c>
      <c r="T230" s="27">
        <v>190437.70829809393</v>
      </c>
    </row>
    <row r="231" spans="1:20">
      <c r="A231" s="28" t="s">
        <v>343</v>
      </c>
      <c r="B231" s="22" t="s">
        <v>337</v>
      </c>
      <c r="C231" s="22" t="s">
        <v>32</v>
      </c>
      <c r="D231" s="22" t="s">
        <v>105</v>
      </c>
      <c r="E231" s="22" t="s">
        <v>26</v>
      </c>
      <c r="F231" s="23">
        <v>39661</v>
      </c>
      <c r="G231" s="24" t="s">
        <v>27</v>
      </c>
      <c r="H231" s="25">
        <v>88113.48</v>
      </c>
      <c r="I231" s="25">
        <v>-64210.43</v>
      </c>
      <c r="J231" s="25">
        <v>23903.049999999996</v>
      </c>
      <c r="K231" s="41">
        <f t="shared" si="10"/>
        <v>2008</v>
      </c>
      <c r="L231" s="42">
        <f t="shared" si="9"/>
        <v>268.96318993658815</v>
      </c>
      <c r="M231" s="39">
        <f>(VLOOKUP(DATE(2005,12,1),IGPM!A:B,2,1)/VLOOKUP(DATE(YEAR(F231),MONTH(F231),1),IGPM!A:B,2,1))*H231</f>
        <v>72683.038756054128</v>
      </c>
      <c r="N231" s="26" t="s">
        <v>28</v>
      </c>
      <c r="O231" s="26" t="s">
        <v>29</v>
      </c>
      <c r="P231" s="25">
        <v>-64210.43</v>
      </c>
      <c r="Q231" s="25">
        <v>23903.049999999996</v>
      </c>
      <c r="R231" s="25">
        <v>259823.54124635892</v>
      </c>
      <c r="S231" s="25">
        <v>-189339.71632435176</v>
      </c>
      <c r="T231" s="27">
        <v>70483.824922007159</v>
      </c>
    </row>
    <row r="232" spans="1:20">
      <c r="A232" s="28" t="s">
        <v>344</v>
      </c>
      <c r="B232" s="22" t="s">
        <v>334</v>
      </c>
      <c r="C232" s="22" t="s">
        <v>32</v>
      </c>
      <c r="D232" s="22" t="s">
        <v>105</v>
      </c>
      <c r="E232" s="22" t="s">
        <v>26</v>
      </c>
      <c r="F232" s="23">
        <v>39661</v>
      </c>
      <c r="G232" s="24" t="s">
        <v>27</v>
      </c>
      <c r="H232" s="25">
        <v>88113.48</v>
      </c>
      <c r="I232" s="25">
        <v>-64210.43</v>
      </c>
      <c r="J232" s="25">
        <v>23903.049999999996</v>
      </c>
      <c r="K232" s="41">
        <f t="shared" si="10"/>
        <v>2008</v>
      </c>
      <c r="L232" s="42">
        <f t="shared" si="9"/>
        <v>268.96318993658815</v>
      </c>
      <c r="M232" s="39">
        <f>(VLOOKUP(DATE(2005,12,1),IGPM!A:B,2,1)/VLOOKUP(DATE(YEAR(F232),MONTH(F232),1),IGPM!A:B,2,1))*H232</f>
        <v>72683.038756054128</v>
      </c>
      <c r="N232" s="26" t="s">
        <v>28</v>
      </c>
      <c r="O232" s="26" t="s">
        <v>29</v>
      </c>
      <c r="P232" s="25">
        <v>-64210.43</v>
      </c>
      <c r="Q232" s="25">
        <v>23903.049999999996</v>
      </c>
      <c r="R232" s="25">
        <v>259823.54124635892</v>
      </c>
      <c r="S232" s="25">
        <v>-189339.71632435176</v>
      </c>
      <c r="T232" s="27">
        <v>70483.824922007159</v>
      </c>
    </row>
    <row r="233" spans="1:20">
      <c r="A233" s="28" t="s">
        <v>345</v>
      </c>
      <c r="B233" s="22" t="s">
        <v>334</v>
      </c>
      <c r="C233" s="22" t="s">
        <v>32</v>
      </c>
      <c r="D233" s="22" t="s">
        <v>105</v>
      </c>
      <c r="E233" s="22" t="s">
        <v>26</v>
      </c>
      <c r="F233" s="23">
        <v>39661</v>
      </c>
      <c r="G233" s="24" t="s">
        <v>27</v>
      </c>
      <c r="H233" s="25">
        <v>88113.48</v>
      </c>
      <c r="I233" s="25">
        <v>-64210.43</v>
      </c>
      <c r="J233" s="25">
        <v>23903.049999999996</v>
      </c>
      <c r="K233" s="41">
        <f t="shared" si="10"/>
        <v>2008</v>
      </c>
      <c r="L233" s="42">
        <f t="shared" si="9"/>
        <v>268.96318993658815</v>
      </c>
      <c r="M233" s="39">
        <f>(VLOOKUP(DATE(2005,12,1),IGPM!A:B,2,1)/VLOOKUP(DATE(YEAR(F233),MONTH(F233),1),IGPM!A:B,2,1))*H233</f>
        <v>72683.038756054128</v>
      </c>
      <c r="N233" s="26" t="s">
        <v>28</v>
      </c>
      <c r="O233" s="26" t="s">
        <v>29</v>
      </c>
      <c r="P233" s="25">
        <v>-64210.43</v>
      </c>
      <c r="Q233" s="25">
        <v>23903.049999999996</v>
      </c>
      <c r="R233" s="25">
        <v>259823.54124635892</v>
      </c>
      <c r="S233" s="25">
        <v>-189339.71632435176</v>
      </c>
      <c r="T233" s="27">
        <v>70483.824922007159</v>
      </c>
    </row>
    <row r="234" spans="1:20">
      <c r="A234" s="28" t="s">
        <v>346</v>
      </c>
      <c r="B234" s="22" t="s">
        <v>192</v>
      </c>
      <c r="C234" s="22" t="s">
        <v>32</v>
      </c>
      <c r="D234" s="22" t="s">
        <v>105</v>
      </c>
      <c r="E234" s="22" t="s">
        <v>26</v>
      </c>
      <c r="F234" s="23">
        <v>39661</v>
      </c>
      <c r="G234" s="24" t="s">
        <v>27</v>
      </c>
      <c r="H234" s="25">
        <v>88113.48</v>
      </c>
      <c r="I234" s="25">
        <v>-60160.14</v>
      </c>
      <c r="J234" s="25">
        <v>27953.339999999997</v>
      </c>
      <c r="K234" s="41">
        <f t="shared" si="10"/>
        <v>2008</v>
      </c>
      <c r="L234" s="42">
        <f t="shared" si="9"/>
        <v>287.07117503383466</v>
      </c>
      <c r="M234" s="39">
        <f>(VLOOKUP(DATE(2005,12,1),IGPM!A:B,2,1)/VLOOKUP(DATE(YEAR(F234),MONTH(F234),1),IGPM!A:B,2,1))*H234</f>
        <v>72683.038756054128</v>
      </c>
      <c r="N234" s="26" t="s">
        <v>28</v>
      </c>
      <c r="O234" s="26" t="s">
        <v>29</v>
      </c>
      <c r="P234" s="25">
        <v>-60160.14</v>
      </c>
      <c r="Q234" s="25">
        <v>27953.339999999997</v>
      </c>
      <c r="R234" s="25">
        <v>259823.54124635892</v>
      </c>
      <c r="S234" s="25">
        <v>-177396.47346440895</v>
      </c>
      <c r="T234" s="27">
        <v>82427.067781949969</v>
      </c>
    </row>
    <row r="235" spans="1:20">
      <c r="A235" s="28" t="s">
        <v>347</v>
      </c>
      <c r="B235" s="22" t="s">
        <v>192</v>
      </c>
      <c r="C235" s="22" t="s">
        <v>32</v>
      </c>
      <c r="D235" s="22" t="s">
        <v>105</v>
      </c>
      <c r="E235" s="22" t="s">
        <v>26</v>
      </c>
      <c r="F235" s="23">
        <v>39661</v>
      </c>
      <c r="G235" s="24" t="s">
        <v>27</v>
      </c>
      <c r="H235" s="25">
        <v>88113.48</v>
      </c>
      <c r="I235" s="25">
        <v>-60160.14</v>
      </c>
      <c r="J235" s="25">
        <v>27953.339999999997</v>
      </c>
      <c r="K235" s="41">
        <f t="shared" si="10"/>
        <v>2008</v>
      </c>
      <c r="L235" s="42">
        <f t="shared" si="9"/>
        <v>287.07117503383466</v>
      </c>
      <c r="M235" s="39">
        <f>(VLOOKUP(DATE(2005,12,1),IGPM!A:B,2,1)/VLOOKUP(DATE(YEAR(F235),MONTH(F235),1),IGPM!A:B,2,1))*H235</f>
        <v>72683.038756054128</v>
      </c>
      <c r="N235" s="26" t="s">
        <v>28</v>
      </c>
      <c r="O235" s="26" t="s">
        <v>29</v>
      </c>
      <c r="P235" s="25">
        <v>-60160.14</v>
      </c>
      <c r="Q235" s="25">
        <v>27953.339999999997</v>
      </c>
      <c r="R235" s="25">
        <v>259823.54124635892</v>
      </c>
      <c r="S235" s="25">
        <v>-177396.47346440895</v>
      </c>
      <c r="T235" s="27">
        <v>82427.067781949969</v>
      </c>
    </row>
    <row r="236" spans="1:20">
      <c r="A236" s="28" t="s">
        <v>348</v>
      </c>
      <c r="B236" s="22" t="s">
        <v>192</v>
      </c>
      <c r="C236" s="22" t="s">
        <v>32</v>
      </c>
      <c r="D236" s="22" t="s">
        <v>105</v>
      </c>
      <c r="E236" s="22" t="s">
        <v>26</v>
      </c>
      <c r="F236" s="23">
        <v>39661</v>
      </c>
      <c r="G236" s="24" t="s">
        <v>27</v>
      </c>
      <c r="H236" s="25">
        <v>88113.48</v>
      </c>
      <c r="I236" s="25">
        <v>-60160.14</v>
      </c>
      <c r="J236" s="25">
        <v>27953.339999999997</v>
      </c>
      <c r="K236" s="41">
        <f t="shared" si="10"/>
        <v>2008</v>
      </c>
      <c r="L236" s="42">
        <f t="shared" si="9"/>
        <v>287.07117503383466</v>
      </c>
      <c r="M236" s="39">
        <f>(VLOOKUP(DATE(2005,12,1),IGPM!A:B,2,1)/VLOOKUP(DATE(YEAR(F236),MONTH(F236),1),IGPM!A:B,2,1))*H236</f>
        <v>72683.038756054128</v>
      </c>
      <c r="N236" s="26" t="s">
        <v>28</v>
      </c>
      <c r="O236" s="26" t="s">
        <v>29</v>
      </c>
      <c r="P236" s="25">
        <v>-60160.14</v>
      </c>
      <c r="Q236" s="25">
        <v>27953.339999999997</v>
      </c>
      <c r="R236" s="25">
        <v>259823.54124635892</v>
      </c>
      <c r="S236" s="25">
        <v>-177396.47346440895</v>
      </c>
      <c r="T236" s="27">
        <v>82427.067781949969</v>
      </c>
    </row>
    <row r="237" spans="1:20">
      <c r="A237" s="28" t="s">
        <v>349</v>
      </c>
      <c r="B237" s="22" t="s">
        <v>192</v>
      </c>
      <c r="C237" s="22" t="s">
        <v>32</v>
      </c>
      <c r="D237" s="22" t="s">
        <v>105</v>
      </c>
      <c r="E237" s="22" t="s">
        <v>26</v>
      </c>
      <c r="F237" s="23">
        <v>39661</v>
      </c>
      <c r="G237" s="24" t="s">
        <v>27</v>
      </c>
      <c r="H237" s="25">
        <v>88113.48</v>
      </c>
      <c r="I237" s="25">
        <v>-60160.14</v>
      </c>
      <c r="J237" s="25">
        <v>27953.339999999997</v>
      </c>
      <c r="K237" s="41">
        <f t="shared" si="10"/>
        <v>2008</v>
      </c>
      <c r="L237" s="42">
        <f t="shared" si="9"/>
        <v>287.07117503383466</v>
      </c>
      <c r="M237" s="39">
        <f>(VLOOKUP(DATE(2005,12,1),IGPM!A:B,2,1)/VLOOKUP(DATE(YEAR(F237),MONTH(F237),1),IGPM!A:B,2,1))*H237</f>
        <v>72683.038756054128</v>
      </c>
      <c r="N237" s="26" t="s">
        <v>28</v>
      </c>
      <c r="O237" s="26" t="s">
        <v>29</v>
      </c>
      <c r="P237" s="25">
        <v>-60160.14</v>
      </c>
      <c r="Q237" s="25">
        <v>27953.339999999997</v>
      </c>
      <c r="R237" s="25">
        <v>259823.54124635892</v>
      </c>
      <c r="S237" s="25">
        <v>-177396.47346440895</v>
      </c>
      <c r="T237" s="27">
        <v>82427.067781949969</v>
      </c>
    </row>
    <row r="238" spans="1:20">
      <c r="A238" s="28" t="s">
        <v>350</v>
      </c>
      <c r="B238" s="22" t="s">
        <v>192</v>
      </c>
      <c r="C238" s="22" t="s">
        <v>32</v>
      </c>
      <c r="D238" s="22" t="s">
        <v>105</v>
      </c>
      <c r="E238" s="22" t="s">
        <v>26</v>
      </c>
      <c r="F238" s="23">
        <v>39661</v>
      </c>
      <c r="G238" s="24" t="s">
        <v>27</v>
      </c>
      <c r="H238" s="25">
        <v>88113.48</v>
      </c>
      <c r="I238" s="25">
        <v>-60160.14</v>
      </c>
      <c r="J238" s="25">
        <v>27953.339999999997</v>
      </c>
      <c r="K238" s="41">
        <f t="shared" si="10"/>
        <v>2008</v>
      </c>
      <c r="L238" s="42">
        <f t="shared" si="9"/>
        <v>287.07117503383466</v>
      </c>
      <c r="M238" s="39">
        <f>(VLOOKUP(DATE(2005,12,1),IGPM!A:B,2,1)/VLOOKUP(DATE(YEAR(F238),MONTH(F238),1),IGPM!A:B,2,1))*H238</f>
        <v>72683.038756054128</v>
      </c>
      <c r="N238" s="26" t="s">
        <v>28</v>
      </c>
      <c r="O238" s="26" t="s">
        <v>29</v>
      </c>
      <c r="P238" s="25">
        <v>-60160.14</v>
      </c>
      <c r="Q238" s="25">
        <v>27953.339999999997</v>
      </c>
      <c r="R238" s="25">
        <v>259823.54124635892</v>
      </c>
      <c r="S238" s="25">
        <v>-177396.47346440895</v>
      </c>
      <c r="T238" s="27">
        <v>82427.067781949969</v>
      </c>
    </row>
    <row r="239" spans="1:20">
      <c r="A239" s="28" t="s">
        <v>351</v>
      </c>
      <c r="B239" s="22" t="s">
        <v>192</v>
      </c>
      <c r="C239" s="22" t="s">
        <v>32</v>
      </c>
      <c r="D239" s="22" t="s">
        <v>105</v>
      </c>
      <c r="E239" s="22" t="s">
        <v>26</v>
      </c>
      <c r="F239" s="23">
        <v>39661</v>
      </c>
      <c r="G239" s="24" t="s">
        <v>27</v>
      </c>
      <c r="H239" s="25">
        <v>88113.48</v>
      </c>
      <c r="I239" s="25">
        <v>-60160.14</v>
      </c>
      <c r="J239" s="25">
        <v>27953.339999999997</v>
      </c>
      <c r="K239" s="41">
        <f t="shared" si="10"/>
        <v>2008</v>
      </c>
      <c r="L239" s="42">
        <f t="shared" si="9"/>
        <v>287.07117503383466</v>
      </c>
      <c r="M239" s="39">
        <f>(VLOOKUP(DATE(2005,12,1),IGPM!A:B,2,1)/VLOOKUP(DATE(YEAR(F239),MONTH(F239),1),IGPM!A:B,2,1))*H239</f>
        <v>72683.038756054128</v>
      </c>
      <c r="N239" s="26" t="s">
        <v>28</v>
      </c>
      <c r="O239" s="26" t="s">
        <v>29</v>
      </c>
      <c r="P239" s="25">
        <v>-60160.14</v>
      </c>
      <c r="Q239" s="25">
        <v>27953.339999999997</v>
      </c>
      <c r="R239" s="25">
        <v>259823.54124635892</v>
      </c>
      <c r="S239" s="25">
        <v>-177396.47346440895</v>
      </c>
      <c r="T239" s="27">
        <v>82427.067781949969</v>
      </c>
    </row>
    <row r="240" spans="1:20">
      <c r="A240" s="28" t="s">
        <v>352</v>
      </c>
      <c r="B240" s="22" t="s">
        <v>192</v>
      </c>
      <c r="C240" s="22" t="s">
        <v>32</v>
      </c>
      <c r="D240" s="22" t="s">
        <v>105</v>
      </c>
      <c r="E240" s="22" t="s">
        <v>26</v>
      </c>
      <c r="F240" s="23">
        <v>39661</v>
      </c>
      <c r="G240" s="24" t="s">
        <v>27</v>
      </c>
      <c r="H240" s="25">
        <v>88113.48</v>
      </c>
      <c r="I240" s="25">
        <v>-60160.14</v>
      </c>
      <c r="J240" s="25">
        <v>27953.339999999997</v>
      </c>
      <c r="K240" s="41">
        <f t="shared" si="10"/>
        <v>2008</v>
      </c>
      <c r="L240" s="42">
        <f t="shared" si="9"/>
        <v>287.07117503383466</v>
      </c>
      <c r="M240" s="39">
        <f>(VLOOKUP(DATE(2005,12,1),IGPM!A:B,2,1)/VLOOKUP(DATE(YEAR(F240),MONTH(F240),1),IGPM!A:B,2,1))*H240</f>
        <v>72683.038756054128</v>
      </c>
      <c r="N240" s="26" t="s">
        <v>28</v>
      </c>
      <c r="O240" s="26" t="s">
        <v>29</v>
      </c>
      <c r="P240" s="25">
        <v>-60160.14</v>
      </c>
      <c r="Q240" s="25">
        <v>27953.339999999997</v>
      </c>
      <c r="R240" s="25">
        <v>259823.54124635892</v>
      </c>
      <c r="S240" s="25">
        <v>-177396.47346440895</v>
      </c>
      <c r="T240" s="27">
        <v>82427.067781949969</v>
      </c>
    </row>
    <row r="241" spans="1:20">
      <c r="A241" s="28" t="s">
        <v>353</v>
      </c>
      <c r="B241" s="22" t="s">
        <v>192</v>
      </c>
      <c r="C241" s="22" t="s">
        <v>32</v>
      </c>
      <c r="D241" s="22" t="s">
        <v>105</v>
      </c>
      <c r="E241" s="22" t="s">
        <v>26</v>
      </c>
      <c r="F241" s="23">
        <v>39661</v>
      </c>
      <c r="G241" s="24" t="s">
        <v>27</v>
      </c>
      <c r="H241" s="25">
        <v>88113.48</v>
      </c>
      <c r="I241" s="25">
        <v>-60160.14</v>
      </c>
      <c r="J241" s="25">
        <v>27953.339999999997</v>
      </c>
      <c r="K241" s="41">
        <f t="shared" si="10"/>
        <v>2008</v>
      </c>
      <c r="L241" s="42">
        <f t="shared" si="9"/>
        <v>287.07117503383466</v>
      </c>
      <c r="M241" s="39">
        <f>(VLOOKUP(DATE(2005,12,1),IGPM!A:B,2,1)/VLOOKUP(DATE(YEAR(F241),MONTH(F241),1),IGPM!A:B,2,1))*H241</f>
        <v>72683.038756054128</v>
      </c>
      <c r="N241" s="26" t="s">
        <v>28</v>
      </c>
      <c r="O241" s="26" t="s">
        <v>29</v>
      </c>
      <c r="P241" s="25">
        <v>-60160.14</v>
      </c>
      <c r="Q241" s="25">
        <v>27953.339999999997</v>
      </c>
      <c r="R241" s="25">
        <v>259823.54124635892</v>
      </c>
      <c r="S241" s="25">
        <v>-177396.47346440895</v>
      </c>
      <c r="T241" s="27">
        <v>82427.067781949969</v>
      </c>
    </row>
    <row r="242" spans="1:20">
      <c r="A242" s="28" t="s">
        <v>354</v>
      </c>
      <c r="B242" s="22" t="s">
        <v>192</v>
      </c>
      <c r="C242" s="22" t="s">
        <v>32</v>
      </c>
      <c r="D242" s="22" t="s">
        <v>105</v>
      </c>
      <c r="E242" s="22" t="s">
        <v>26</v>
      </c>
      <c r="F242" s="23">
        <v>39661</v>
      </c>
      <c r="G242" s="24" t="s">
        <v>27</v>
      </c>
      <c r="H242" s="25">
        <v>88113.48</v>
      </c>
      <c r="I242" s="25">
        <v>-60160.14</v>
      </c>
      <c r="J242" s="25">
        <v>27953.339999999997</v>
      </c>
      <c r="K242" s="41">
        <f t="shared" si="10"/>
        <v>2008</v>
      </c>
      <c r="L242" s="42">
        <f t="shared" si="9"/>
        <v>287.07117503383466</v>
      </c>
      <c r="M242" s="39">
        <f>(VLOOKUP(DATE(2005,12,1),IGPM!A:B,2,1)/VLOOKUP(DATE(YEAR(F242),MONTH(F242),1),IGPM!A:B,2,1))*H242</f>
        <v>72683.038756054128</v>
      </c>
      <c r="N242" s="26" t="s">
        <v>28</v>
      </c>
      <c r="O242" s="26" t="s">
        <v>29</v>
      </c>
      <c r="P242" s="25">
        <v>-60160.14</v>
      </c>
      <c r="Q242" s="25">
        <v>27953.339999999997</v>
      </c>
      <c r="R242" s="25">
        <v>259823.54124635892</v>
      </c>
      <c r="S242" s="25">
        <v>-177396.47346440895</v>
      </c>
      <c r="T242" s="27">
        <v>82427.067781949969</v>
      </c>
    </row>
    <row r="243" spans="1:20">
      <c r="A243" s="28" t="s">
        <v>355</v>
      </c>
      <c r="B243" s="22" t="s">
        <v>192</v>
      </c>
      <c r="C243" s="22" t="s">
        <v>32</v>
      </c>
      <c r="D243" s="22" t="s">
        <v>105</v>
      </c>
      <c r="E243" s="22" t="s">
        <v>26</v>
      </c>
      <c r="F243" s="23">
        <v>39661</v>
      </c>
      <c r="G243" s="24" t="s">
        <v>27</v>
      </c>
      <c r="H243" s="25">
        <v>88113.48</v>
      </c>
      <c r="I243" s="25">
        <v>-60160.14</v>
      </c>
      <c r="J243" s="25">
        <v>27953.339999999997</v>
      </c>
      <c r="K243" s="41">
        <f t="shared" si="10"/>
        <v>2008</v>
      </c>
      <c r="L243" s="42">
        <f t="shared" si="9"/>
        <v>287.07117503383466</v>
      </c>
      <c r="M243" s="39">
        <f>(VLOOKUP(DATE(2005,12,1),IGPM!A:B,2,1)/VLOOKUP(DATE(YEAR(F243),MONTH(F243),1),IGPM!A:B,2,1))*H243</f>
        <v>72683.038756054128</v>
      </c>
      <c r="N243" s="26" t="s">
        <v>28</v>
      </c>
      <c r="O243" s="26" t="s">
        <v>29</v>
      </c>
      <c r="P243" s="25">
        <v>-60160.14</v>
      </c>
      <c r="Q243" s="25">
        <v>27953.339999999997</v>
      </c>
      <c r="R243" s="25">
        <v>259823.54124635892</v>
      </c>
      <c r="S243" s="25">
        <v>-177396.47346440895</v>
      </c>
      <c r="T243" s="27">
        <v>82427.067781949969</v>
      </c>
    </row>
    <row r="244" spans="1:20">
      <c r="A244" s="28" t="s">
        <v>356</v>
      </c>
      <c r="B244" s="22" t="s">
        <v>192</v>
      </c>
      <c r="C244" s="22" t="s">
        <v>32</v>
      </c>
      <c r="D244" s="22" t="s">
        <v>105</v>
      </c>
      <c r="E244" s="22" t="s">
        <v>26</v>
      </c>
      <c r="F244" s="23">
        <v>39661</v>
      </c>
      <c r="G244" s="24" t="s">
        <v>27</v>
      </c>
      <c r="H244" s="25">
        <v>88113.48</v>
      </c>
      <c r="I244" s="25">
        <v>-60160.14</v>
      </c>
      <c r="J244" s="25">
        <v>27953.339999999997</v>
      </c>
      <c r="K244" s="41">
        <f t="shared" si="10"/>
        <v>2008</v>
      </c>
      <c r="L244" s="42">
        <f t="shared" si="9"/>
        <v>287.07117503383466</v>
      </c>
      <c r="M244" s="39">
        <f>(VLOOKUP(DATE(2005,12,1),IGPM!A:B,2,1)/VLOOKUP(DATE(YEAR(F244),MONTH(F244),1),IGPM!A:B,2,1))*H244</f>
        <v>72683.038756054128</v>
      </c>
      <c r="N244" s="26" t="s">
        <v>28</v>
      </c>
      <c r="O244" s="26" t="s">
        <v>29</v>
      </c>
      <c r="P244" s="25">
        <v>-60160.14</v>
      </c>
      <c r="Q244" s="25">
        <v>27953.339999999997</v>
      </c>
      <c r="R244" s="25">
        <v>259823.54124635892</v>
      </c>
      <c r="S244" s="25">
        <v>-177396.47346440895</v>
      </c>
      <c r="T244" s="27">
        <v>82427.067781949969</v>
      </c>
    </row>
    <row r="245" spans="1:20">
      <c r="A245" s="28" t="s">
        <v>357</v>
      </c>
      <c r="B245" s="22" t="s">
        <v>186</v>
      </c>
      <c r="C245" s="22" t="s">
        <v>32</v>
      </c>
      <c r="D245" s="22" t="s">
        <v>105</v>
      </c>
      <c r="E245" s="22" t="s">
        <v>26</v>
      </c>
      <c r="F245" s="23">
        <v>39661</v>
      </c>
      <c r="G245" s="24" t="s">
        <v>27</v>
      </c>
      <c r="H245" s="25">
        <v>176226.96</v>
      </c>
      <c r="I245" s="25">
        <v>-106035.62</v>
      </c>
      <c r="J245" s="25">
        <v>70191.34</v>
      </c>
      <c r="K245" s="41">
        <f t="shared" si="10"/>
        <v>2008</v>
      </c>
      <c r="L245" s="42">
        <f t="shared" si="9"/>
        <v>325.74416182033923</v>
      </c>
      <c r="M245" s="39">
        <f>(VLOOKUP(DATE(2005,12,1),IGPM!A:B,2,1)/VLOOKUP(DATE(YEAR(F245),MONTH(F245),1),IGPM!A:B,2,1))*H245</f>
        <v>145366.07751210826</v>
      </c>
      <c r="N245" s="26" t="s">
        <v>28</v>
      </c>
      <c r="O245" s="26" t="s">
        <v>29</v>
      </c>
      <c r="P245" s="25">
        <v>-106035.62</v>
      </c>
      <c r="Q245" s="25">
        <v>70191.34</v>
      </c>
      <c r="R245" s="25">
        <v>519647.08249271783</v>
      </c>
      <c r="S245" s="25">
        <v>-312671.23131050146</v>
      </c>
      <c r="T245" s="27">
        <v>206975.85118221637</v>
      </c>
    </row>
    <row r="246" spans="1:20">
      <c r="A246" s="28" t="s">
        <v>358</v>
      </c>
      <c r="B246" s="22" t="s">
        <v>192</v>
      </c>
      <c r="C246" s="22" t="s">
        <v>32</v>
      </c>
      <c r="D246" s="22" t="s">
        <v>105</v>
      </c>
      <c r="E246" s="22" t="s">
        <v>26</v>
      </c>
      <c r="F246" s="23">
        <v>39661</v>
      </c>
      <c r="G246" s="24" t="s">
        <v>27</v>
      </c>
      <c r="H246" s="25">
        <v>88113.48</v>
      </c>
      <c r="I246" s="25">
        <v>-60160.14</v>
      </c>
      <c r="J246" s="25">
        <v>27953.339999999997</v>
      </c>
      <c r="K246" s="41">
        <f t="shared" si="10"/>
        <v>2008</v>
      </c>
      <c r="L246" s="42">
        <f t="shared" si="9"/>
        <v>287.07117503383466</v>
      </c>
      <c r="M246" s="39">
        <f>(VLOOKUP(DATE(2005,12,1),IGPM!A:B,2,1)/VLOOKUP(DATE(YEAR(F246),MONTH(F246),1),IGPM!A:B,2,1))*H246</f>
        <v>72683.038756054128</v>
      </c>
      <c r="N246" s="26" t="s">
        <v>28</v>
      </c>
      <c r="O246" s="26" t="s">
        <v>29</v>
      </c>
      <c r="P246" s="25">
        <v>-60160.14</v>
      </c>
      <c r="Q246" s="25">
        <v>27953.339999999997</v>
      </c>
      <c r="R246" s="25">
        <v>259823.54124635892</v>
      </c>
      <c r="S246" s="25">
        <v>-177396.47346440895</v>
      </c>
      <c r="T246" s="27">
        <v>82427.067781949969</v>
      </c>
    </row>
    <row r="247" spans="1:20">
      <c r="A247" s="28" t="s">
        <v>359</v>
      </c>
      <c r="B247" s="22" t="s">
        <v>186</v>
      </c>
      <c r="C247" s="22" t="s">
        <v>32</v>
      </c>
      <c r="D247" s="22" t="s">
        <v>105</v>
      </c>
      <c r="E247" s="22" t="s">
        <v>26</v>
      </c>
      <c r="F247" s="23">
        <v>39661</v>
      </c>
      <c r="G247" s="24" t="s">
        <v>27</v>
      </c>
      <c r="H247" s="25">
        <v>176226.96</v>
      </c>
      <c r="I247" s="25">
        <v>-106035.62</v>
      </c>
      <c r="J247" s="25">
        <v>70191.34</v>
      </c>
      <c r="K247" s="41">
        <f t="shared" si="10"/>
        <v>2008</v>
      </c>
      <c r="L247" s="42">
        <f t="shared" si="9"/>
        <v>325.74416182033923</v>
      </c>
      <c r="M247" s="39">
        <f>(VLOOKUP(DATE(2005,12,1),IGPM!A:B,2,1)/VLOOKUP(DATE(YEAR(F247),MONTH(F247),1),IGPM!A:B,2,1))*H247</f>
        <v>145366.07751210826</v>
      </c>
      <c r="N247" s="26" t="s">
        <v>28</v>
      </c>
      <c r="O247" s="26" t="s">
        <v>29</v>
      </c>
      <c r="P247" s="25">
        <v>-106035.62</v>
      </c>
      <c r="Q247" s="25">
        <v>70191.34</v>
      </c>
      <c r="R247" s="25">
        <v>519647.08249271783</v>
      </c>
      <c r="S247" s="25">
        <v>-312671.23131050146</v>
      </c>
      <c r="T247" s="27">
        <v>206975.85118221637</v>
      </c>
    </row>
    <row r="248" spans="1:20">
      <c r="A248" s="28" t="s">
        <v>360</v>
      </c>
      <c r="B248" s="22" t="s">
        <v>192</v>
      </c>
      <c r="C248" s="22" t="s">
        <v>32</v>
      </c>
      <c r="D248" s="22" t="s">
        <v>105</v>
      </c>
      <c r="E248" s="22" t="s">
        <v>26</v>
      </c>
      <c r="F248" s="23">
        <v>39661</v>
      </c>
      <c r="G248" s="24" t="s">
        <v>27</v>
      </c>
      <c r="H248" s="25">
        <v>88113.48</v>
      </c>
      <c r="I248" s="25">
        <v>-60160.14</v>
      </c>
      <c r="J248" s="25">
        <v>27953.339999999997</v>
      </c>
      <c r="K248" s="41">
        <f t="shared" si="10"/>
        <v>2008</v>
      </c>
      <c r="L248" s="42">
        <f t="shared" si="9"/>
        <v>287.07117503383466</v>
      </c>
      <c r="M248" s="39">
        <f>(VLOOKUP(DATE(2005,12,1),IGPM!A:B,2,1)/VLOOKUP(DATE(YEAR(F248),MONTH(F248),1),IGPM!A:B,2,1))*H248</f>
        <v>72683.038756054128</v>
      </c>
      <c r="N248" s="26" t="s">
        <v>28</v>
      </c>
      <c r="O248" s="26" t="s">
        <v>29</v>
      </c>
      <c r="P248" s="25">
        <v>-60160.14</v>
      </c>
      <c r="Q248" s="25">
        <v>27953.339999999997</v>
      </c>
      <c r="R248" s="25">
        <v>259823.54124635892</v>
      </c>
      <c r="S248" s="25">
        <v>-177396.47346440895</v>
      </c>
      <c r="T248" s="27">
        <v>82427.067781949969</v>
      </c>
    </row>
    <row r="249" spans="1:20">
      <c r="A249" s="28" t="s">
        <v>361</v>
      </c>
      <c r="B249" s="22" t="s">
        <v>186</v>
      </c>
      <c r="C249" s="22" t="s">
        <v>32</v>
      </c>
      <c r="D249" s="22" t="s">
        <v>105</v>
      </c>
      <c r="E249" s="22" t="s">
        <v>26</v>
      </c>
      <c r="F249" s="23">
        <v>39661</v>
      </c>
      <c r="G249" s="24" t="s">
        <v>27</v>
      </c>
      <c r="H249" s="25">
        <v>176226.96</v>
      </c>
      <c r="I249" s="25">
        <v>-106035.62</v>
      </c>
      <c r="J249" s="25">
        <v>70191.34</v>
      </c>
      <c r="K249" s="41">
        <f t="shared" si="10"/>
        <v>2008</v>
      </c>
      <c r="L249" s="42">
        <f t="shared" si="9"/>
        <v>325.74416182033923</v>
      </c>
      <c r="M249" s="39">
        <f>(VLOOKUP(DATE(2005,12,1),IGPM!A:B,2,1)/VLOOKUP(DATE(YEAR(F249),MONTH(F249),1),IGPM!A:B,2,1))*H249</f>
        <v>145366.07751210826</v>
      </c>
      <c r="N249" s="26" t="s">
        <v>28</v>
      </c>
      <c r="O249" s="26" t="s">
        <v>29</v>
      </c>
      <c r="P249" s="25">
        <v>-106035.62</v>
      </c>
      <c r="Q249" s="25">
        <v>70191.34</v>
      </c>
      <c r="R249" s="25">
        <v>519647.08249271783</v>
      </c>
      <c r="S249" s="25">
        <v>-312671.23131050146</v>
      </c>
      <c r="T249" s="27">
        <v>206975.85118221637</v>
      </c>
    </row>
    <row r="250" spans="1:20">
      <c r="A250" s="28" t="s">
        <v>362</v>
      </c>
      <c r="B250" s="22" t="s">
        <v>192</v>
      </c>
      <c r="C250" s="22" t="s">
        <v>32</v>
      </c>
      <c r="D250" s="22" t="s">
        <v>105</v>
      </c>
      <c r="E250" s="22" t="s">
        <v>26</v>
      </c>
      <c r="F250" s="23">
        <v>39661</v>
      </c>
      <c r="G250" s="24" t="s">
        <v>27</v>
      </c>
      <c r="H250" s="25">
        <v>88113.48</v>
      </c>
      <c r="I250" s="25">
        <v>-60160.14</v>
      </c>
      <c r="J250" s="25">
        <v>27953.339999999997</v>
      </c>
      <c r="K250" s="41">
        <f t="shared" si="10"/>
        <v>2008</v>
      </c>
      <c r="L250" s="42">
        <f t="shared" si="9"/>
        <v>287.07117503383466</v>
      </c>
      <c r="M250" s="39">
        <f>(VLOOKUP(DATE(2005,12,1),IGPM!A:B,2,1)/VLOOKUP(DATE(YEAR(F250),MONTH(F250),1),IGPM!A:B,2,1))*H250</f>
        <v>72683.038756054128</v>
      </c>
      <c r="N250" s="26" t="s">
        <v>28</v>
      </c>
      <c r="O250" s="26" t="s">
        <v>29</v>
      </c>
      <c r="P250" s="25">
        <v>-60160.14</v>
      </c>
      <c r="Q250" s="25">
        <v>27953.339999999997</v>
      </c>
      <c r="R250" s="25">
        <v>259823.54124635892</v>
      </c>
      <c r="S250" s="25">
        <v>-177396.47346440895</v>
      </c>
      <c r="T250" s="27">
        <v>82427.067781949969</v>
      </c>
    </row>
    <row r="251" spans="1:20">
      <c r="A251" s="28" t="s">
        <v>363</v>
      </c>
      <c r="B251" s="22" t="s">
        <v>186</v>
      </c>
      <c r="C251" s="22" t="s">
        <v>32</v>
      </c>
      <c r="D251" s="22" t="s">
        <v>105</v>
      </c>
      <c r="E251" s="22" t="s">
        <v>26</v>
      </c>
      <c r="F251" s="23">
        <v>39661</v>
      </c>
      <c r="G251" s="24" t="s">
        <v>27</v>
      </c>
      <c r="H251" s="25">
        <v>176226.96</v>
      </c>
      <c r="I251" s="25">
        <v>-106035.62</v>
      </c>
      <c r="J251" s="25">
        <v>70191.34</v>
      </c>
      <c r="K251" s="41">
        <f t="shared" si="10"/>
        <v>2008</v>
      </c>
      <c r="L251" s="42">
        <f t="shared" si="9"/>
        <v>325.74416182033923</v>
      </c>
      <c r="M251" s="39">
        <f>(VLOOKUP(DATE(2005,12,1),IGPM!A:B,2,1)/VLOOKUP(DATE(YEAR(F251),MONTH(F251),1),IGPM!A:B,2,1))*H251</f>
        <v>145366.07751210826</v>
      </c>
      <c r="N251" s="26" t="s">
        <v>28</v>
      </c>
      <c r="O251" s="26" t="s">
        <v>29</v>
      </c>
      <c r="P251" s="25">
        <v>-106035.62</v>
      </c>
      <c r="Q251" s="25">
        <v>70191.34</v>
      </c>
      <c r="R251" s="25">
        <v>519647.08249271783</v>
      </c>
      <c r="S251" s="25">
        <v>-312671.23131050146</v>
      </c>
      <c r="T251" s="27">
        <v>206975.85118221637</v>
      </c>
    </row>
    <row r="252" spans="1:20">
      <c r="A252" s="28" t="s">
        <v>364</v>
      </c>
      <c r="B252" s="22" t="s">
        <v>192</v>
      </c>
      <c r="C252" s="22" t="s">
        <v>32</v>
      </c>
      <c r="D252" s="22" t="s">
        <v>105</v>
      </c>
      <c r="E252" s="22" t="s">
        <v>26</v>
      </c>
      <c r="F252" s="23">
        <v>39661</v>
      </c>
      <c r="G252" s="24" t="s">
        <v>27</v>
      </c>
      <c r="H252" s="25">
        <v>88113.48</v>
      </c>
      <c r="I252" s="25">
        <v>-60160.14</v>
      </c>
      <c r="J252" s="25">
        <v>27953.339999999997</v>
      </c>
      <c r="K252" s="41">
        <f t="shared" si="10"/>
        <v>2008</v>
      </c>
      <c r="L252" s="42">
        <f t="shared" si="9"/>
        <v>287.07117503383466</v>
      </c>
      <c r="M252" s="39">
        <f>(VLOOKUP(DATE(2005,12,1),IGPM!A:B,2,1)/VLOOKUP(DATE(YEAR(F252),MONTH(F252),1),IGPM!A:B,2,1))*H252</f>
        <v>72683.038756054128</v>
      </c>
      <c r="N252" s="26" t="s">
        <v>28</v>
      </c>
      <c r="O252" s="26" t="s">
        <v>29</v>
      </c>
      <c r="P252" s="25">
        <v>-60160.14</v>
      </c>
      <c r="Q252" s="25">
        <v>27953.339999999997</v>
      </c>
      <c r="R252" s="25">
        <v>259823.54124635892</v>
      </c>
      <c r="S252" s="25">
        <v>-177396.47346440895</v>
      </c>
      <c r="T252" s="27">
        <v>82427.067781949969</v>
      </c>
    </row>
    <row r="253" spans="1:20">
      <c r="A253" s="28" t="s">
        <v>365</v>
      </c>
      <c r="B253" s="22" t="s">
        <v>61</v>
      </c>
      <c r="C253" s="22" t="s">
        <v>32</v>
      </c>
      <c r="D253" s="22" t="s">
        <v>105</v>
      </c>
      <c r="E253" s="22" t="s">
        <v>26</v>
      </c>
      <c r="F253" s="23">
        <v>39661</v>
      </c>
      <c r="G253" s="24" t="s">
        <v>27</v>
      </c>
      <c r="H253" s="25">
        <v>88113.48</v>
      </c>
      <c r="I253" s="25">
        <v>-56070.45</v>
      </c>
      <c r="J253" s="25">
        <v>32043.03</v>
      </c>
      <c r="K253" s="41">
        <f t="shared" si="10"/>
        <v>2008</v>
      </c>
      <c r="L253" s="42">
        <f t="shared" si="9"/>
        <v>308.00969280610371</v>
      </c>
      <c r="M253" s="39">
        <f>(VLOOKUP(DATE(2005,12,1),IGPM!A:B,2,1)/VLOOKUP(DATE(YEAR(F253),MONTH(F253),1),IGPM!A:B,2,1))*H253</f>
        <v>72683.038756054128</v>
      </c>
      <c r="N253" s="26" t="s">
        <v>28</v>
      </c>
      <c r="O253" s="26" t="s">
        <v>29</v>
      </c>
      <c r="P253" s="25">
        <v>-56070.45</v>
      </c>
      <c r="Q253" s="25">
        <v>32043.03</v>
      </c>
      <c r="R253" s="25">
        <v>259823.54124635892</v>
      </c>
      <c r="S253" s="25">
        <v>-165337.05033868717</v>
      </c>
      <c r="T253" s="27">
        <v>94486.490907671745</v>
      </c>
    </row>
    <row r="254" spans="1:20">
      <c r="A254" s="28" t="s">
        <v>366</v>
      </c>
      <c r="B254" s="22" t="s">
        <v>367</v>
      </c>
      <c r="C254" s="22" t="s">
        <v>32</v>
      </c>
      <c r="D254" s="22" t="s">
        <v>105</v>
      </c>
      <c r="E254" s="22" t="s">
        <v>26</v>
      </c>
      <c r="F254" s="23">
        <v>39661</v>
      </c>
      <c r="G254" s="24" t="s">
        <v>27</v>
      </c>
      <c r="H254" s="25">
        <v>88113.48</v>
      </c>
      <c r="I254" s="25">
        <v>-65149.79</v>
      </c>
      <c r="J254" s="25">
        <v>22963.689999999995</v>
      </c>
      <c r="K254" s="41">
        <f t="shared" si="10"/>
        <v>2008</v>
      </c>
      <c r="L254" s="42">
        <f t="shared" si="9"/>
        <v>265.0851534594355</v>
      </c>
      <c r="M254" s="39">
        <f>(VLOOKUP(DATE(2005,12,1),IGPM!A:B,2,1)/VLOOKUP(DATE(YEAR(F254),MONTH(F254),1),IGPM!A:B,2,1))*H254</f>
        <v>72683.038756054128</v>
      </c>
      <c r="N254" s="26" t="s">
        <v>28</v>
      </c>
      <c r="O254" s="26" t="s">
        <v>29</v>
      </c>
      <c r="P254" s="25">
        <v>-65149.79</v>
      </c>
      <c r="Q254" s="25">
        <v>22963.689999999995</v>
      </c>
      <c r="R254" s="25">
        <v>259823.54124635892</v>
      </c>
      <c r="S254" s="25">
        <v>-192109.64257973494</v>
      </c>
      <c r="T254" s="27">
        <v>67713.89866662398</v>
      </c>
    </row>
    <row r="255" spans="1:20">
      <c r="A255" s="28" t="s">
        <v>368</v>
      </c>
      <c r="B255" s="22" t="s">
        <v>61</v>
      </c>
      <c r="C255" s="22" t="s">
        <v>32</v>
      </c>
      <c r="D255" s="22" t="s">
        <v>105</v>
      </c>
      <c r="E255" s="22" t="s">
        <v>26</v>
      </c>
      <c r="F255" s="23">
        <v>39661</v>
      </c>
      <c r="G255" s="24" t="s">
        <v>27</v>
      </c>
      <c r="H255" s="25">
        <v>88113.48</v>
      </c>
      <c r="I255" s="25">
        <v>-56070.45</v>
      </c>
      <c r="J255" s="25">
        <v>32043.03</v>
      </c>
      <c r="K255" s="41">
        <f t="shared" si="10"/>
        <v>2008</v>
      </c>
      <c r="L255" s="42">
        <f t="shared" si="9"/>
        <v>308.00969280610371</v>
      </c>
      <c r="M255" s="39">
        <f>(VLOOKUP(DATE(2005,12,1),IGPM!A:B,2,1)/VLOOKUP(DATE(YEAR(F255),MONTH(F255),1),IGPM!A:B,2,1))*H255</f>
        <v>72683.038756054128</v>
      </c>
      <c r="N255" s="26" t="s">
        <v>28</v>
      </c>
      <c r="O255" s="26" t="s">
        <v>29</v>
      </c>
      <c r="P255" s="25">
        <v>-56070.45</v>
      </c>
      <c r="Q255" s="25">
        <v>32043.03</v>
      </c>
      <c r="R255" s="25">
        <v>259823.54124635892</v>
      </c>
      <c r="S255" s="25">
        <v>-165337.05033868717</v>
      </c>
      <c r="T255" s="27">
        <v>94486.490907671745</v>
      </c>
    </row>
    <row r="256" spans="1:20">
      <c r="A256" s="28" t="s">
        <v>369</v>
      </c>
      <c r="B256" s="22" t="s">
        <v>61</v>
      </c>
      <c r="C256" s="22" t="s">
        <v>32</v>
      </c>
      <c r="D256" s="22" t="s">
        <v>105</v>
      </c>
      <c r="E256" s="22" t="s">
        <v>26</v>
      </c>
      <c r="F256" s="23">
        <v>39661</v>
      </c>
      <c r="G256" s="24" t="s">
        <v>27</v>
      </c>
      <c r="H256" s="25">
        <v>88113.48</v>
      </c>
      <c r="I256" s="25">
        <v>-56070.45</v>
      </c>
      <c r="J256" s="25">
        <v>32043.03</v>
      </c>
      <c r="K256" s="41">
        <f t="shared" si="10"/>
        <v>2008</v>
      </c>
      <c r="L256" s="42">
        <f t="shared" si="9"/>
        <v>308.00969280610371</v>
      </c>
      <c r="M256" s="39">
        <f>(VLOOKUP(DATE(2005,12,1),IGPM!A:B,2,1)/VLOOKUP(DATE(YEAR(F256),MONTH(F256),1),IGPM!A:B,2,1))*H256</f>
        <v>72683.038756054128</v>
      </c>
      <c r="N256" s="26" t="s">
        <v>28</v>
      </c>
      <c r="O256" s="26" t="s">
        <v>29</v>
      </c>
      <c r="P256" s="25">
        <v>-56070.45</v>
      </c>
      <c r="Q256" s="25">
        <v>32043.03</v>
      </c>
      <c r="R256" s="25">
        <v>259823.54124635892</v>
      </c>
      <c r="S256" s="25">
        <v>-165337.05033868717</v>
      </c>
      <c r="T256" s="27">
        <v>94486.490907671745</v>
      </c>
    </row>
    <row r="257" spans="1:20">
      <c r="A257" s="28" t="s">
        <v>370</v>
      </c>
      <c r="B257" s="22" t="s">
        <v>220</v>
      </c>
      <c r="C257" s="22" t="s">
        <v>32</v>
      </c>
      <c r="D257" s="22" t="s">
        <v>105</v>
      </c>
      <c r="E257" s="22" t="s">
        <v>26</v>
      </c>
      <c r="F257" s="23">
        <v>39661</v>
      </c>
      <c r="G257" s="24" t="s">
        <v>27</v>
      </c>
      <c r="H257" s="25">
        <v>88113.48</v>
      </c>
      <c r="I257" s="25">
        <v>-59378.44</v>
      </c>
      <c r="J257" s="25">
        <v>28735.039999999994</v>
      </c>
      <c r="K257" s="41">
        <f t="shared" si="10"/>
        <v>2008</v>
      </c>
      <c r="L257" s="42">
        <f t="shared" si="9"/>
        <v>290.85038407880029</v>
      </c>
      <c r="M257" s="39">
        <f>(VLOOKUP(DATE(2005,12,1),IGPM!A:B,2,1)/VLOOKUP(DATE(YEAR(F257),MONTH(F257),1),IGPM!A:B,2,1))*H257</f>
        <v>72683.038756054128</v>
      </c>
      <c r="N257" s="26" t="s">
        <v>28</v>
      </c>
      <c r="O257" s="26" t="s">
        <v>29</v>
      </c>
      <c r="P257" s="25">
        <v>-59378.44</v>
      </c>
      <c r="Q257" s="25">
        <v>28735.039999999994</v>
      </c>
      <c r="R257" s="25">
        <v>259823.54124635892</v>
      </c>
      <c r="S257" s="25">
        <v>-175091.44519640412</v>
      </c>
      <c r="T257" s="27">
        <v>84732.096049954795</v>
      </c>
    </row>
    <row r="258" spans="1:20">
      <c r="A258" s="28" t="s">
        <v>371</v>
      </c>
      <c r="B258" s="22" t="s">
        <v>220</v>
      </c>
      <c r="C258" s="22" t="s">
        <v>32</v>
      </c>
      <c r="D258" s="22" t="s">
        <v>105</v>
      </c>
      <c r="E258" s="22" t="s">
        <v>26</v>
      </c>
      <c r="F258" s="23">
        <v>39661</v>
      </c>
      <c r="G258" s="24" t="s">
        <v>27</v>
      </c>
      <c r="H258" s="25">
        <v>88113.48</v>
      </c>
      <c r="I258" s="25">
        <v>-59378.44</v>
      </c>
      <c r="J258" s="25">
        <v>28735.039999999994</v>
      </c>
      <c r="K258" s="41">
        <f t="shared" si="10"/>
        <v>2008</v>
      </c>
      <c r="L258" s="42">
        <f t="shared" si="9"/>
        <v>290.85038407880029</v>
      </c>
      <c r="M258" s="39">
        <f>(VLOOKUP(DATE(2005,12,1),IGPM!A:B,2,1)/VLOOKUP(DATE(YEAR(F258),MONTH(F258),1),IGPM!A:B,2,1))*H258</f>
        <v>72683.038756054128</v>
      </c>
      <c r="N258" s="26" t="s">
        <v>28</v>
      </c>
      <c r="O258" s="26" t="s">
        <v>29</v>
      </c>
      <c r="P258" s="25">
        <v>-59378.44</v>
      </c>
      <c r="Q258" s="25">
        <v>28735.039999999994</v>
      </c>
      <c r="R258" s="25">
        <v>259823.54124635892</v>
      </c>
      <c r="S258" s="25">
        <v>-175091.44519640412</v>
      </c>
      <c r="T258" s="27">
        <v>84732.096049954795</v>
      </c>
    </row>
    <row r="259" spans="1:20">
      <c r="A259" s="28" t="s">
        <v>372</v>
      </c>
      <c r="B259" s="22" t="s">
        <v>367</v>
      </c>
      <c r="C259" s="22" t="s">
        <v>32</v>
      </c>
      <c r="D259" s="22" t="s">
        <v>105</v>
      </c>
      <c r="E259" s="22" t="s">
        <v>26</v>
      </c>
      <c r="F259" s="23">
        <v>39661</v>
      </c>
      <c r="G259" s="24" t="s">
        <v>27</v>
      </c>
      <c r="H259" s="25">
        <v>88113.48</v>
      </c>
      <c r="I259" s="25">
        <v>-64210.43</v>
      </c>
      <c r="J259" s="25">
        <v>23903.049999999996</v>
      </c>
      <c r="K259" s="41">
        <f t="shared" si="10"/>
        <v>2008</v>
      </c>
      <c r="L259" s="42">
        <f t="shared" ref="L259:L322" si="11">IFERROR((DATEDIF(F259,DATE(2024,12,31),"M")*H259)/(H259-J259),12*_xlfn.NUMBERVALUE(LEFT(G259,3)))</f>
        <v>268.96318993658815</v>
      </c>
      <c r="M259" s="39">
        <f>(VLOOKUP(DATE(2005,12,1),IGPM!A:B,2,1)/VLOOKUP(DATE(YEAR(F259),MONTH(F259),1),IGPM!A:B,2,1))*H259</f>
        <v>72683.038756054128</v>
      </c>
      <c r="N259" s="26" t="s">
        <v>28</v>
      </c>
      <c r="O259" s="26" t="s">
        <v>29</v>
      </c>
      <c r="P259" s="25">
        <v>-64210.43</v>
      </c>
      <c r="Q259" s="25">
        <v>23903.049999999996</v>
      </c>
      <c r="R259" s="25">
        <v>259823.54124635892</v>
      </c>
      <c r="S259" s="25">
        <v>-189339.71632435176</v>
      </c>
      <c r="T259" s="27">
        <v>70483.824922007159</v>
      </c>
    </row>
    <row r="260" spans="1:20">
      <c r="A260" s="28" t="s">
        <v>373</v>
      </c>
      <c r="B260" s="22" t="s">
        <v>367</v>
      </c>
      <c r="C260" s="22" t="s">
        <v>32</v>
      </c>
      <c r="D260" s="22" t="s">
        <v>105</v>
      </c>
      <c r="E260" s="22" t="s">
        <v>26</v>
      </c>
      <c r="F260" s="23">
        <v>39661</v>
      </c>
      <c r="G260" s="24" t="s">
        <v>27</v>
      </c>
      <c r="H260" s="25">
        <v>88113.48</v>
      </c>
      <c r="I260" s="25">
        <v>-64210.43</v>
      </c>
      <c r="J260" s="25">
        <v>23903.049999999996</v>
      </c>
      <c r="K260" s="41">
        <f t="shared" si="10"/>
        <v>2008</v>
      </c>
      <c r="L260" s="42">
        <f t="shared" si="11"/>
        <v>268.96318993658815</v>
      </c>
      <c r="M260" s="39">
        <f>(VLOOKUP(DATE(2005,12,1),IGPM!A:B,2,1)/VLOOKUP(DATE(YEAR(F260),MONTH(F260),1),IGPM!A:B,2,1))*H260</f>
        <v>72683.038756054128</v>
      </c>
      <c r="N260" s="26" t="s">
        <v>28</v>
      </c>
      <c r="O260" s="26" t="s">
        <v>29</v>
      </c>
      <c r="P260" s="25">
        <v>-64210.43</v>
      </c>
      <c r="Q260" s="25">
        <v>23903.049999999996</v>
      </c>
      <c r="R260" s="25">
        <v>259823.54124635892</v>
      </c>
      <c r="S260" s="25">
        <v>-189339.71632435176</v>
      </c>
      <c r="T260" s="27">
        <v>70483.824922007159</v>
      </c>
    </row>
    <row r="261" spans="1:20">
      <c r="A261" s="28" t="s">
        <v>374</v>
      </c>
      <c r="B261" s="22" t="s">
        <v>220</v>
      </c>
      <c r="C261" s="22" t="s">
        <v>32</v>
      </c>
      <c r="D261" s="22" t="s">
        <v>105</v>
      </c>
      <c r="E261" s="22" t="s">
        <v>26</v>
      </c>
      <c r="F261" s="23">
        <v>39661</v>
      </c>
      <c r="G261" s="24" t="s">
        <v>27</v>
      </c>
      <c r="H261" s="25">
        <v>88113.48</v>
      </c>
      <c r="I261" s="25">
        <v>-61350.98</v>
      </c>
      <c r="J261" s="25">
        <v>26762.499999999993</v>
      </c>
      <c r="K261" s="41">
        <f t="shared" ref="K261:K324" si="12">YEAR(F261)</f>
        <v>2008</v>
      </c>
      <c r="L261" s="42">
        <f t="shared" si="11"/>
        <v>281.49904174309842</v>
      </c>
      <c r="M261" s="39">
        <f>(VLOOKUP(DATE(2005,12,1),IGPM!A:B,2,1)/VLOOKUP(DATE(YEAR(F261),MONTH(F261),1),IGPM!A:B,2,1))*H261</f>
        <v>72683.038756054128</v>
      </c>
      <c r="N261" s="26" t="s">
        <v>28</v>
      </c>
      <c r="O261" s="26" t="s">
        <v>29</v>
      </c>
      <c r="P261" s="25">
        <v>-61350.98</v>
      </c>
      <c r="Q261" s="25">
        <v>26762.499999999993</v>
      </c>
      <c r="R261" s="25">
        <v>259823.54124635892</v>
      </c>
      <c r="S261" s="25">
        <v>-180907.94827913441</v>
      </c>
      <c r="T261" s="27">
        <v>78915.592967224511</v>
      </c>
    </row>
    <row r="262" spans="1:20">
      <c r="A262" s="28" t="s">
        <v>375</v>
      </c>
      <c r="B262" s="22" t="s">
        <v>376</v>
      </c>
      <c r="C262" s="22" t="s">
        <v>32</v>
      </c>
      <c r="D262" s="22" t="s">
        <v>105</v>
      </c>
      <c r="E262" s="22" t="s">
        <v>26</v>
      </c>
      <c r="F262" s="23">
        <v>39661</v>
      </c>
      <c r="G262" s="24" t="s">
        <v>27</v>
      </c>
      <c r="H262" s="25">
        <v>44056.74</v>
      </c>
      <c r="I262" s="25">
        <v>-28035.22</v>
      </c>
      <c r="J262" s="25">
        <v>16021.519999999997</v>
      </c>
      <c r="K262" s="41">
        <f t="shared" si="12"/>
        <v>2008</v>
      </c>
      <c r="L262" s="42">
        <f t="shared" si="11"/>
        <v>308.00974773873713</v>
      </c>
      <c r="M262" s="39">
        <f>(VLOOKUP(DATE(2005,12,1),IGPM!A:B,2,1)/VLOOKUP(DATE(YEAR(F262),MONTH(F262),1),IGPM!A:B,2,1))*H262</f>
        <v>36341.519378027064</v>
      </c>
      <c r="N262" s="26" t="s">
        <v>28</v>
      </c>
      <c r="O262" s="26" t="s">
        <v>29</v>
      </c>
      <c r="P262" s="25">
        <v>-28035.22</v>
      </c>
      <c r="Q262" s="25">
        <v>16021.519999999997</v>
      </c>
      <c r="R262" s="25">
        <v>129911.77062317946</v>
      </c>
      <c r="S262" s="25">
        <v>-82668.51042565504</v>
      </c>
      <c r="T262" s="27">
        <v>47243.260197524418</v>
      </c>
    </row>
    <row r="263" spans="1:20">
      <c r="A263" s="28" t="s">
        <v>377</v>
      </c>
      <c r="B263" s="22" t="s">
        <v>51</v>
      </c>
      <c r="C263" s="22" t="s">
        <v>32</v>
      </c>
      <c r="D263" s="22" t="s">
        <v>105</v>
      </c>
      <c r="E263" s="22" t="s">
        <v>26</v>
      </c>
      <c r="F263" s="23">
        <v>39661</v>
      </c>
      <c r="G263" s="24" t="s">
        <v>27</v>
      </c>
      <c r="H263" s="25">
        <v>44056.74</v>
      </c>
      <c r="I263" s="25">
        <v>-28035.22</v>
      </c>
      <c r="J263" s="25">
        <v>16021.519999999997</v>
      </c>
      <c r="K263" s="41">
        <f t="shared" si="12"/>
        <v>2008</v>
      </c>
      <c r="L263" s="42">
        <f t="shared" si="11"/>
        <v>308.00974773873713</v>
      </c>
      <c r="M263" s="39">
        <f>(VLOOKUP(DATE(2005,12,1),IGPM!A:B,2,1)/VLOOKUP(DATE(YEAR(F263),MONTH(F263),1),IGPM!A:B,2,1))*H263</f>
        <v>36341.519378027064</v>
      </c>
      <c r="N263" s="26" t="s">
        <v>28</v>
      </c>
      <c r="O263" s="26" t="s">
        <v>29</v>
      </c>
      <c r="P263" s="25">
        <v>-28035.22</v>
      </c>
      <c r="Q263" s="25">
        <v>16021.519999999997</v>
      </c>
      <c r="R263" s="25">
        <v>129911.77062317946</v>
      </c>
      <c r="S263" s="25">
        <v>-82668.51042565504</v>
      </c>
      <c r="T263" s="27">
        <v>47243.260197524418</v>
      </c>
    </row>
    <row r="264" spans="1:20">
      <c r="A264" s="28" t="s">
        <v>378</v>
      </c>
      <c r="B264" s="22" t="s">
        <v>53</v>
      </c>
      <c r="C264" s="22" t="s">
        <v>32</v>
      </c>
      <c r="D264" s="22" t="s">
        <v>105</v>
      </c>
      <c r="E264" s="22" t="s">
        <v>26</v>
      </c>
      <c r="F264" s="23">
        <v>39661</v>
      </c>
      <c r="G264" s="24" t="s">
        <v>27</v>
      </c>
      <c r="H264" s="25">
        <v>88113.48</v>
      </c>
      <c r="I264" s="25">
        <v>-56070.45</v>
      </c>
      <c r="J264" s="25">
        <v>32043.03</v>
      </c>
      <c r="K264" s="41">
        <f t="shared" si="12"/>
        <v>2008</v>
      </c>
      <c r="L264" s="42">
        <f t="shared" si="11"/>
        <v>308.00969280610371</v>
      </c>
      <c r="M264" s="39">
        <f>(VLOOKUP(DATE(2005,12,1),IGPM!A:B,2,1)/VLOOKUP(DATE(YEAR(F264),MONTH(F264),1),IGPM!A:B,2,1))*H264</f>
        <v>72683.038756054128</v>
      </c>
      <c r="N264" s="26" t="s">
        <v>28</v>
      </c>
      <c r="O264" s="26" t="s">
        <v>29</v>
      </c>
      <c r="P264" s="25">
        <v>-56070.45</v>
      </c>
      <c r="Q264" s="25">
        <v>32043.03</v>
      </c>
      <c r="R264" s="25">
        <v>259823.54124635892</v>
      </c>
      <c r="S264" s="25">
        <v>-165337.05033868717</v>
      </c>
      <c r="T264" s="27">
        <v>94486.490907671745</v>
      </c>
    </row>
    <row r="265" spans="1:20">
      <c r="A265" s="28" t="s">
        <v>379</v>
      </c>
      <c r="B265" s="22" t="s">
        <v>376</v>
      </c>
      <c r="C265" s="22" t="s">
        <v>32</v>
      </c>
      <c r="D265" s="22" t="s">
        <v>105</v>
      </c>
      <c r="E265" s="22" t="s">
        <v>26</v>
      </c>
      <c r="F265" s="23">
        <v>39661</v>
      </c>
      <c r="G265" s="24" t="s">
        <v>27</v>
      </c>
      <c r="H265" s="25">
        <v>44056.74</v>
      </c>
      <c r="I265" s="25">
        <v>-28035.22</v>
      </c>
      <c r="J265" s="25">
        <v>16021.519999999997</v>
      </c>
      <c r="K265" s="41">
        <f t="shared" si="12"/>
        <v>2008</v>
      </c>
      <c r="L265" s="42">
        <f t="shared" si="11"/>
        <v>308.00974773873713</v>
      </c>
      <c r="M265" s="39">
        <f>(VLOOKUP(DATE(2005,12,1),IGPM!A:B,2,1)/VLOOKUP(DATE(YEAR(F265),MONTH(F265),1),IGPM!A:B,2,1))*H265</f>
        <v>36341.519378027064</v>
      </c>
      <c r="N265" s="26" t="s">
        <v>28</v>
      </c>
      <c r="O265" s="26" t="s">
        <v>29</v>
      </c>
      <c r="P265" s="25">
        <v>-28035.22</v>
      </c>
      <c r="Q265" s="25">
        <v>16021.519999999997</v>
      </c>
      <c r="R265" s="25">
        <v>129911.77062317946</v>
      </c>
      <c r="S265" s="25">
        <v>-82668.51042565504</v>
      </c>
      <c r="T265" s="27">
        <v>47243.260197524418</v>
      </c>
    </row>
    <row r="266" spans="1:20">
      <c r="A266" s="28" t="s">
        <v>380</v>
      </c>
      <c r="B266" s="22" t="s">
        <v>51</v>
      </c>
      <c r="C266" s="22" t="s">
        <v>32</v>
      </c>
      <c r="D266" s="22" t="s">
        <v>105</v>
      </c>
      <c r="E266" s="22" t="s">
        <v>26</v>
      </c>
      <c r="F266" s="23">
        <v>39661</v>
      </c>
      <c r="G266" s="24" t="s">
        <v>27</v>
      </c>
      <c r="H266" s="25">
        <v>44056.74</v>
      </c>
      <c r="I266" s="25">
        <v>-28035.22</v>
      </c>
      <c r="J266" s="25">
        <v>16021.519999999997</v>
      </c>
      <c r="K266" s="41">
        <f t="shared" si="12"/>
        <v>2008</v>
      </c>
      <c r="L266" s="42">
        <f t="shared" si="11"/>
        <v>308.00974773873713</v>
      </c>
      <c r="M266" s="39">
        <f>(VLOOKUP(DATE(2005,12,1),IGPM!A:B,2,1)/VLOOKUP(DATE(YEAR(F266),MONTH(F266),1),IGPM!A:B,2,1))*H266</f>
        <v>36341.519378027064</v>
      </c>
      <c r="N266" s="26" t="s">
        <v>28</v>
      </c>
      <c r="O266" s="26" t="s">
        <v>29</v>
      </c>
      <c r="P266" s="25">
        <v>-28035.22</v>
      </c>
      <c r="Q266" s="25">
        <v>16021.519999999997</v>
      </c>
      <c r="R266" s="25">
        <v>129911.77062317946</v>
      </c>
      <c r="S266" s="25">
        <v>-82668.51042565504</v>
      </c>
      <c r="T266" s="27">
        <v>47243.260197524418</v>
      </c>
    </row>
    <row r="267" spans="1:20">
      <c r="A267" s="28" t="s">
        <v>381</v>
      </c>
      <c r="B267" s="22" t="s">
        <v>53</v>
      </c>
      <c r="C267" s="22" t="s">
        <v>32</v>
      </c>
      <c r="D267" s="22" t="s">
        <v>105</v>
      </c>
      <c r="E267" s="22" t="s">
        <v>26</v>
      </c>
      <c r="F267" s="23">
        <v>39661</v>
      </c>
      <c r="G267" s="24" t="s">
        <v>27</v>
      </c>
      <c r="H267" s="25">
        <v>88113.48</v>
      </c>
      <c r="I267" s="25">
        <v>-56070.45</v>
      </c>
      <c r="J267" s="25">
        <v>32043.03</v>
      </c>
      <c r="K267" s="41">
        <f t="shared" si="12"/>
        <v>2008</v>
      </c>
      <c r="L267" s="42">
        <f t="shared" si="11"/>
        <v>308.00969280610371</v>
      </c>
      <c r="M267" s="39">
        <f>(VLOOKUP(DATE(2005,12,1),IGPM!A:B,2,1)/VLOOKUP(DATE(YEAR(F267),MONTH(F267),1),IGPM!A:B,2,1))*H267</f>
        <v>72683.038756054128</v>
      </c>
      <c r="N267" s="26" t="s">
        <v>28</v>
      </c>
      <c r="O267" s="26" t="s">
        <v>29</v>
      </c>
      <c r="P267" s="25">
        <v>-56070.45</v>
      </c>
      <c r="Q267" s="25">
        <v>32043.03</v>
      </c>
      <c r="R267" s="25">
        <v>259823.54124635892</v>
      </c>
      <c r="S267" s="25">
        <v>-165337.05033868717</v>
      </c>
      <c r="T267" s="27">
        <v>94486.490907671745</v>
      </c>
    </row>
    <row r="268" spans="1:20">
      <c r="A268" s="28" t="s">
        <v>382</v>
      </c>
      <c r="B268" s="22" t="s">
        <v>213</v>
      </c>
      <c r="C268" s="22" t="s">
        <v>32</v>
      </c>
      <c r="D268" s="22" t="s">
        <v>105</v>
      </c>
      <c r="E268" s="22" t="s">
        <v>26</v>
      </c>
      <c r="F268" s="23">
        <v>39661</v>
      </c>
      <c r="G268" s="24" t="s">
        <v>27</v>
      </c>
      <c r="H268" s="25">
        <v>88113.48</v>
      </c>
      <c r="I268" s="25">
        <v>-56070.45</v>
      </c>
      <c r="J268" s="25">
        <v>32043.03</v>
      </c>
      <c r="K268" s="41">
        <f t="shared" si="12"/>
        <v>2008</v>
      </c>
      <c r="L268" s="42">
        <f t="shared" si="11"/>
        <v>308.00969280610371</v>
      </c>
      <c r="M268" s="39">
        <f>(VLOOKUP(DATE(2005,12,1),IGPM!A:B,2,1)/VLOOKUP(DATE(YEAR(F268),MONTH(F268),1),IGPM!A:B,2,1))*H268</f>
        <v>72683.038756054128</v>
      </c>
      <c r="N268" s="26" t="s">
        <v>28</v>
      </c>
      <c r="O268" s="26" t="s">
        <v>29</v>
      </c>
      <c r="P268" s="25">
        <v>-56070.45</v>
      </c>
      <c r="Q268" s="25">
        <v>32043.03</v>
      </c>
      <c r="R268" s="25">
        <v>259823.54124635892</v>
      </c>
      <c r="S268" s="25">
        <v>-165337.05033868717</v>
      </c>
      <c r="T268" s="27">
        <v>94486.490907671745</v>
      </c>
    </row>
    <row r="269" spans="1:20">
      <c r="A269" s="28" t="s">
        <v>383</v>
      </c>
      <c r="B269" s="22" t="s">
        <v>51</v>
      </c>
      <c r="C269" s="22" t="s">
        <v>32</v>
      </c>
      <c r="D269" s="22" t="s">
        <v>105</v>
      </c>
      <c r="E269" s="22" t="s">
        <v>26</v>
      </c>
      <c r="F269" s="23">
        <v>39661</v>
      </c>
      <c r="G269" s="24" t="s">
        <v>27</v>
      </c>
      <c r="H269" s="25">
        <v>44056.74</v>
      </c>
      <c r="I269" s="25">
        <v>-28035.22</v>
      </c>
      <c r="J269" s="25">
        <v>16021.519999999997</v>
      </c>
      <c r="K269" s="41">
        <f t="shared" si="12"/>
        <v>2008</v>
      </c>
      <c r="L269" s="42">
        <f t="shared" si="11"/>
        <v>308.00974773873713</v>
      </c>
      <c r="M269" s="39">
        <f>(VLOOKUP(DATE(2005,12,1),IGPM!A:B,2,1)/VLOOKUP(DATE(YEAR(F269),MONTH(F269),1),IGPM!A:B,2,1))*H269</f>
        <v>36341.519378027064</v>
      </c>
      <c r="N269" s="26" t="s">
        <v>28</v>
      </c>
      <c r="O269" s="26" t="s">
        <v>29</v>
      </c>
      <c r="P269" s="25">
        <v>-28035.22</v>
      </c>
      <c r="Q269" s="25">
        <v>16021.519999999997</v>
      </c>
      <c r="R269" s="25">
        <v>129911.77062317946</v>
      </c>
      <c r="S269" s="25">
        <v>-82668.51042565504</v>
      </c>
      <c r="T269" s="27">
        <v>47243.260197524418</v>
      </c>
    </row>
    <row r="270" spans="1:20">
      <c r="A270" s="28" t="s">
        <v>384</v>
      </c>
      <c r="B270" s="22" t="s">
        <v>53</v>
      </c>
      <c r="C270" s="22" t="s">
        <v>32</v>
      </c>
      <c r="D270" s="22" t="s">
        <v>105</v>
      </c>
      <c r="E270" s="22" t="s">
        <v>26</v>
      </c>
      <c r="F270" s="23">
        <v>39661</v>
      </c>
      <c r="G270" s="24" t="s">
        <v>27</v>
      </c>
      <c r="H270" s="25">
        <v>88113.48</v>
      </c>
      <c r="I270" s="25">
        <v>-56529.85</v>
      </c>
      <c r="J270" s="25">
        <v>31583.629999999997</v>
      </c>
      <c r="K270" s="41">
        <f t="shared" si="12"/>
        <v>2008</v>
      </c>
      <c r="L270" s="42">
        <f t="shared" si="11"/>
        <v>305.50659660338738</v>
      </c>
      <c r="M270" s="39">
        <f>(VLOOKUP(DATE(2005,12,1),IGPM!A:B,2,1)/VLOOKUP(DATE(YEAR(F270),MONTH(F270),1),IGPM!A:B,2,1))*H270</f>
        <v>72683.038756054128</v>
      </c>
      <c r="N270" s="26" t="s">
        <v>28</v>
      </c>
      <c r="O270" s="26" t="s">
        <v>29</v>
      </c>
      <c r="P270" s="25">
        <v>-56529.85</v>
      </c>
      <c r="Q270" s="25">
        <v>31583.629999999997</v>
      </c>
      <c r="R270" s="25">
        <v>259823.54124635892</v>
      </c>
      <c r="S270" s="25">
        <v>-166691.70044271869</v>
      </c>
      <c r="T270" s="27">
        <v>93131.840803640225</v>
      </c>
    </row>
    <row r="271" spans="1:20">
      <c r="A271" s="28" t="s">
        <v>385</v>
      </c>
      <c r="B271" s="22" t="s">
        <v>213</v>
      </c>
      <c r="C271" s="22" t="s">
        <v>32</v>
      </c>
      <c r="D271" s="22" t="s">
        <v>105</v>
      </c>
      <c r="E271" s="22" t="s">
        <v>26</v>
      </c>
      <c r="F271" s="23">
        <v>39661</v>
      </c>
      <c r="G271" s="24" t="s">
        <v>27</v>
      </c>
      <c r="H271" s="25">
        <v>88113.48</v>
      </c>
      <c r="I271" s="25">
        <v>-56070.45</v>
      </c>
      <c r="J271" s="25">
        <v>32043.03</v>
      </c>
      <c r="K271" s="41">
        <f t="shared" si="12"/>
        <v>2008</v>
      </c>
      <c r="L271" s="42">
        <f t="shared" si="11"/>
        <v>308.00969280610371</v>
      </c>
      <c r="M271" s="39">
        <f>(VLOOKUP(DATE(2005,12,1),IGPM!A:B,2,1)/VLOOKUP(DATE(YEAR(F271),MONTH(F271),1),IGPM!A:B,2,1))*H271</f>
        <v>72683.038756054128</v>
      </c>
      <c r="N271" s="26" t="s">
        <v>28</v>
      </c>
      <c r="O271" s="26" t="s">
        <v>29</v>
      </c>
      <c r="P271" s="25">
        <v>-56070.45</v>
      </c>
      <c r="Q271" s="25">
        <v>32043.03</v>
      </c>
      <c r="R271" s="25">
        <v>259823.54124635892</v>
      </c>
      <c r="S271" s="25">
        <v>-165337.05033868717</v>
      </c>
      <c r="T271" s="27">
        <v>94486.490907671745</v>
      </c>
    </row>
    <row r="272" spans="1:20">
      <c r="A272" s="28" t="s">
        <v>386</v>
      </c>
      <c r="B272" s="22" t="s">
        <v>51</v>
      </c>
      <c r="C272" s="22" t="s">
        <v>32</v>
      </c>
      <c r="D272" s="22" t="s">
        <v>105</v>
      </c>
      <c r="E272" s="22" t="s">
        <v>26</v>
      </c>
      <c r="F272" s="23">
        <v>39661</v>
      </c>
      <c r="G272" s="24" t="s">
        <v>27</v>
      </c>
      <c r="H272" s="25">
        <v>44056.74</v>
      </c>
      <c r="I272" s="25">
        <v>-28035.22</v>
      </c>
      <c r="J272" s="25">
        <v>16021.519999999997</v>
      </c>
      <c r="K272" s="41">
        <f t="shared" si="12"/>
        <v>2008</v>
      </c>
      <c r="L272" s="42">
        <f t="shared" si="11"/>
        <v>308.00974773873713</v>
      </c>
      <c r="M272" s="39">
        <f>(VLOOKUP(DATE(2005,12,1),IGPM!A:B,2,1)/VLOOKUP(DATE(YEAR(F272),MONTH(F272),1),IGPM!A:B,2,1))*H272</f>
        <v>36341.519378027064</v>
      </c>
      <c r="N272" s="26" t="s">
        <v>28</v>
      </c>
      <c r="O272" s="26" t="s">
        <v>29</v>
      </c>
      <c r="P272" s="25">
        <v>-28035.22</v>
      </c>
      <c r="Q272" s="25">
        <v>16021.519999999997</v>
      </c>
      <c r="R272" s="25">
        <v>129911.77062317946</v>
      </c>
      <c r="S272" s="25">
        <v>-82668.51042565504</v>
      </c>
      <c r="T272" s="27">
        <v>47243.260197524418</v>
      </c>
    </row>
    <row r="273" spans="1:20">
      <c r="A273" s="28" t="s">
        <v>387</v>
      </c>
      <c r="B273" s="22" t="s">
        <v>53</v>
      </c>
      <c r="C273" s="22" t="s">
        <v>32</v>
      </c>
      <c r="D273" s="22" t="s">
        <v>105</v>
      </c>
      <c r="E273" s="22" t="s">
        <v>26</v>
      </c>
      <c r="F273" s="23">
        <v>39661</v>
      </c>
      <c r="G273" s="24" t="s">
        <v>27</v>
      </c>
      <c r="H273" s="25">
        <v>88113.48</v>
      </c>
      <c r="I273" s="25">
        <v>-56529.85</v>
      </c>
      <c r="J273" s="25">
        <v>31583.629999999997</v>
      </c>
      <c r="K273" s="41">
        <f t="shared" si="12"/>
        <v>2008</v>
      </c>
      <c r="L273" s="42">
        <f t="shared" si="11"/>
        <v>305.50659660338738</v>
      </c>
      <c r="M273" s="39">
        <f>(VLOOKUP(DATE(2005,12,1),IGPM!A:B,2,1)/VLOOKUP(DATE(YEAR(F273),MONTH(F273),1),IGPM!A:B,2,1))*H273</f>
        <v>72683.038756054128</v>
      </c>
      <c r="N273" s="26" t="s">
        <v>28</v>
      </c>
      <c r="O273" s="26" t="s">
        <v>29</v>
      </c>
      <c r="P273" s="25">
        <v>-56529.85</v>
      </c>
      <c r="Q273" s="25">
        <v>31583.629999999997</v>
      </c>
      <c r="R273" s="25">
        <v>259823.54124635892</v>
      </c>
      <c r="S273" s="25">
        <v>-166691.70044271869</v>
      </c>
      <c r="T273" s="27">
        <v>93131.840803640225</v>
      </c>
    </row>
    <row r="274" spans="1:20">
      <c r="A274" s="28" t="s">
        <v>388</v>
      </c>
      <c r="B274" s="22" t="s">
        <v>53</v>
      </c>
      <c r="C274" s="22" t="s">
        <v>32</v>
      </c>
      <c r="D274" s="22" t="s">
        <v>105</v>
      </c>
      <c r="E274" s="22" t="s">
        <v>26</v>
      </c>
      <c r="F274" s="23">
        <v>39661</v>
      </c>
      <c r="G274" s="24" t="s">
        <v>27</v>
      </c>
      <c r="H274" s="25">
        <v>88113.48</v>
      </c>
      <c r="I274" s="25">
        <v>-56529.85</v>
      </c>
      <c r="J274" s="25">
        <v>31583.629999999997</v>
      </c>
      <c r="K274" s="41">
        <f t="shared" si="12"/>
        <v>2008</v>
      </c>
      <c r="L274" s="42">
        <f t="shared" si="11"/>
        <v>305.50659660338738</v>
      </c>
      <c r="M274" s="39">
        <f>(VLOOKUP(DATE(2005,12,1),IGPM!A:B,2,1)/VLOOKUP(DATE(YEAR(F274),MONTH(F274),1),IGPM!A:B,2,1))*H274</f>
        <v>72683.038756054128</v>
      </c>
      <c r="N274" s="26" t="s">
        <v>28</v>
      </c>
      <c r="O274" s="26" t="s">
        <v>29</v>
      </c>
      <c r="P274" s="25">
        <v>-56529.85</v>
      </c>
      <c r="Q274" s="25">
        <v>31583.629999999997</v>
      </c>
      <c r="R274" s="25">
        <v>259823.54124635892</v>
      </c>
      <c r="S274" s="25">
        <v>-166691.70044271869</v>
      </c>
      <c r="T274" s="27">
        <v>93131.840803640225</v>
      </c>
    </row>
    <row r="275" spans="1:20">
      <c r="A275" s="28" t="s">
        <v>389</v>
      </c>
      <c r="B275" s="22" t="s">
        <v>51</v>
      </c>
      <c r="C275" s="22" t="s">
        <v>32</v>
      </c>
      <c r="D275" s="22" t="s">
        <v>105</v>
      </c>
      <c r="E275" s="22" t="s">
        <v>26</v>
      </c>
      <c r="F275" s="23">
        <v>39661</v>
      </c>
      <c r="G275" s="24" t="s">
        <v>27</v>
      </c>
      <c r="H275" s="25">
        <v>44056.74</v>
      </c>
      <c r="I275" s="25">
        <v>-28035.22</v>
      </c>
      <c r="J275" s="25">
        <v>16021.519999999997</v>
      </c>
      <c r="K275" s="41">
        <f t="shared" si="12"/>
        <v>2008</v>
      </c>
      <c r="L275" s="42">
        <f t="shared" si="11"/>
        <v>308.00974773873713</v>
      </c>
      <c r="M275" s="39">
        <f>(VLOOKUP(DATE(2005,12,1),IGPM!A:B,2,1)/VLOOKUP(DATE(YEAR(F275),MONTH(F275),1),IGPM!A:B,2,1))*H275</f>
        <v>36341.519378027064</v>
      </c>
      <c r="N275" s="26" t="s">
        <v>28</v>
      </c>
      <c r="O275" s="26" t="s">
        <v>29</v>
      </c>
      <c r="P275" s="25">
        <v>-28035.22</v>
      </c>
      <c r="Q275" s="25">
        <v>16021.519999999997</v>
      </c>
      <c r="R275" s="25">
        <v>129911.77062317946</v>
      </c>
      <c r="S275" s="25">
        <v>-82668.51042565504</v>
      </c>
      <c r="T275" s="27">
        <v>47243.260197524418</v>
      </c>
    </row>
    <row r="276" spans="1:20">
      <c r="A276" s="28" t="s">
        <v>390</v>
      </c>
      <c r="B276" s="22" t="s">
        <v>213</v>
      </c>
      <c r="C276" s="22" t="s">
        <v>32</v>
      </c>
      <c r="D276" s="22" t="s">
        <v>105</v>
      </c>
      <c r="E276" s="22" t="s">
        <v>26</v>
      </c>
      <c r="F276" s="23">
        <v>39661</v>
      </c>
      <c r="G276" s="24" t="s">
        <v>27</v>
      </c>
      <c r="H276" s="25">
        <v>88113.48</v>
      </c>
      <c r="I276" s="25">
        <v>-56070.45</v>
      </c>
      <c r="J276" s="25">
        <v>32043.03</v>
      </c>
      <c r="K276" s="41">
        <f t="shared" si="12"/>
        <v>2008</v>
      </c>
      <c r="L276" s="42">
        <f t="shared" si="11"/>
        <v>308.00969280610371</v>
      </c>
      <c r="M276" s="39">
        <f>(VLOOKUP(DATE(2005,12,1),IGPM!A:B,2,1)/VLOOKUP(DATE(YEAR(F276),MONTH(F276),1),IGPM!A:B,2,1))*H276</f>
        <v>72683.038756054128</v>
      </c>
      <c r="N276" s="26" t="s">
        <v>28</v>
      </c>
      <c r="O276" s="26" t="s">
        <v>29</v>
      </c>
      <c r="P276" s="25">
        <v>-56070.45</v>
      </c>
      <c r="Q276" s="25">
        <v>32043.03</v>
      </c>
      <c r="R276" s="25">
        <v>259823.54124635892</v>
      </c>
      <c r="S276" s="25">
        <v>-165337.05033868717</v>
      </c>
      <c r="T276" s="27">
        <v>94486.490907671745</v>
      </c>
    </row>
    <row r="277" spans="1:20">
      <c r="A277" s="28" t="s">
        <v>391</v>
      </c>
      <c r="B277" s="22" t="s">
        <v>61</v>
      </c>
      <c r="C277" s="22" t="s">
        <v>32</v>
      </c>
      <c r="D277" s="22" t="s">
        <v>105</v>
      </c>
      <c r="E277" s="22" t="s">
        <v>26</v>
      </c>
      <c r="F277" s="23">
        <v>39661</v>
      </c>
      <c r="G277" s="24" t="s">
        <v>27</v>
      </c>
      <c r="H277" s="25">
        <v>88113.48</v>
      </c>
      <c r="I277" s="25">
        <v>-56070.45</v>
      </c>
      <c r="J277" s="25">
        <v>32043.03</v>
      </c>
      <c r="K277" s="41">
        <f t="shared" si="12"/>
        <v>2008</v>
      </c>
      <c r="L277" s="42">
        <f t="shared" si="11"/>
        <v>308.00969280610371</v>
      </c>
      <c r="M277" s="39">
        <f>(VLOOKUP(DATE(2005,12,1),IGPM!A:B,2,1)/VLOOKUP(DATE(YEAR(F277),MONTH(F277),1),IGPM!A:B,2,1))*H277</f>
        <v>72683.038756054128</v>
      </c>
      <c r="N277" s="26" t="s">
        <v>28</v>
      </c>
      <c r="O277" s="26" t="s">
        <v>29</v>
      </c>
      <c r="P277" s="25">
        <v>-56070.45</v>
      </c>
      <c r="Q277" s="25">
        <v>32043.03</v>
      </c>
      <c r="R277" s="25">
        <v>259823.54124635892</v>
      </c>
      <c r="S277" s="25">
        <v>-165337.05033868717</v>
      </c>
      <c r="T277" s="27">
        <v>94486.490907671745</v>
      </c>
    </row>
    <row r="278" spans="1:20">
      <c r="A278" s="28" t="s">
        <v>392</v>
      </c>
      <c r="B278" s="22" t="s">
        <v>367</v>
      </c>
      <c r="C278" s="22" t="s">
        <v>32</v>
      </c>
      <c r="D278" s="22" t="s">
        <v>105</v>
      </c>
      <c r="E278" s="22" t="s">
        <v>26</v>
      </c>
      <c r="F278" s="23">
        <v>39661</v>
      </c>
      <c r="G278" s="24" t="s">
        <v>27</v>
      </c>
      <c r="H278" s="25">
        <v>88113.48</v>
      </c>
      <c r="I278" s="25">
        <v>-64210.43</v>
      </c>
      <c r="J278" s="25">
        <v>23903.049999999996</v>
      </c>
      <c r="K278" s="41">
        <f t="shared" si="12"/>
        <v>2008</v>
      </c>
      <c r="L278" s="42">
        <f t="shared" si="11"/>
        <v>268.96318993658815</v>
      </c>
      <c r="M278" s="39">
        <f>(VLOOKUP(DATE(2005,12,1),IGPM!A:B,2,1)/VLOOKUP(DATE(YEAR(F278),MONTH(F278),1),IGPM!A:B,2,1))*H278</f>
        <v>72683.038756054128</v>
      </c>
      <c r="N278" s="26" t="s">
        <v>28</v>
      </c>
      <c r="O278" s="26" t="s">
        <v>29</v>
      </c>
      <c r="P278" s="25">
        <v>-64210.43</v>
      </c>
      <c r="Q278" s="25">
        <v>23903.049999999996</v>
      </c>
      <c r="R278" s="25">
        <v>259823.54124635892</v>
      </c>
      <c r="S278" s="25">
        <v>-189339.71632435176</v>
      </c>
      <c r="T278" s="27">
        <v>70483.824922007159</v>
      </c>
    </row>
    <row r="279" spans="1:20">
      <c r="A279" s="28" t="s">
        <v>393</v>
      </c>
      <c r="B279" s="22" t="s">
        <v>61</v>
      </c>
      <c r="C279" s="22" t="s">
        <v>32</v>
      </c>
      <c r="D279" s="22" t="s">
        <v>105</v>
      </c>
      <c r="E279" s="22" t="s">
        <v>26</v>
      </c>
      <c r="F279" s="23">
        <v>39661</v>
      </c>
      <c r="G279" s="24" t="s">
        <v>27</v>
      </c>
      <c r="H279" s="25">
        <v>88113.48</v>
      </c>
      <c r="I279" s="25">
        <v>-56070.45</v>
      </c>
      <c r="J279" s="25">
        <v>32043.03</v>
      </c>
      <c r="K279" s="41">
        <f t="shared" si="12"/>
        <v>2008</v>
      </c>
      <c r="L279" s="42">
        <f t="shared" si="11"/>
        <v>308.00969280610371</v>
      </c>
      <c r="M279" s="39">
        <f>(VLOOKUP(DATE(2005,12,1),IGPM!A:B,2,1)/VLOOKUP(DATE(YEAR(F279),MONTH(F279),1),IGPM!A:B,2,1))*H279</f>
        <v>72683.038756054128</v>
      </c>
      <c r="N279" s="26" t="s">
        <v>28</v>
      </c>
      <c r="O279" s="26" t="s">
        <v>29</v>
      </c>
      <c r="P279" s="25">
        <v>-56070.45</v>
      </c>
      <c r="Q279" s="25">
        <v>32043.03</v>
      </c>
      <c r="R279" s="25">
        <v>259823.54124635892</v>
      </c>
      <c r="S279" s="25">
        <v>-165337.05033868717</v>
      </c>
      <c r="T279" s="27">
        <v>94486.490907671745</v>
      </c>
    </row>
    <row r="280" spans="1:20">
      <c r="A280" s="28" t="s">
        <v>394</v>
      </c>
      <c r="B280" s="22" t="s">
        <v>367</v>
      </c>
      <c r="C280" s="22" t="s">
        <v>32</v>
      </c>
      <c r="D280" s="22" t="s">
        <v>105</v>
      </c>
      <c r="E280" s="22" t="s">
        <v>26</v>
      </c>
      <c r="F280" s="23">
        <v>39661</v>
      </c>
      <c r="G280" s="24" t="s">
        <v>27</v>
      </c>
      <c r="H280" s="25">
        <v>88113.48</v>
      </c>
      <c r="I280" s="25">
        <v>-64210.43</v>
      </c>
      <c r="J280" s="25">
        <v>23903.049999999996</v>
      </c>
      <c r="K280" s="41">
        <f t="shared" si="12"/>
        <v>2008</v>
      </c>
      <c r="L280" s="42">
        <f t="shared" si="11"/>
        <v>268.96318993658815</v>
      </c>
      <c r="M280" s="39">
        <f>(VLOOKUP(DATE(2005,12,1),IGPM!A:B,2,1)/VLOOKUP(DATE(YEAR(F280),MONTH(F280),1),IGPM!A:B,2,1))*H280</f>
        <v>72683.038756054128</v>
      </c>
      <c r="N280" s="26" t="s">
        <v>28</v>
      </c>
      <c r="O280" s="26" t="s">
        <v>29</v>
      </c>
      <c r="P280" s="25">
        <v>-64210.43</v>
      </c>
      <c r="Q280" s="25">
        <v>23903.049999999996</v>
      </c>
      <c r="R280" s="25">
        <v>259823.54124635892</v>
      </c>
      <c r="S280" s="25">
        <v>-189339.71632435176</v>
      </c>
      <c r="T280" s="27">
        <v>70483.824922007159</v>
      </c>
    </row>
    <row r="281" spans="1:20">
      <c r="A281" s="28" t="s">
        <v>395</v>
      </c>
      <c r="B281" s="22" t="s">
        <v>61</v>
      </c>
      <c r="C281" s="22" t="s">
        <v>32</v>
      </c>
      <c r="D281" s="22" t="s">
        <v>105</v>
      </c>
      <c r="E281" s="22" t="s">
        <v>26</v>
      </c>
      <c r="F281" s="23">
        <v>39661</v>
      </c>
      <c r="G281" s="24" t="s">
        <v>27</v>
      </c>
      <c r="H281" s="25">
        <v>88113.48</v>
      </c>
      <c r="I281" s="25">
        <v>-56070.45</v>
      </c>
      <c r="J281" s="25">
        <v>32043.03</v>
      </c>
      <c r="K281" s="41">
        <f t="shared" si="12"/>
        <v>2008</v>
      </c>
      <c r="L281" s="42">
        <f t="shared" si="11"/>
        <v>308.00969280610371</v>
      </c>
      <c r="M281" s="39">
        <f>(VLOOKUP(DATE(2005,12,1),IGPM!A:B,2,1)/VLOOKUP(DATE(YEAR(F281),MONTH(F281),1),IGPM!A:B,2,1))*H281</f>
        <v>72683.038756054128</v>
      </c>
      <c r="N281" s="26" t="s">
        <v>28</v>
      </c>
      <c r="O281" s="26" t="s">
        <v>29</v>
      </c>
      <c r="P281" s="25">
        <v>-56070.45</v>
      </c>
      <c r="Q281" s="25">
        <v>32043.03</v>
      </c>
      <c r="R281" s="25">
        <v>259823.54124635892</v>
      </c>
      <c r="S281" s="25">
        <v>-165337.05033868717</v>
      </c>
      <c r="T281" s="27">
        <v>94486.490907671745</v>
      </c>
    </row>
    <row r="282" spans="1:20">
      <c r="A282" s="28" t="s">
        <v>396</v>
      </c>
      <c r="B282" s="22" t="s">
        <v>367</v>
      </c>
      <c r="C282" s="22" t="s">
        <v>32</v>
      </c>
      <c r="D282" s="22" t="s">
        <v>105</v>
      </c>
      <c r="E282" s="22" t="s">
        <v>26</v>
      </c>
      <c r="F282" s="23">
        <v>39661</v>
      </c>
      <c r="G282" s="24" t="s">
        <v>27</v>
      </c>
      <c r="H282" s="25">
        <v>88113.48</v>
      </c>
      <c r="I282" s="25">
        <v>-64210.43</v>
      </c>
      <c r="J282" s="25">
        <v>23903.049999999996</v>
      </c>
      <c r="K282" s="41">
        <f t="shared" si="12"/>
        <v>2008</v>
      </c>
      <c r="L282" s="42">
        <f t="shared" si="11"/>
        <v>268.96318993658815</v>
      </c>
      <c r="M282" s="39">
        <f>(VLOOKUP(DATE(2005,12,1),IGPM!A:B,2,1)/VLOOKUP(DATE(YEAR(F282),MONTH(F282),1),IGPM!A:B,2,1))*H282</f>
        <v>72683.038756054128</v>
      </c>
      <c r="N282" s="26" t="s">
        <v>28</v>
      </c>
      <c r="O282" s="26" t="s">
        <v>29</v>
      </c>
      <c r="P282" s="25">
        <v>-64210.43</v>
      </c>
      <c r="Q282" s="25">
        <v>23903.049999999996</v>
      </c>
      <c r="R282" s="25">
        <v>259823.54124635892</v>
      </c>
      <c r="S282" s="25">
        <v>-189339.71632435176</v>
      </c>
      <c r="T282" s="27">
        <v>70483.824922007159</v>
      </c>
    </row>
    <row r="283" spans="1:20">
      <c r="A283" s="28" t="s">
        <v>397</v>
      </c>
      <c r="B283" s="22" t="s">
        <v>68</v>
      </c>
      <c r="C283" s="22" t="s">
        <v>69</v>
      </c>
      <c r="D283" s="22" t="s">
        <v>105</v>
      </c>
      <c r="E283" s="22" t="s">
        <v>26</v>
      </c>
      <c r="F283" s="23">
        <v>39661</v>
      </c>
      <c r="G283" s="24" t="s">
        <v>27</v>
      </c>
      <c r="H283" s="25">
        <v>7665872.6900000004</v>
      </c>
      <c r="I283" s="25">
        <v>-4682315.6900000004</v>
      </c>
      <c r="J283" s="25">
        <v>2983557</v>
      </c>
      <c r="K283" s="41">
        <f t="shared" si="12"/>
        <v>2008</v>
      </c>
      <c r="L283" s="42">
        <f t="shared" si="11"/>
        <v>320.89059062141109</v>
      </c>
      <c r="M283" s="39">
        <f>(VLOOKUP(DATE(2005,12,1),IGPM!A:B,2,1)/VLOOKUP(DATE(YEAR(F283),MONTH(F283),1),IGPM!A:B,2,1))*H283</f>
        <v>6323424.3140351167</v>
      </c>
      <c r="N283" s="26" t="s">
        <v>28</v>
      </c>
      <c r="O283" s="26" t="s">
        <v>29</v>
      </c>
      <c r="P283" s="25">
        <v>-4682315.6900000004</v>
      </c>
      <c r="Q283" s="25">
        <v>2983557</v>
      </c>
      <c r="R283" s="25">
        <v>22604647.882021591</v>
      </c>
      <c r="S283" s="25">
        <v>-13806920.845813703</v>
      </c>
      <c r="T283" s="27">
        <v>8797727.0362078883</v>
      </c>
    </row>
    <row r="284" spans="1:20">
      <c r="A284" s="28" t="s">
        <v>398</v>
      </c>
      <c r="B284" s="22" t="s">
        <v>399</v>
      </c>
      <c r="C284" s="22" t="s">
        <v>32</v>
      </c>
      <c r="D284" s="22" t="s">
        <v>105</v>
      </c>
      <c r="E284" s="22" t="s">
        <v>26</v>
      </c>
      <c r="F284" s="23">
        <v>39661</v>
      </c>
      <c r="G284" s="24" t="s">
        <v>27</v>
      </c>
      <c r="H284" s="25">
        <v>44056.74</v>
      </c>
      <c r="I284" s="25">
        <v>-33882.199999999997</v>
      </c>
      <c r="J284" s="25">
        <v>10174.540000000001</v>
      </c>
      <c r="K284" s="41">
        <f t="shared" si="12"/>
        <v>2008</v>
      </c>
      <c r="L284" s="42">
        <f t="shared" si="11"/>
        <v>254.85715331353927</v>
      </c>
      <c r="M284" s="39">
        <f>(VLOOKUP(DATE(2005,12,1),IGPM!A:B,2,1)/VLOOKUP(DATE(YEAR(F284),MONTH(F284),1),IGPM!A:B,2,1))*H284</f>
        <v>36341.519378027064</v>
      </c>
      <c r="N284" s="26" t="s">
        <v>28</v>
      </c>
      <c r="O284" s="26" t="s">
        <v>29</v>
      </c>
      <c r="P284" s="25">
        <v>-33882.199999999997</v>
      </c>
      <c r="Q284" s="25">
        <v>10174.540000000001</v>
      </c>
      <c r="R284" s="25">
        <v>129911.77062317946</v>
      </c>
      <c r="S284" s="25">
        <v>-99909.720842002629</v>
      </c>
      <c r="T284" s="27">
        <v>30002.049781176829</v>
      </c>
    </row>
    <row r="285" spans="1:20">
      <c r="A285" s="28" t="s">
        <v>400</v>
      </c>
      <c r="B285" s="22" t="s">
        <v>401</v>
      </c>
      <c r="C285" s="22" t="s">
        <v>32</v>
      </c>
      <c r="D285" s="22" t="s">
        <v>105</v>
      </c>
      <c r="E285" s="22" t="s">
        <v>26</v>
      </c>
      <c r="F285" s="23">
        <v>39661</v>
      </c>
      <c r="G285" s="24" t="s">
        <v>27</v>
      </c>
      <c r="H285" s="25">
        <v>44056.74</v>
      </c>
      <c r="I285" s="25">
        <v>-32385.07</v>
      </c>
      <c r="J285" s="25">
        <v>11671.669999999998</v>
      </c>
      <c r="K285" s="41">
        <f t="shared" si="12"/>
        <v>2008</v>
      </c>
      <c r="L285" s="42">
        <f t="shared" si="11"/>
        <v>266.63894936771788</v>
      </c>
      <c r="M285" s="39">
        <f>(VLOOKUP(DATE(2005,12,1),IGPM!A:B,2,1)/VLOOKUP(DATE(YEAR(F285),MONTH(F285),1),IGPM!A:B,2,1))*H285</f>
        <v>36341.519378027064</v>
      </c>
      <c r="N285" s="26" t="s">
        <v>28</v>
      </c>
      <c r="O285" s="26" t="s">
        <v>29</v>
      </c>
      <c r="P285" s="25">
        <v>-32385.07</v>
      </c>
      <c r="Q285" s="25">
        <v>11671.669999999998</v>
      </c>
      <c r="R285" s="25">
        <v>129911.77062317946</v>
      </c>
      <c r="S285" s="25">
        <v>-95495.077154042971</v>
      </c>
      <c r="T285" s="27">
        <v>34416.693469136488</v>
      </c>
    </row>
    <row r="286" spans="1:20">
      <c r="A286" s="28" t="s">
        <v>402</v>
      </c>
      <c r="B286" s="22" t="s">
        <v>399</v>
      </c>
      <c r="C286" s="22" t="s">
        <v>32</v>
      </c>
      <c r="D286" s="22" t="s">
        <v>105</v>
      </c>
      <c r="E286" s="22" t="s">
        <v>26</v>
      </c>
      <c r="F286" s="23">
        <v>39661</v>
      </c>
      <c r="G286" s="24" t="s">
        <v>27</v>
      </c>
      <c r="H286" s="25">
        <v>44056.74</v>
      </c>
      <c r="I286" s="25">
        <v>-35561.46</v>
      </c>
      <c r="J286" s="25">
        <v>8495.2799999999988</v>
      </c>
      <c r="K286" s="41">
        <f t="shared" si="12"/>
        <v>2008</v>
      </c>
      <c r="L286" s="42">
        <f t="shared" si="11"/>
        <v>242.82245554597588</v>
      </c>
      <c r="M286" s="39">
        <f>(VLOOKUP(DATE(2005,12,1),IGPM!A:B,2,1)/VLOOKUP(DATE(YEAR(F286),MONTH(F286),1),IGPM!A:B,2,1))*H286</f>
        <v>36341.519378027064</v>
      </c>
      <c r="N286" s="26" t="s">
        <v>28</v>
      </c>
      <c r="O286" s="26" t="s">
        <v>29</v>
      </c>
      <c r="P286" s="25">
        <v>-35561.46</v>
      </c>
      <c r="Q286" s="25">
        <v>8495.2799999999988</v>
      </c>
      <c r="R286" s="25">
        <v>129911.77062317946</v>
      </c>
      <c r="S286" s="25">
        <v>-104861.41812910742</v>
      </c>
      <c r="T286" s="27">
        <v>25050.352494072038</v>
      </c>
    </row>
    <row r="287" spans="1:20">
      <c r="A287" s="28" t="s">
        <v>403</v>
      </c>
      <c r="B287" s="22" t="s">
        <v>401</v>
      </c>
      <c r="C287" s="22" t="s">
        <v>32</v>
      </c>
      <c r="D287" s="22" t="s">
        <v>105</v>
      </c>
      <c r="E287" s="22" t="s">
        <v>26</v>
      </c>
      <c r="F287" s="23">
        <v>39661</v>
      </c>
      <c r="G287" s="24" t="s">
        <v>27</v>
      </c>
      <c r="H287" s="25">
        <v>44056.74</v>
      </c>
      <c r="I287" s="25">
        <v>-32385.07</v>
      </c>
      <c r="J287" s="25">
        <v>11671.669999999998</v>
      </c>
      <c r="K287" s="41">
        <f t="shared" si="12"/>
        <v>2008</v>
      </c>
      <c r="L287" s="42">
        <f t="shared" si="11"/>
        <v>266.63894936771788</v>
      </c>
      <c r="M287" s="39">
        <f>(VLOOKUP(DATE(2005,12,1),IGPM!A:B,2,1)/VLOOKUP(DATE(YEAR(F287),MONTH(F287),1),IGPM!A:B,2,1))*H287</f>
        <v>36341.519378027064</v>
      </c>
      <c r="N287" s="26" t="s">
        <v>28</v>
      </c>
      <c r="O287" s="26" t="s">
        <v>29</v>
      </c>
      <c r="P287" s="25">
        <v>-32385.07</v>
      </c>
      <c r="Q287" s="25">
        <v>11671.669999999998</v>
      </c>
      <c r="R287" s="25">
        <v>129911.77062317946</v>
      </c>
      <c r="S287" s="25">
        <v>-95495.077154042971</v>
      </c>
      <c r="T287" s="27">
        <v>34416.693469136488</v>
      </c>
    </row>
    <row r="288" spans="1:20">
      <c r="A288" s="28" t="s">
        <v>404</v>
      </c>
      <c r="B288" s="22" t="s">
        <v>399</v>
      </c>
      <c r="C288" s="22" t="s">
        <v>32</v>
      </c>
      <c r="D288" s="22" t="s">
        <v>105</v>
      </c>
      <c r="E288" s="22" t="s">
        <v>26</v>
      </c>
      <c r="F288" s="23">
        <v>39661</v>
      </c>
      <c r="G288" s="24" t="s">
        <v>27</v>
      </c>
      <c r="H288" s="25">
        <v>44056.74</v>
      </c>
      <c r="I288" s="25">
        <v>-35212.239999999998</v>
      </c>
      <c r="J288" s="25">
        <v>8844.5</v>
      </c>
      <c r="K288" s="41">
        <f t="shared" si="12"/>
        <v>2008</v>
      </c>
      <c r="L288" s="42">
        <f t="shared" si="11"/>
        <v>245.23066524594856</v>
      </c>
      <c r="M288" s="39">
        <f>(VLOOKUP(DATE(2005,12,1),IGPM!A:B,2,1)/VLOOKUP(DATE(YEAR(F288),MONTH(F288),1),IGPM!A:B,2,1))*H288</f>
        <v>36341.519378027064</v>
      </c>
      <c r="N288" s="26" t="s">
        <v>28</v>
      </c>
      <c r="O288" s="26" t="s">
        <v>29</v>
      </c>
      <c r="P288" s="25">
        <v>-35212.239999999998</v>
      </c>
      <c r="Q288" s="25">
        <v>8844.5</v>
      </c>
      <c r="R288" s="25">
        <v>129911.77062317946</v>
      </c>
      <c r="S288" s="25">
        <v>-103831.6599459775</v>
      </c>
      <c r="T288" s="27">
        <v>26080.110677201956</v>
      </c>
    </row>
    <row r="289" spans="1:20">
      <c r="A289" s="28" t="s">
        <v>405</v>
      </c>
      <c r="B289" s="22" t="s">
        <v>401</v>
      </c>
      <c r="C289" s="22" t="s">
        <v>32</v>
      </c>
      <c r="D289" s="22" t="s">
        <v>105</v>
      </c>
      <c r="E289" s="22" t="s">
        <v>26</v>
      </c>
      <c r="F289" s="23">
        <v>39661</v>
      </c>
      <c r="G289" s="24" t="s">
        <v>27</v>
      </c>
      <c r="H289" s="25">
        <v>44056.74</v>
      </c>
      <c r="I289" s="25">
        <v>-32385.07</v>
      </c>
      <c r="J289" s="25">
        <v>11671.669999999998</v>
      </c>
      <c r="K289" s="41">
        <f t="shared" si="12"/>
        <v>2008</v>
      </c>
      <c r="L289" s="42">
        <f t="shared" si="11"/>
        <v>266.63894936771788</v>
      </c>
      <c r="M289" s="39">
        <f>(VLOOKUP(DATE(2005,12,1),IGPM!A:B,2,1)/VLOOKUP(DATE(YEAR(F289),MONTH(F289),1),IGPM!A:B,2,1))*H289</f>
        <v>36341.519378027064</v>
      </c>
      <c r="N289" s="26" t="s">
        <v>28</v>
      </c>
      <c r="O289" s="26" t="s">
        <v>29</v>
      </c>
      <c r="P289" s="25">
        <v>-32385.07</v>
      </c>
      <c r="Q289" s="25">
        <v>11671.669999999998</v>
      </c>
      <c r="R289" s="25">
        <v>129911.77062317946</v>
      </c>
      <c r="S289" s="25">
        <v>-95495.077154042971</v>
      </c>
      <c r="T289" s="27">
        <v>34416.693469136488</v>
      </c>
    </row>
    <row r="290" spans="1:20">
      <c r="A290" s="28" t="s">
        <v>406</v>
      </c>
      <c r="B290" s="22" t="s">
        <v>407</v>
      </c>
      <c r="C290" s="22" t="s">
        <v>32</v>
      </c>
      <c r="D290" s="22" t="s">
        <v>105</v>
      </c>
      <c r="E290" s="22" t="s">
        <v>26</v>
      </c>
      <c r="F290" s="23">
        <v>39661</v>
      </c>
      <c r="G290" s="24" t="s">
        <v>27</v>
      </c>
      <c r="H290" s="25">
        <v>44056.74</v>
      </c>
      <c r="I290" s="25">
        <v>-26734.35</v>
      </c>
      <c r="J290" s="25">
        <v>17322.39</v>
      </c>
      <c r="K290" s="41">
        <f t="shared" si="12"/>
        <v>2008</v>
      </c>
      <c r="L290" s="42">
        <f t="shared" si="11"/>
        <v>322.99723165141472</v>
      </c>
      <c r="M290" s="39">
        <f>(VLOOKUP(DATE(2005,12,1),IGPM!A:B,2,1)/VLOOKUP(DATE(YEAR(F290),MONTH(F290),1),IGPM!A:B,2,1))*H290</f>
        <v>36341.519378027064</v>
      </c>
      <c r="N290" s="26" t="s">
        <v>28</v>
      </c>
      <c r="O290" s="26" t="s">
        <v>29</v>
      </c>
      <c r="P290" s="25">
        <v>-26734.35</v>
      </c>
      <c r="Q290" s="25">
        <v>17322.39</v>
      </c>
      <c r="R290" s="25">
        <v>129911.77062317946</v>
      </c>
      <c r="S290" s="25">
        <v>-78832.586000684532</v>
      </c>
      <c r="T290" s="27">
        <v>51079.184622494926</v>
      </c>
    </row>
    <row r="291" spans="1:20">
      <c r="A291" s="28" t="s">
        <v>408</v>
      </c>
      <c r="B291" s="22" t="s">
        <v>61</v>
      </c>
      <c r="C291" s="22" t="s">
        <v>32</v>
      </c>
      <c r="D291" s="22" t="s">
        <v>105</v>
      </c>
      <c r="E291" s="22" t="s">
        <v>26</v>
      </c>
      <c r="F291" s="23">
        <v>39661</v>
      </c>
      <c r="G291" s="24" t="s">
        <v>27</v>
      </c>
      <c r="H291" s="25">
        <v>88113.48</v>
      </c>
      <c r="I291" s="25">
        <v>-56070.45</v>
      </c>
      <c r="J291" s="25">
        <v>32043.03</v>
      </c>
      <c r="K291" s="41">
        <f t="shared" si="12"/>
        <v>2008</v>
      </c>
      <c r="L291" s="42">
        <f t="shared" si="11"/>
        <v>308.00969280610371</v>
      </c>
      <c r="M291" s="39">
        <f>(VLOOKUP(DATE(2005,12,1),IGPM!A:B,2,1)/VLOOKUP(DATE(YEAR(F291),MONTH(F291),1),IGPM!A:B,2,1))*H291</f>
        <v>72683.038756054128</v>
      </c>
      <c r="N291" s="26" t="s">
        <v>28</v>
      </c>
      <c r="O291" s="26" t="s">
        <v>29</v>
      </c>
      <c r="P291" s="25">
        <v>-56070.45</v>
      </c>
      <c r="Q291" s="25">
        <v>32043.03</v>
      </c>
      <c r="R291" s="25">
        <v>259823.54124635892</v>
      </c>
      <c r="S291" s="25">
        <v>-165337.05033868717</v>
      </c>
      <c r="T291" s="27">
        <v>94486.490907671745</v>
      </c>
    </row>
    <row r="292" spans="1:20">
      <c r="A292" s="28" t="s">
        <v>409</v>
      </c>
      <c r="B292" s="22" t="s">
        <v>367</v>
      </c>
      <c r="C292" s="22" t="s">
        <v>32</v>
      </c>
      <c r="D292" s="22" t="s">
        <v>105</v>
      </c>
      <c r="E292" s="22" t="s">
        <v>26</v>
      </c>
      <c r="F292" s="23">
        <v>39661</v>
      </c>
      <c r="G292" s="24" t="s">
        <v>27</v>
      </c>
      <c r="H292" s="25">
        <v>88113.48</v>
      </c>
      <c r="I292" s="25">
        <v>-64210.43</v>
      </c>
      <c r="J292" s="25">
        <v>23903.049999999996</v>
      </c>
      <c r="K292" s="41">
        <f t="shared" si="12"/>
        <v>2008</v>
      </c>
      <c r="L292" s="42">
        <f t="shared" si="11"/>
        <v>268.96318993658815</v>
      </c>
      <c r="M292" s="39">
        <f>(VLOOKUP(DATE(2005,12,1),IGPM!A:B,2,1)/VLOOKUP(DATE(YEAR(F292),MONTH(F292),1),IGPM!A:B,2,1))*H292</f>
        <v>72683.038756054128</v>
      </c>
      <c r="N292" s="26" t="s">
        <v>28</v>
      </c>
      <c r="O292" s="26" t="s">
        <v>29</v>
      </c>
      <c r="P292" s="25">
        <v>-64210.43</v>
      </c>
      <c r="Q292" s="25">
        <v>23903.049999999996</v>
      </c>
      <c r="R292" s="25">
        <v>259823.54124635892</v>
      </c>
      <c r="S292" s="25">
        <v>-189339.71632435176</v>
      </c>
      <c r="T292" s="27">
        <v>70483.824922007159</v>
      </c>
    </row>
    <row r="293" spans="1:20">
      <c r="A293" s="28" t="s">
        <v>410</v>
      </c>
      <c r="B293" s="22" t="s">
        <v>61</v>
      </c>
      <c r="C293" s="22" t="s">
        <v>32</v>
      </c>
      <c r="D293" s="22" t="s">
        <v>105</v>
      </c>
      <c r="E293" s="22" t="s">
        <v>26</v>
      </c>
      <c r="F293" s="23">
        <v>39661</v>
      </c>
      <c r="G293" s="24" t="s">
        <v>27</v>
      </c>
      <c r="H293" s="25">
        <v>88113.48</v>
      </c>
      <c r="I293" s="25">
        <v>-56070.45</v>
      </c>
      <c r="J293" s="25">
        <v>32043.03</v>
      </c>
      <c r="K293" s="41">
        <f t="shared" si="12"/>
        <v>2008</v>
      </c>
      <c r="L293" s="42">
        <f t="shared" si="11"/>
        <v>308.00969280610371</v>
      </c>
      <c r="M293" s="39">
        <f>(VLOOKUP(DATE(2005,12,1),IGPM!A:B,2,1)/VLOOKUP(DATE(YEAR(F293),MONTH(F293),1),IGPM!A:B,2,1))*H293</f>
        <v>72683.038756054128</v>
      </c>
      <c r="N293" s="26" t="s">
        <v>28</v>
      </c>
      <c r="O293" s="26" t="s">
        <v>29</v>
      </c>
      <c r="P293" s="25">
        <v>-56070.45</v>
      </c>
      <c r="Q293" s="25">
        <v>32043.03</v>
      </c>
      <c r="R293" s="25">
        <v>259823.54124635892</v>
      </c>
      <c r="S293" s="25">
        <v>-165337.05033868717</v>
      </c>
      <c r="T293" s="27">
        <v>94486.490907671745</v>
      </c>
    </row>
    <row r="294" spans="1:20">
      <c r="A294" s="28" t="s">
        <v>411</v>
      </c>
      <c r="B294" s="22" t="s">
        <v>367</v>
      </c>
      <c r="C294" s="22" t="s">
        <v>32</v>
      </c>
      <c r="D294" s="22" t="s">
        <v>105</v>
      </c>
      <c r="E294" s="22" t="s">
        <v>26</v>
      </c>
      <c r="F294" s="23">
        <v>39661</v>
      </c>
      <c r="G294" s="24" t="s">
        <v>27</v>
      </c>
      <c r="H294" s="25">
        <v>88113.48</v>
      </c>
      <c r="I294" s="25">
        <v>-64210.43</v>
      </c>
      <c r="J294" s="25">
        <v>23903.049999999996</v>
      </c>
      <c r="K294" s="41">
        <f t="shared" si="12"/>
        <v>2008</v>
      </c>
      <c r="L294" s="42">
        <f t="shared" si="11"/>
        <v>268.96318993658815</v>
      </c>
      <c r="M294" s="39">
        <f>(VLOOKUP(DATE(2005,12,1),IGPM!A:B,2,1)/VLOOKUP(DATE(YEAR(F294),MONTH(F294),1),IGPM!A:B,2,1))*H294</f>
        <v>72683.038756054128</v>
      </c>
      <c r="N294" s="26" t="s">
        <v>28</v>
      </c>
      <c r="O294" s="26" t="s">
        <v>29</v>
      </c>
      <c r="P294" s="25">
        <v>-64210.43</v>
      </c>
      <c r="Q294" s="25">
        <v>23903.049999999996</v>
      </c>
      <c r="R294" s="25">
        <v>259823.54124635892</v>
      </c>
      <c r="S294" s="25">
        <v>-189339.71632435176</v>
      </c>
      <c r="T294" s="27">
        <v>70483.824922007159</v>
      </c>
    </row>
    <row r="295" spans="1:20">
      <c r="A295" s="28" t="s">
        <v>412</v>
      </c>
      <c r="B295" s="22" t="s">
        <v>61</v>
      </c>
      <c r="C295" s="22" t="s">
        <v>32</v>
      </c>
      <c r="D295" s="22" t="s">
        <v>105</v>
      </c>
      <c r="E295" s="22" t="s">
        <v>26</v>
      </c>
      <c r="F295" s="23">
        <v>39661</v>
      </c>
      <c r="G295" s="24" t="s">
        <v>27</v>
      </c>
      <c r="H295" s="25">
        <v>88113.48</v>
      </c>
      <c r="I295" s="25">
        <v>-56529.85</v>
      </c>
      <c r="J295" s="25">
        <v>31583.629999999997</v>
      </c>
      <c r="K295" s="41">
        <f t="shared" si="12"/>
        <v>2008</v>
      </c>
      <c r="L295" s="42">
        <f t="shared" si="11"/>
        <v>305.50659660338738</v>
      </c>
      <c r="M295" s="39">
        <f>(VLOOKUP(DATE(2005,12,1),IGPM!A:B,2,1)/VLOOKUP(DATE(YEAR(F295),MONTH(F295),1),IGPM!A:B,2,1))*H295</f>
        <v>72683.038756054128</v>
      </c>
      <c r="N295" s="26" t="s">
        <v>28</v>
      </c>
      <c r="O295" s="26" t="s">
        <v>29</v>
      </c>
      <c r="P295" s="25">
        <v>-56529.85</v>
      </c>
      <c r="Q295" s="25">
        <v>31583.629999999997</v>
      </c>
      <c r="R295" s="25">
        <v>259823.54124635892</v>
      </c>
      <c r="S295" s="25">
        <v>-166691.70044271869</v>
      </c>
      <c r="T295" s="27">
        <v>93131.840803640225</v>
      </c>
    </row>
    <row r="296" spans="1:20">
      <c r="A296" s="28" t="s">
        <v>413</v>
      </c>
      <c r="B296" s="22" t="s">
        <v>367</v>
      </c>
      <c r="C296" s="22" t="s">
        <v>32</v>
      </c>
      <c r="D296" s="22" t="s">
        <v>105</v>
      </c>
      <c r="E296" s="22" t="s">
        <v>26</v>
      </c>
      <c r="F296" s="23">
        <v>39661</v>
      </c>
      <c r="G296" s="24" t="s">
        <v>27</v>
      </c>
      <c r="H296" s="25">
        <v>88113.48</v>
      </c>
      <c r="I296" s="25">
        <v>-64210.43</v>
      </c>
      <c r="J296" s="25">
        <v>23903.049999999996</v>
      </c>
      <c r="K296" s="41">
        <f t="shared" si="12"/>
        <v>2008</v>
      </c>
      <c r="L296" s="42">
        <f t="shared" si="11"/>
        <v>268.96318993658815</v>
      </c>
      <c r="M296" s="39">
        <f>(VLOOKUP(DATE(2005,12,1),IGPM!A:B,2,1)/VLOOKUP(DATE(YEAR(F296),MONTH(F296),1),IGPM!A:B,2,1))*H296</f>
        <v>72683.038756054128</v>
      </c>
      <c r="N296" s="26" t="s">
        <v>28</v>
      </c>
      <c r="O296" s="26" t="s">
        <v>29</v>
      </c>
      <c r="P296" s="25">
        <v>-64210.43</v>
      </c>
      <c r="Q296" s="25">
        <v>23903.049999999996</v>
      </c>
      <c r="R296" s="25">
        <v>259823.54124635892</v>
      </c>
      <c r="S296" s="25">
        <v>-189339.71632435176</v>
      </c>
      <c r="T296" s="27">
        <v>70483.824922007159</v>
      </c>
    </row>
    <row r="297" spans="1:20">
      <c r="A297" s="28" t="s">
        <v>414</v>
      </c>
      <c r="B297" s="22" t="s">
        <v>415</v>
      </c>
      <c r="C297" s="22" t="s">
        <v>82</v>
      </c>
      <c r="D297" s="22" t="s">
        <v>105</v>
      </c>
      <c r="E297" s="22" t="s">
        <v>26</v>
      </c>
      <c r="F297" s="23">
        <v>39661</v>
      </c>
      <c r="G297" s="24" t="s">
        <v>27</v>
      </c>
      <c r="H297" s="25">
        <v>44056.74</v>
      </c>
      <c r="I297" s="25">
        <v>-44056.74</v>
      </c>
      <c r="J297" s="25">
        <v>0</v>
      </c>
      <c r="K297" s="41">
        <f t="shared" si="12"/>
        <v>2008</v>
      </c>
      <c r="L297" s="42">
        <f t="shared" si="11"/>
        <v>196</v>
      </c>
      <c r="M297" s="39">
        <f>(VLOOKUP(DATE(2005,12,1),IGPM!A:B,2,1)/VLOOKUP(DATE(YEAR(F297),MONTH(F297),1),IGPM!A:B,2,1))*H297</f>
        <v>36341.519378027064</v>
      </c>
      <c r="N297" s="26" t="s">
        <v>28</v>
      </c>
      <c r="O297" s="26" t="s">
        <v>29</v>
      </c>
      <c r="P297" s="25">
        <v>-44056.74</v>
      </c>
      <c r="Q297" s="25">
        <v>0</v>
      </c>
      <c r="R297" s="25">
        <v>129911.77062317946</v>
      </c>
      <c r="S297" s="25">
        <v>-129911.77062317946</v>
      </c>
      <c r="T297" s="27">
        <v>0</v>
      </c>
    </row>
    <row r="298" spans="1:20">
      <c r="A298" s="28" t="s">
        <v>416</v>
      </c>
      <c r="B298" s="22" t="s">
        <v>417</v>
      </c>
      <c r="C298" s="22" t="s">
        <v>24</v>
      </c>
      <c r="D298" s="22" t="s">
        <v>105</v>
      </c>
      <c r="E298" s="22" t="s">
        <v>26</v>
      </c>
      <c r="F298" s="23">
        <v>39661</v>
      </c>
      <c r="G298" s="24" t="s">
        <v>27</v>
      </c>
      <c r="H298" s="25">
        <v>44056.74</v>
      </c>
      <c r="I298" s="25">
        <v>-34179.370000000003</v>
      </c>
      <c r="J298" s="25">
        <v>9877.3699999999953</v>
      </c>
      <c r="K298" s="41">
        <f t="shared" si="12"/>
        <v>2008</v>
      </c>
      <c r="L298" s="42">
        <f t="shared" si="11"/>
        <v>252.64131667728219</v>
      </c>
      <c r="M298" s="39">
        <f>(VLOOKUP(DATE(2005,12,1),IGPM!A:B,2,1)/VLOOKUP(DATE(YEAR(F298),MONTH(F298),1),IGPM!A:B,2,1))*H298</f>
        <v>36341.519378027064</v>
      </c>
      <c r="N298" s="26" t="s">
        <v>28</v>
      </c>
      <c r="O298" s="26" t="s">
        <v>29</v>
      </c>
      <c r="P298" s="25">
        <v>-34179.370000000003</v>
      </c>
      <c r="Q298" s="25">
        <v>9877.3699999999953</v>
      </c>
      <c r="R298" s="25">
        <v>129911.77062317946</v>
      </c>
      <c r="S298" s="25">
        <v>-100785.99722732053</v>
      </c>
      <c r="T298" s="27">
        <v>29125.773395858923</v>
      </c>
    </row>
    <row r="299" spans="1:20">
      <c r="A299" s="28" t="s">
        <v>418</v>
      </c>
      <c r="B299" s="22" t="s">
        <v>23</v>
      </c>
      <c r="C299" s="22" t="s">
        <v>24</v>
      </c>
      <c r="D299" s="22" t="s">
        <v>105</v>
      </c>
      <c r="E299" s="22" t="s">
        <v>26</v>
      </c>
      <c r="F299" s="23">
        <v>39661</v>
      </c>
      <c r="G299" s="24" t="s">
        <v>27</v>
      </c>
      <c r="H299" s="25">
        <v>44056.74</v>
      </c>
      <c r="I299" s="25">
        <v>-34853.440000000002</v>
      </c>
      <c r="J299" s="25">
        <v>9203.2999999999956</v>
      </c>
      <c r="K299" s="41">
        <f t="shared" si="12"/>
        <v>2008</v>
      </c>
      <c r="L299" s="42">
        <f t="shared" si="11"/>
        <v>247.75520120825945</v>
      </c>
      <c r="M299" s="39">
        <f>(VLOOKUP(DATE(2005,12,1),IGPM!A:B,2,1)/VLOOKUP(DATE(YEAR(F299),MONTH(F299),1),IGPM!A:B,2,1))*H299</f>
        <v>36341.519378027064</v>
      </c>
      <c r="N299" s="26" t="s">
        <v>28</v>
      </c>
      <c r="O299" s="26" t="s">
        <v>29</v>
      </c>
      <c r="P299" s="25">
        <v>-34853.440000000002</v>
      </c>
      <c r="Q299" s="25">
        <v>9203.2999999999956</v>
      </c>
      <c r="R299" s="25">
        <v>129911.77062317946</v>
      </c>
      <c r="S299" s="25">
        <v>-102773.65285558462</v>
      </c>
      <c r="T299" s="27">
        <v>27138.117767594842</v>
      </c>
    </row>
    <row r="300" spans="1:20">
      <c r="A300" s="28" t="s">
        <v>419</v>
      </c>
      <c r="B300" s="22" t="s">
        <v>415</v>
      </c>
      <c r="C300" s="22" t="s">
        <v>82</v>
      </c>
      <c r="D300" s="22" t="s">
        <v>105</v>
      </c>
      <c r="E300" s="22" t="s">
        <v>26</v>
      </c>
      <c r="F300" s="23">
        <v>39661</v>
      </c>
      <c r="G300" s="24" t="s">
        <v>27</v>
      </c>
      <c r="H300" s="25">
        <v>44056.74</v>
      </c>
      <c r="I300" s="25">
        <v>-44056.74</v>
      </c>
      <c r="J300" s="25">
        <v>0</v>
      </c>
      <c r="K300" s="41">
        <f t="shared" si="12"/>
        <v>2008</v>
      </c>
      <c r="L300" s="42">
        <f t="shared" si="11"/>
        <v>196</v>
      </c>
      <c r="M300" s="39">
        <f>(VLOOKUP(DATE(2005,12,1),IGPM!A:B,2,1)/VLOOKUP(DATE(YEAR(F300),MONTH(F300),1),IGPM!A:B,2,1))*H300</f>
        <v>36341.519378027064</v>
      </c>
      <c r="N300" s="26" t="s">
        <v>28</v>
      </c>
      <c r="O300" s="26" t="s">
        <v>29</v>
      </c>
      <c r="P300" s="25">
        <v>-44056.74</v>
      </c>
      <c r="Q300" s="25">
        <v>0</v>
      </c>
      <c r="R300" s="25">
        <v>129911.77062317946</v>
      </c>
      <c r="S300" s="25">
        <v>-129911.77062317946</v>
      </c>
      <c r="T300" s="27">
        <v>0</v>
      </c>
    </row>
    <row r="301" spans="1:20">
      <c r="A301" s="28" t="s">
        <v>420</v>
      </c>
      <c r="B301" s="22" t="s">
        <v>326</v>
      </c>
      <c r="C301" s="22" t="s">
        <v>24</v>
      </c>
      <c r="D301" s="22" t="s">
        <v>105</v>
      </c>
      <c r="E301" s="22" t="s">
        <v>26</v>
      </c>
      <c r="F301" s="23">
        <v>39661</v>
      </c>
      <c r="G301" s="24" t="s">
        <v>27</v>
      </c>
      <c r="H301" s="25">
        <v>44056.74</v>
      </c>
      <c r="I301" s="25">
        <v>-44056.74</v>
      </c>
      <c r="J301" s="25">
        <v>0</v>
      </c>
      <c r="K301" s="41">
        <f t="shared" si="12"/>
        <v>2008</v>
      </c>
      <c r="L301" s="42">
        <f t="shared" si="11"/>
        <v>196</v>
      </c>
      <c r="M301" s="39">
        <f>(VLOOKUP(DATE(2005,12,1),IGPM!A:B,2,1)/VLOOKUP(DATE(YEAR(F301),MONTH(F301),1),IGPM!A:B,2,1))*H301</f>
        <v>36341.519378027064</v>
      </c>
      <c r="N301" s="26" t="s">
        <v>28</v>
      </c>
      <c r="O301" s="26" t="s">
        <v>29</v>
      </c>
      <c r="P301" s="25">
        <v>-44056.74</v>
      </c>
      <c r="Q301" s="25">
        <v>0</v>
      </c>
      <c r="R301" s="25">
        <v>129911.77062317946</v>
      </c>
      <c r="S301" s="25">
        <v>-129911.77062317946</v>
      </c>
      <c r="T301" s="27">
        <v>0</v>
      </c>
    </row>
    <row r="302" spans="1:20">
      <c r="A302" s="28" t="s">
        <v>421</v>
      </c>
      <c r="B302" s="22" t="s">
        <v>328</v>
      </c>
      <c r="C302" s="22" t="s">
        <v>24</v>
      </c>
      <c r="D302" s="22" t="s">
        <v>105</v>
      </c>
      <c r="E302" s="22" t="s">
        <v>26</v>
      </c>
      <c r="F302" s="23">
        <v>39661</v>
      </c>
      <c r="G302" s="24" t="s">
        <v>27</v>
      </c>
      <c r="H302" s="25">
        <v>44056.74</v>
      </c>
      <c r="I302" s="25">
        <v>-44056.74</v>
      </c>
      <c r="J302" s="25">
        <v>0</v>
      </c>
      <c r="K302" s="41">
        <f t="shared" si="12"/>
        <v>2008</v>
      </c>
      <c r="L302" s="42">
        <f t="shared" si="11"/>
        <v>196</v>
      </c>
      <c r="M302" s="39">
        <f>(VLOOKUP(DATE(2005,12,1),IGPM!A:B,2,1)/VLOOKUP(DATE(YEAR(F302),MONTH(F302),1),IGPM!A:B,2,1))*H302</f>
        <v>36341.519378027064</v>
      </c>
      <c r="N302" s="26" t="s">
        <v>28</v>
      </c>
      <c r="O302" s="26" t="s">
        <v>29</v>
      </c>
      <c r="P302" s="25">
        <v>-44056.74</v>
      </c>
      <c r="Q302" s="25">
        <v>0</v>
      </c>
      <c r="R302" s="25">
        <v>129911.77062317946</v>
      </c>
      <c r="S302" s="25">
        <v>-129911.77062317946</v>
      </c>
      <c r="T302" s="27">
        <v>0</v>
      </c>
    </row>
    <row r="303" spans="1:20">
      <c r="A303" s="28" t="s">
        <v>422</v>
      </c>
      <c r="B303" s="22" t="s">
        <v>241</v>
      </c>
      <c r="C303" s="22" t="s">
        <v>24</v>
      </c>
      <c r="D303" s="22" t="s">
        <v>105</v>
      </c>
      <c r="E303" s="22" t="s">
        <v>26</v>
      </c>
      <c r="F303" s="23">
        <v>39661</v>
      </c>
      <c r="G303" s="24" t="s">
        <v>27</v>
      </c>
      <c r="H303" s="25">
        <v>44056.74</v>
      </c>
      <c r="I303" s="25">
        <v>-44056.74</v>
      </c>
      <c r="J303" s="25">
        <v>0</v>
      </c>
      <c r="K303" s="41">
        <f t="shared" si="12"/>
        <v>2008</v>
      </c>
      <c r="L303" s="42">
        <f t="shared" si="11"/>
        <v>196</v>
      </c>
      <c r="M303" s="39">
        <f>(VLOOKUP(DATE(2005,12,1),IGPM!A:B,2,1)/VLOOKUP(DATE(YEAR(F303),MONTH(F303),1),IGPM!A:B,2,1))*H303</f>
        <v>36341.519378027064</v>
      </c>
      <c r="N303" s="26" t="s">
        <v>28</v>
      </c>
      <c r="O303" s="26" t="s">
        <v>29</v>
      </c>
      <c r="P303" s="25">
        <v>-44056.74</v>
      </c>
      <c r="Q303" s="25">
        <v>0</v>
      </c>
      <c r="R303" s="25">
        <v>129911.77062317946</v>
      </c>
      <c r="S303" s="25">
        <v>-129911.77062317946</v>
      </c>
      <c r="T303" s="27">
        <v>0</v>
      </c>
    </row>
    <row r="304" spans="1:20">
      <c r="A304" s="28" t="s">
        <v>423</v>
      </c>
      <c r="B304" s="22" t="s">
        <v>424</v>
      </c>
      <c r="C304" s="22" t="s">
        <v>32</v>
      </c>
      <c r="D304" s="22" t="s">
        <v>105</v>
      </c>
      <c r="E304" s="22" t="s">
        <v>26</v>
      </c>
      <c r="F304" s="23">
        <v>39661</v>
      </c>
      <c r="G304" s="24" t="s">
        <v>27</v>
      </c>
      <c r="H304" s="25">
        <v>44056.74</v>
      </c>
      <c r="I304" s="25">
        <v>-30179.49</v>
      </c>
      <c r="J304" s="25">
        <v>13877.249999999996</v>
      </c>
      <c r="K304" s="41">
        <f t="shared" si="12"/>
        <v>2008</v>
      </c>
      <c r="L304" s="42">
        <f t="shared" si="11"/>
        <v>286.12547925760174</v>
      </c>
      <c r="M304" s="39">
        <f>(VLOOKUP(DATE(2005,12,1),IGPM!A:B,2,1)/VLOOKUP(DATE(YEAR(F304),MONTH(F304),1),IGPM!A:B,2,1))*H304</f>
        <v>36341.519378027064</v>
      </c>
      <c r="N304" s="26" t="s">
        <v>28</v>
      </c>
      <c r="O304" s="26" t="s">
        <v>29</v>
      </c>
      <c r="P304" s="25">
        <v>-30179.49</v>
      </c>
      <c r="Q304" s="25">
        <v>13877.249999999996</v>
      </c>
      <c r="R304" s="25">
        <v>129911.77062317946</v>
      </c>
      <c r="S304" s="25">
        <v>-88991.400235345121</v>
      </c>
      <c r="T304" s="27">
        <v>40920.370387834337</v>
      </c>
    </row>
    <row r="305" spans="1:20">
      <c r="A305" s="28" t="s">
        <v>425</v>
      </c>
      <c r="B305" s="22" t="s">
        <v>426</v>
      </c>
      <c r="C305" s="22" t="s">
        <v>24</v>
      </c>
      <c r="D305" s="22" t="s">
        <v>105</v>
      </c>
      <c r="E305" s="22" t="s">
        <v>26</v>
      </c>
      <c r="F305" s="23">
        <v>39661</v>
      </c>
      <c r="G305" s="24" t="s">
        <v>27</v>
      </c>
      <c r="H305" s="25">
        <v>44056.74</v>
      </c>
      <c r="I305" s="25">
        <v>-44056.74</v>
      </c>
      <c r="J305" s="25">
        <v>0</v>
      </c>
      <c r="K305" s="41">
        <f t="shared" si="12"/>
        <v>2008</v>
      </c>
      <c r="L305" s="42">
        <f t="shared" si="11"/>
        <v>196</v>
      </c>
      <c r="M305" s="39">
        <f>(VLOOKUP(DATE(2005,12,1),IGPM!A:B,2,1)/VLOOKUP(DATE(YEAR(F305),MONTH(F305),1),IGPM!A:B,2,1))*H305</f>
        <v>36341.519378027064</v>
      </c>
      <c r="N305" s="26" t="s">
        <v>28</v>
      </c>
      <c r="O305" s="26" t="s">
        <v>29</v>
      </c>
      <c r="P305" s="25">
        <v>-44056.74</v>
      </c>
      <c r="Q305" s="25">
        <v>0</v>
      </c>
      <c r="R305" s="25">
        <v>129911.77062317946</v>
      </c>
      <c r="S305" s="25">
        <v>-129911.77062317946</v>
      </c>
      <c r="T305" s="27">
        <v>0</v>
      </c>
    </row>
    <row r="306" spans="1:20">
      <c r="A306" s="28" t="s">
        <v>427</v>
      </c>
      <c r="B306" s="22" t="s">
        <v>428</v>
      </c>
      <c r="C306" s="22" t="s">
        <v>24</v>
      </c>
      <c r="D306" s="22" t="s">
        <v>105</v>
      </c>
      <c r="E306" s="22" t="s">
        <v>26</v>
      </c>
      <c r="F306" s="23">
        <v>39661</v>
      </c>
      <c r="G306" s="24" t="s">
        <v>27</v>
      </c>
      <c r="H306" s="25">
        <v>44056.74</v>
      </c>
      <c r="I306" s="25">
        <v>-44056.74</v>
      </c>
      <c r="J306" s="25">
        <v>0</v>
      </c>
      <c r="K306" s="41">
        <f t="shared" si="12"/>
        <v>2008</v>
      </c>
      <c r="L306" s="42">
        <f t="shared" si="11"/>
        <v>196</v>
      </c>
      <c r="M306" s="39">
        <f>(VLOOKUP(DATE(2005,12,1),IGPM!A:B,2,1)/VLOOKUP(DATE(YEAR(F306),MONTH(F306),1),IGPM!A:B,2,1))*H306</f>
        <v>36341.519378027064</v>
      </c>
      <c r="N306" s="26" t="s">
        <v>28</v>
      </c>
      <c r="O306" s="26" t="s">
        <v>29</v>
      </c>
      <c r="P306" s="25">
        <v>-44056.74</v>
      </c>
      <c r="Q306" s="25">
        <v>0</v>
      </c>
      <c r="R306" s="25">
        <v>129911.77062317946</v>
      </c>
      <c r="S306" s="25">
        <v>-129911.77062317946</v>
      </c>
      <c r="T306" s="27">
        <v>0</v>
      </c>
    </row>
    <row r="307" spans="1:20">
      <c r="A307" s="28" t="s">
        <v>429</v>
      </c>
      <c r="B307" s="22" t="s">
        <v>430</v>
      </c>
      <c r="C307" s="22" t="s">
        <v>32</v>
      </c>
      <c r="D307" s="22" t="s">
        <v>105</v>
      </c>
      <c r="E307" s="22" t="s">
        <v>26</v>
      </c>
      <c r="F307" s="23">
        <v>39661</v>
      </c>
      <c r="G307" s="24" t="s">
        <v>27</v>
      </c>
      <c r="H307" s="25">
        <v>44056.74</v>
      </c>
      <c r="I307" s="25">
        <v>-44056.74</v>
      </c>
      <c r="J307" s="25">
        <v>0</v>
      </c>
      <c r="K307" s="41">
        <f t="shared" si="12"/>
        <v>2008</v>
      </c>
      <c r="L307" s="42">
        <f t="shared" si="11"/>
        <v>196</v>
      </c>
      <c r="M307" s="39">
        <f>(VLOOKUP(DATE(2005,12,1),IGPM!A:B,2,1)/VLOOKUP(DATE(YEAR(F307),MONTH(F307),1),IGPM!A:B,2,1))*H307</f>
        <v>36341.519378027064</v>
      </c>
      <c r="N307" s="26" t="s">
        <v>28</v>
      </c>
      <c r="O307" s="26" t="s">
        <v>29</v>
      </c>
      <c r="P307" s="25">
        <v>-44056.74</v>
      </c>
      <c r="Q307" s="25">
        <v>0</v>
      </c>
      <c r="R307" s="25">
        <v>129911.77062317946</v>
      </c>
      <c r="S307" s="25">
        <v>-129911.77062317946</v>
      </c>
      <c r="T307" s="27">
        <v>0</v>
      </c>
    </row>
    <row r="308" spans="1:20">
      <c r="A308" s="28" t="s">
        <v>431</v>
      </c>
      <c r="B308" s="22" t="s">
        <v>160</v>
      </c>
      <c r="C308" s="22" t="s">
        <v>24</v>
      </c>
      <c r="D308" s="22" t="s">
        <v>105</v>
      </c>
      <c r="E308" s="22" t="s">
        <v>26</v>
      </c>
      <c r="F308" s="23">
        <v>39661</v>
      </c>
      <c r="G308" s="24" t="s">
        <v>27</v>
      </c>
      <c r="H308" s="25">
        <v>44056.74</v>
      </c>
      <c r="I308" s="25">
        <v>-30393.94</v>
      </c>
      <c r="J308" s="25">
        <v>13662.8</v>
      </c>
      <c r="K308" s="41">
        <f t="shared" si="12"/>
        <v>2008</v>
      </c>
      <c r="L308" s="42">
        <f t="shared" si="11"/>
        <v>284.10666863197071</v>
      </c>
      <c r="M308" s="39">
        <f>(VLOOKUP(DATE(2005,12,1),IGPM!A:B,2,1)/VLOOKUP(DATE(YEAR(F308),MONTH(F308),1),IGPM!A:B,2,1))*H308</f>
        <v>36341.519378027064</v>
      </c>
      <c r="N308" s="26" t="s">
        <v>28</v>
      </c>
      <c r="O308" s="26" t="s">
        <v>29</v>
      </c>
      <c r="P308" s="25">
        <v>-30393.94</v>
      </c>
      <c r="Q308" s="25">
        <v>13662.8</v>
      </c>
      <c r="R308" s="25">
        <v>129911.77062317946</v>
      </c>
      <c r="S308" s="25">
        <v>-89623.757037281466</v>
      </c>
      <c r="T308" s="27">
        <v>40288.013585897992</v>
      </c>
    </row>
    <row r="309" spans="1:20">
      <c r="A309" s="28" t="s">
        <v>432</v>
      </c>
      <c r="B309" s="22" t="s">
        <v>316</v>
      </c>
      <c r="C309" s="22" t="s">
        <v>32</v>
      </c>
      <c r="D309" s="22" t="s">
        <v>105</v>
      </c>
      <c r="E309" s="22" t="s">
        <v>26</v>
      </c>
      <c r="F309" s="23">
        <v>39661</v>
      </c>
      <c r="G309" s="24" t="s">
        <v>27</v>
      </c>
      <c r="H309" s="25">
        <v>44056.74</v>
      </c>
      <c r="I309" s="25">
        <v>-34179.370000000003</v>
      </c>
      <c r="J309" s="25">
        <v>9877.3699999999953</v>
      </c>
      <c r="K309" s="41">
        <f t="shared" si="12"/>
        <v>2008</v>
      </c>
      <c r="L309" s="42">
        <f t="shared" si="11"/>
        <v>252.64131667728219</v>
      </c>
      <c r="M309" s="39">
        <f>(VLOOKUP(DATE(2005,12,1),IGPM!A:B,2,1)/VLOOKUP(DATE(YEAR(F309),MONTH(F309),1),IGPM!A:B,2,1))*H309</f>
        <v>36341.519378027064</v>
      </c>
      <c r="N309" s="26" t="s">
        <v>28</v>
      </c>
      <c r="O309" s="26" t="s">
        <v>29</v>
      </c>
      <c r="P309" s="25">
        <v>-34179.370000000003</v>
      </c>
      <c r="Q309" s="25">
        <v>9877.3699999999953</v>
      </c>
      <c r="R309" s="25">
        <v>129911.77062317946</v>
      </c>
      <c r="S309" s="25">
        <v>-100785.99722732053</v>
      </c>
      <c r="T309" s="27">
        <v>29125.773395858923</v>
      </c>
    </row>
    <row r="310" spans="1:20">
      <c r="A310" s="28" t="s">
        <v>433</v>
      </c>
      <c r="B310" s="22" t="s">
        <v>316</v>
      </c>
      <c r="C310" s="22" t="s">
        <v>32</v>
      </c>
      <c r="D310" s="22" t="s">
        <v>105</v>
      </c>
      <c r="E310" s="22" t="s">
        <v>26</v>
      </c>
      <c r="F310" s="23">
        <v>39661</v>
      </c>
      <c r="G310" s="24" t="s">
        <v>27</v>
      </c>
      <c r="H310" s="25">
        <v>44056.74</v>
      </c>
      <c r="I310" s="25">
        <v>-34179.370000000003</v>
      </c>
      <c r="J310" s="25">
        <v>9877.3699999999953</v>
      </c>
      <c r="K310" s="41">
        <f t="shared" si="12"/>
        <v>2008</v>
      </c>
      <c r="L310" s="42">
        <f t="shared" si="11"/>
        <v>252.64131667728219</v>
      </c>
      <c r="M310" s="39">
        <f>(VLOOKUP(DATE(2005,12,1),IGPM!A:B,2,1)/VLOOKUP(DATE(YEAR(F310),MONTH(F310),1),IGPM!A:B,2,1))*H310</f>
        <v>36341.519378027064</v>
      </c>
      <c r="N310" s="26" t="s">
        <v>28</v>
      </c>
      <c r="O310" s="26" t="s">
        <v>29</v>
      </c>
      <c r="P310" s="25">
        <v>-34179.370000000003</v>
      </c>
      <c r="Q310" s="25">
        <v>9877.3699999999953</v>
      </c>
      <c r="R310" s="25">
        <v>129911.77062317946</v>
      </c>
      <c r="S310" s="25">
        <v>-100785.99722732053</v>
      </c>
      <c r="T310" s="27">
        <v>29125.773395858923</v>
      </c>
    </row>
    <row r="311" spans="1:20">
      <c r="A311" s="28" t="s">
        <v>434</v>
      </c>
      <c r="B311" s="22" t="s">
        <v>316</v>
      </c>
      <c r="C311" s="22" t="s">
        <v>32</v>
      </c>
      <c r="D311" s="22" t="s">
        <v>105</v>
      </c>
      <c r="E311" s="22" t="s">
        <v>26</v>
      </c>
      <c r="F311" s="23">
        <v>39661</v>
      </c>
      <c r="G311" s="24" t="s">
        <v>27</v>
      </c>
      <c r="H311" s="25">
        <v>44056.74</v>
      </c>
      <c r="I311" s="25">
        <v>-34179.370000000003</v>
      </c>
      <c r="J311" s="25">
        <v>9877.3699999999953</v>
      </c>
      <c r="K311" s="41">
        <f t="shared" si="12"/>
        <v>2008</v>
      </c>
      <c r="L311" s="42">
        <f t="shared" si="11"/>
        <v>252.64131667728219</v>
      </c>
      <c r="M311" s="39">
        <f>(VLOOKUP(DATE(2005,12,1),IGPM!A:B,2,1)/VLOOKUP(DATE(YEAR(F311),MONTH(F311),1),IGPM!A:B,2,1))*H311</f>
        <v>36341.519378027064</v>
      </c>
      <c r="N311" s="26" t="s">
        <v>28</v>
      </c>
      <c r="O311" s="26" t="s">
        <v>29</v>
      </c>
      <c r="P311" s="25">
        <v>-34179.370000000003</v>
      </c>
      <c r="Q311" s="25">
        <v>9877.3699999999953</v>
      </c>
      <c r="R311" s="25">
        <v>129911.77062317946</v>
      </c>
      <c r="S311" s="25">
        <v>-100785.99722732053</v>
      </c>
      <c r="T311" s="27">
        <v>29125.773395858923</v>
      </c>
    </row>
    <row r="312" spans="1:20">
      <c r="A312" s="28" t="s">
        <v>435</v>
      </c>
      <c r="B312" s="22" t="s">
        <v>186</v>
      </c>
      <c r="C312" s="22" t="s">
        <v>32</v>
      </c>
      <c r="D312" s="22" t="s">
        <v>105</v>
      </c>
      <c r="E312" s="22" t="s">
        <v>26</v>
      </c>
      <c r="F312" s="23">
        <v>39661</v>
      </c>
      <c r="G312" s="24" t="s">
        <v>27</v>
      </c>
      <c r="H312" s="25">
        <v>176226.96</v>
      </c>
      <c r="I312" s="25">
        <v>-117631.8</v>
      </c>
      <c r="J312" s="25">
        <v>58595.159999999989</v>
      </c>
      <c r="K312" s="41">
        <f t="shared" si="12"/>
        <v>2008</v>
      </c>
      <c r="L312" s="42">
        <f t="shared" si="11"/>
        <v>293.63219945626946</v>
      </c>
      <c r="M312" s="39">
        <f>(VLOOKUP(DATE(2005,12,1),IGPM!A:B,2,1)/VLOOKUP(DATE(YEAR(F312),MONTH(F312),1),IGPM!A:B,2,1))*H312</f>
        <v>145366.07751210826</v>
      </c>
      <c r="N312" s="26" t="s">
        <v>28</v>
      </c>
      <c r="O312" s="26" t="s">
        <v>29</v>
      </c>
      <c r="P312" s="25">
        <v>-117631.8</v>
      </c>
      <c r="Q312" s="25">
        <v>58595.159999999989</v>
      </c>
      <c r="R312" s="25">
        <v>519647.08249271783</v>
      </c>
      <c r="S312" s="25">
        <v>-346865.32456990064</v>
      </c>
      <c r="T312" s="27">
        <v>172781.7579228172</v>
      </c>
    </row>
    <row r="313" spans="1:20">
      <c r="A313" s="28" t="s">
        <v>436</v>
      </c>
      <c r="B313" s="22" t="s">
        <v>437</v>
      </c>
      <c r="C313" s="22" t="s">
        <v>32</v>
      </c>
      <c r="D313" s="22" t="s">
        <v>105</v>
      </c>
      <c r="E313" s="22" t="s">
        <v>26</v>
      </c>
      <c r="F313" s="23">
        <v>39661</v>
      </c>
      <c r="G313" s="24" t="s">
        <v>27</v>
      </c>
      <c r="H313" s="25">
        <v>88113.48</v>
      </c>
      <c r="I313" s="25">
        <v>-67678.429999999993</v>
      </c>
      <c r="J313" s="25">
        <v>20435.050000000003</v>
      </c>
      <c r="K313" s="41">
        <f t="shared" si="12"/>
        <v>2008</v>
      </c>
      <c r="L313" s="42">
        <f t="shared" si="11"/>
        <v>255.1808911642897</v>
      </c>
      <c r="M313" s="39">
        <f>(VLOOKUP(DATE(2005,12,1),IGPM!A:B,2,1)/VLOOKUP(DATE(YEAR(F313),MONTH(F313),1),IGPM!A:B,2,1))*H313</f>
        <v>72683.038756054128</v>
      </c>
      <c r="N313" s="26" t="s">
        <v>28</v>
      </c>
      <c r="O313" s="26" t="s">
        <v>29</v>
      </c>
      <c r="P313" s="25">
        <v>-67678.429999999993</v>
      </c>
      <c r="Q313" s="25">
        <v>20435.050000000003</v>
      </c>
      <c r="R313" s="25">
        <v>259823.54124635892</v>
      </c>
      <c r="S313" s="25">
        <v>-199565.9387030658</v>
      </c>
      <c r="T313" s="27">
        <v>60257.60254329312</v>
      </c>
    </row>
    <row r="314" spans="1:20">
      <c r="A314" s="28" t="s">
        <v>438</v>
      </c>
      <c r="B314" s="22" t="s">
        <v>437</v>
      </c>
      <c r="C314" s="22" t="s">
        <v>32</v>
      </c>
      <c r="D314" s="22" t="s">
        <v>105</v>
      </c>
      <c r="E314" s="22" t="s">
        <v>26</v>
      </c>
      <c r="F314" s="23">
        <v>39661</v>
      </c>
      <c r="G314" s="24" t="s">
        <v>27</v>
      </c>
      <c r="H314" s="25">
        <v>88113.48</v>
      </c>
      <c r="I314" s="25">
        <v>-67678.429999999993</v>
      </c>
      <c r="J314" s="25">
        <v>20435.050000000003</v>
      </c>
      <c r="K314" s="41">
        <f t="shared" si="12"/>
        <v>2008</v>
      </c>
      <c r="L314" s="42">
        <f t="shared" si="11"/>
        <v>255.1808911642897</v>
      </c>
      <c r="M314" s="39">
        <f>(VLOOKUP(DATE(2005,12,1),IGPM!A:B,2,1)/VLOOKUP(DATE(YEAR(F314),MONTH(F314),1),IGPM!A:B,2,1))*H314</f>
        <v>72683.038756054128</v>
      </c>
      <c r="N314" s="26" t="s">
        <v>28</v>
      </c>
      <c r="O314" s="26" t="s">
        <v>29</v>
      </c>
      <c r="P314" s="25">
        <v>-67678.429999999993</v>
      </c>
      <c r="Q314" s="25">
        <v>20435.050000000003</v>
      </c>
      <c r="R314" s="25">
        <v>259823.54124635892</v>
      </c>
      <c r="S314" s="25">
        <v>-199565.9387030658</v>
      </c>
      <c r="T314" s="27">
        <v>60257.60254329312</v>
      </c>
    </row>
    <row r="315" spans="1:20">
      <c r="A315" s="28" t="s">
        <v>439</v>
      </c>
      <c r="B315" s="22" t="s">
        <v>437</v>
      </c>
      <c r="C315" s="22" t="s">
        <v>32</v>
      </c>
      <c r="D315" s="22" t="s">
        <v>105</v>
      </c>
      <c r="E315" s="22" t="s">
        <v>26</v>
      </c>
      <c r="F315" s="23">
        <v>39661</v>
      </c>
      <c r="G315" s="24" t="s">
        <v>27</v>
      </c>
      <c r="H315" s="25">
        <v>88113.48</v>
      </c>
      <c r="I315" s="25">
        <v>-67678.429999999993</v>
      </c>
      <c r="J315" s="25">
        <v>20435.050000000003</v>
      </c>
      <c r="K315" s="41">
        <f t="shared" si="12"/>
        <v>2008</v>
      </c>
      <c r="L315" s="42">
        <f t="shared" si="11"/>
        <v>255.1808911642897</v>
      </c>
      <c r="M315" s="39">
        <f>(VLOOKUP(DATE(2005,12,1),IGPM!A:B,2,1)/VLOOKUP(DATE(YEAR(F315),MONTH(F315),1),IGPM!A:B,2,1))*H315</f>
        <v>72683.038756054128</v>
      </c>
      <c r="N315" s="26" t="s">
        <v>28</v>
      </c>
      <c r="O315" s="26" t="s">
        <v>29</v>
      </c>
      <c r="P315" s="25">
        <v>-67678.429999999993</v>
      </c>
      <c r="Q315" s="25">
        <v>20435.050000000003</v>
      </c>
      <c r="R315" s="25">
        <v>259823.54124635892</v>
      </c>
      <c r="S315" s="25">
        <v>-199565.9387030658</v>
      </c>
      <c r="T315" s="27">
        <v>60257.60254329312</v>
      </c>
    </row>
    <row r="316" spans="1:20">
      <c r="A316" s="28" t="s">
        <v>440</v>
      </c>
      <c r="B316" s="22" t="s">
        <v>186</v>
      </c>
      <c r="C316" s="22" t="s">
        <v>32</v>
      </c>
      <c r="D316" s="22" t="s">
        <v>105</v>
      </c>
      <c r="E316" s="22" t="s">
        <v>26</v>
      </c>
      <c r="F316" s="23">
        <v>39661</v>
      </c>
      <c r="G316" s="24" t="s">
        <v>27</v>
      </c>
      <c r="H316" s="25">
        <v>176226.96</v>
      </c>
      <c r="I316" s="25">
        <v>-117631.8</v>
      </c>
      <c r="J316" s="25">
        <v>58595.159999999989</v>
      </c>
      <c r="K316" s="41">
        <f t="shared" si="12"/>
        <v>2008</v>
      </c>
      <c r="L316" s="42">
        <f t="shared" si="11"/>
        <v>293.63219945626946</v>
      </c>
      <c r="M316" s="39">
        <f>(VLOOKUP(DATE(2005,12,1),IGPM!A:B,2,1)/VLOOKUP(DATE(YEAR(F316),MONTH(F316),1),IGPM!A:B,2,1))*H316</f>
        <v>145366.07751210826</v>
      </c>
      <c r="N316" s="26" t="s">
        <v>28</v>
      </c>
      <c r="O316" s="26" t="s">
        <v>29</v>
      </c>
      <c r="P316" s="25">
        <v>-117631.8</v>
      </c>
      <c r="Q316" s="25">
        <v>58595.159999999989</v>
      </c>
      <c r="R316" s="25">
        <v>519647.08249271783</v>
      </c>
      <c r="S316" s="25">
        <v>-346865.32456990064</v>
      </c>
      <c r="T316" s="27">
        <v>172781.7579228172</v>
      </c>
    </row>
    <row r="317" spans="1:20">
      <c r="A317" s="28" t="s">
        <v>441</v>
      </c>
      <c r="B317" s="22" t="s">
        <v>186</v>
      </c>
      <c r="C317" s="22" t="s">
        <v>32</v>
      </c>
      <c r="D317" s="22" t="s">
        <v>105</v>
      </c>
      <c r="E317" s="22" t="s">
        <v>26</v>
      </c>
      <c r="F317" s="23">
        <v>39661</v>
      </c>
      <c r="G317" s="24" t="s">
        <v>27</v>
      </c>
      <c r="H317" s="25">
        <v>176226.96</v>
      </c>
      <c r="I317" s="25">
        <v>-117631.8</v>
      </c>
      <c r="J317" s="25">
        <v>58595.159999999989</v>
      </c>
      <c r="K317" s="41">
        <f t="shared" si="12"/>
        <v>2008</v>
      </c>
      <c r="L317" s="42">
        <f t="shared" si="11"/>
        <v>293.63219945626946</v>
      </c>
      <c r="M317" s="39">
        <f>(VLOOKUP(DATE(2005,12,1),IGPM!A:B,2,1)/VLOOKUP(DATE(YEAR(F317),MONTH(F317),1),IGPM!A:B,2,1))*H317</f>
        <v>145366.07751210826</v>
      </c>
      <c r="N317" s="26" t="s">
        <v>28</v>
      </c>
      <c r="O317" s="26" t="s">
        <v>29</v>
      </c>
      <c r="P317" s="25">
        <v>-117631.8</v>
      </c>
      <c r="Q317" s="25">
        <v>58595.159999999989</v>
      </c>
      <c r="R317" s="25">
        <v>519647.08249271783</v>
      </c>
      <c r="S317" s="25">
        <v>-346865.32456990064</v>
      </c>
      <c r="T317" s="27">
        <v>172781.7579228172</v>
      </c>
    </row>
    <row r="318" spans="1:20">
      <c r="A318" s="28" t="s">
        <v>442</v>
      </c>
      <c r="B318" s="22" t="s">
        <v>443</v>
      </c>
      <c r="C318" s="22" t="s">
        <v>32</v>
      </c>
      <c r="D318" s="22" t="s">
        <v>105</v>
      </c>
      <c r="E318" s="22" t="s">
        <v>26</v>
      </c>
      <c r="F318" s="23">
        <v>39661</v>
      </c>
      <c r="G318" s="24" t="s">
        <v>27</v>
      </c>
      <c r="H318" s="25">
        <v>88113.48</v>
      </c>
      <c r="I318" s="25">
        <v>-67678.429999999993</v>
      </c>
      <c r="J318" s="25">
        <v>20435.050000000003</v>
      </c>
      <c r="K318" s="41">
        <f t="shared" si="12"/>
        <v>2008</v>
      </c>
      <c r="L318" s="42">
        <f t="shared" si="11"/>
        <v>255.1808911642897</v>
      </c>
      <c r="M318" s="39">
        <f>(VLOOKUP(DATE(2005,12,1),IGPM!A:B,2,1)/VLOOKUP(DATE(YEAR(F318),MONTH(F318),1),IGPM!A:B,2,1))*H318</f>
        <v>72683.038756054128</v>
      </c>
      <c r="N318" s="26" t="s">
        <v>28</v>
      </c>
      <c r="O318" s="26" t="s">
        <v>29</v>
      </c>
      <c r="P318" s="25">
        <v>-67678.429999999993</v>
      </c>
      <c r="Q318" s="25">
        <v>20435.050000000003</v>
      </c>
      <c r="R318" s="25">
        <v>259823.54124635892</v>
      </c>
      <c r="S318" s="25">
        <v>-199565.9387030658</v>
      </c>
      <c r="T318" s="27">
        <v>60257.60254329312</v>
      </c>
    </row>
    <row r="319" spans="1:20">
      <c r="A319" s="28" t="s">
        <v>444</v>
      </c>
      <c r="B319" s="22" t="s">
        <v>445</v>
      </c>
      <c r="C319" s="22" t="s">
        <v>32</v>
      </c>
      <c r="D319" s="22" t="s">
        <v>105</v>
      </c>
      <c r="E319" s="22" t="s">
        <v>26</v>
      </c>
      <c r="F319" s="23">
        <v>39661</v>
      </c>
      <c r="G319" s="24" t="s">
        <v>27</v>
      </c>
      <c r="H319" s="25">
        <v>88113.48</v>
      </c>
      <c r="I319" s="25">
        <v>-58815.91</v>
      </c>
      <c r="J319" s="25">
        <v>29297.569999999992</v>
      </c>
      <c r="K319" s="41">
        <f t="shared" si="12"/>
        <v>2008</v>
      </c>
      <c r="L319" s="42">
        <f t="shared" si="11"/>
        <v>293.63214953232887</v>
      </c>
      <c r="M319" s="39">
        <f>(VLOOKUP(DATE(2005,12,1),IGPM!A:B,2,1)/VLOOKUP(DATE(YEAR(F319),MONTH(F319),1),IGPM!A:B,2,1))*H319</f>
        <v>72683.038756054128</v>
      </c>
      <c r="N319" s="26" t="s">
        <v>28</v>
      </c>
      <c r="O319" s="26" t="s">
        <v>29</v>
      </c>
      <c r="P319" s="25">
        <v>-58815.91</v>
      </c>
      <c r="Q319" s="25">
        <v>29297.569999999992</v>
      </c>
      <c r="R319" s="25">
        <v>259823.54124635892</v>
      </c>
      <c r="S319" s="25">
        <v>-173432.69177232741</v>
      </c>
      <c r="T319" s="27">
        <v>86390.849474031507</v>
      </c>
    </row>
    <row r="320" spans="1:20">
      <c r="A320" s="28" t="s">
        <v>446</v>
      </c>
      <c r="B320" s="22" t="s">
        <v>443</v>
      </c>
      <c r="C320" s="22" t="s">
        <v>32</v>
      </c>
      <c r="D320" s="22" t="s">
        <v>105</v>
      </c>
      <c r="E320" s="22" t="s">
        <v>26</v>
      </c>
      <c r="F320" s="23">
        <v>39661</v>
      </c>
      <c r="G320" s="24" t="s">
        <v>27</v>
      </c>
      <c r="H320" s="25">
        <v>88113.48</v>
      </c>
      <c r="I320" s="25">
        <v>-67678.429999999993</v>
      </c>
      <c r="J320" s="25">
        <v>20435.050000000003</v>
      </c>
      <c r="K320" s="41">
        <f t="shared" si="12"/>
        <v>2008</v>
      </c>
      <c r="L320" s="42">
        <f t="shared" si="11"/>
        <v>255.1808911642897</v>
      </c>
      <c r="M320" s="39">
        <f>(VLOOKUP(DATE(2005,12,1),IGPM!A:B,2,1)/VLOOKUP(DATE(YEAR(F320),MONTH(F320),1),IGPM!A:B,2,1))*H320</f>
        <v>72683.038756054128</v>
      </c>
      <c r="N320" s="26" t="s">
        <v>28</v>
      </c>
      <c r="O320" s="26" t="s">
        <v>29</v>
      </c>
      <c r="P320" s="25">
        <v>-67678.429999999993</v>
      </c>
      <c r="Q320" s="25">
        <v>20435.050000000003</v>
      </c>
      <c r="R320" s="25">
        <v>259823.54124635892</v>
      </c>
      <c r="S320" s="25">
        <v>-199565.9387030658</v>
      </c>
      <c r="T320" s="27">
        <v>60257.60254329312</v>
      </c>
    </row>
    <row r="321" spans="1:20">
      <c r="A321" s="28" t="s">
        <v>447</v>
      </c>
      <c r="B321" s="22" t="s">
        <v>445</v>
      </c>
      <c r="C321" s="22" t="s">
        <v>32</v>
      </c>
      <c r="D321" s="22" t="s">
        <v>105</v>
      </c>
      <c r="E321" s="22" t="s">
        <v>26</v>
      </c>
      <c r="F321" s="23">
        <v>39661</v>
      </c>
      <c r="G321" s="24" t="s">
        <v>27</v>
      </c>
      <c r="H321" s="25">
        <v>88113.48</v>
      </c>
      <c r="I321" s="25">
        <v>-58815.91</v>
      </c>
      <c r="J321" s="25">
        <v>29297.569999999992</v>
      </c>
      <c r="K321" s="41">
        <f t="shared" si="12"/>
        <v>2008</v>
      </c>
      <c r="L321" s="42">
        <f t="shared" si="11"/>
        <v>293.63214953232887</v>
      </c>
      <c r="M321" s="39">
        <f>(VLOOKUP(DATE(2005,12,1),IGPM!A:B,2,1)/VLOOKUP(DATE(YEAR(F321),MONTH(F321),1),IGPM!A:B,2,1))*H321</f>
        <v>72683.038756054128</v>
      </c>
      <c r="N321" s="26" t="s">
        <v>28</v>
      </c>
      <c r="O321" s="26" t="s">
        <v>29</v>
      </c>
      <c r="P321" s="25">
        <v>-58815.91</v>
      </c>
      <c r="Q321" s="25">
        <v>29297.569999999992</v>
      </c>
      <c r="R321" s="25">
        <v>259823.54124635892</v>
      </c>
      <c r="S321" s="25">
        <v>-173432.69177232741</v>
      </c>
      <c r="T321" s="27">
        <v>86390.849474031507</v>
      </c>
    </row>
    <row r="322" spans="1:20">
      <c r="A322" s="28" t="s">
        <v>448</v>
      </c>
      <c r="B322" s="22" t="s">
        <v>449</v>
      </c>
      <c r="C322" s="22" t="s">
        <v>32</v>
      </c>
      <c r="D322" s="22" t="s">
        <v>105</v>
      </c>
      <c r="E322" s="22" t="s">
        <v>26</v>
      </c>
      <c r="F322" s="23">
        <v>39661</v>
      </c>
      <c r="G322" s="24" t="s">
        <v>27</v>
      </c>
      <c r="H322" s="25">
        <v>88113.48</v>
      </c>
      <c r="I322" s="25">
        <v>-68358.73</v>
      </c>
      <c r="J322" s="25">
        <v>19754.75</v>
      </c>
      <c r="K322" s="41">
        <f t="shared" si="12"/>
        <v>2008</v>
      </c>
      <c r="L322" s="42">
        <f t="shared" si="11"/>
        <v>252.64135363544639</v>
      </c>
      <c r="M322" s="39">
        <f>(VLOOKUP(DATE(2005,12,1),IGPM!A:B,2,1)/VLOOKUP(DATE(YEAR(F322),MONTH(F322),1),IGPM!A:B,2,1))*H322</f>
        <v>72683.038756054128</v>
      </c>
      <c r="N322" s="26" t="s">
        <v>28</v>
      </c>
      <c r="O322" s="26" t="s">
        <v>29</v>
      </c>
      <c r="P322" s="25">
        <v>-68358.73</v>
      </c>
      <c r="Q322" s="25">
        <v>19754.75</v>
      </c>
      <c r="R322" s="25">
        <v>259823.54124635892</v>
      </c>
      <c r="S322" s="25">
        <v>-201571.96496726395</v>
      </c>
      <c r="T322" s="27">
        <v>58251.576279094967</v>
      </c>
    </row>
    <row r="323" spans="1:20">
      <c r="A323" s="28" t="s">
        <v>450</v>
      </c>
      <c r="B323" s="22" t="s">
        <v>445</v>
      </c>
      <c r="C323" s="22" t="s">
        <v>32</v>
      </c>
      <c r="D323" s="22" t="s">
        <v>105</v>
      </c>
      <c r="E323" s="22" t="s">
        <v>26</v>
      </c>
      <c r="F323" s="23">
        <v>39661</v>
      </c>
      <c r="G323" s="24" t="s">
        <v>27</v>
      </c>
      <c r="H323" s="25">
        <v>88113.48</v>
      </c>
      <c r="I323" s="25">
        <v>-58815.91</v>
      </c>
      <c r="J323" s="25">
        <v>29297.569999999992</v>
      </c>
      <c r="K323" s="41">
        <f t="shared" si="12"/>
        <v>2008</v>
      </c>
      <c r="L323" s="42">
        <f t="shared" ref="L323:L386" si="13">IFERROR((DATEDIF(F323,DATE(2024,12,31),"M")*H323)/(H323-J323),12*_xlfn.NUMBERVALUE(LEFT(G323,3)))</f>
        <v>293.63214953232887</v>
      </c>
      <c r="M323" s="39">
        <f>(VLOOKUP(DATE(2005,12,1),IGPM!A:B,2,1)/VLOOKUP(DATE(YEAR(F323),MONTH(F323),1),IGPM!A:B,2,1))*H323</f>
        <v>72683.038756054128</v>
      </c>
      <c r="N323" s="26" t="s">
        <v>28</v>
      </c>
      <c r="O323" s="26" t="s">
        <v>29</v>
      </c>
      <c r="P323" s="25">
        <v>-58815.91</v>
      </c>
      <c r="Q323" s="25">
        <v>29297.569999999992</v>
      </c>
      <c r="R323" s="25">
        <v>259823.54124635892</v>
      </c>
      <c r="S323" s="25">
        <v>-173432.69177232741</v>
      </c>
      <c r="T323" s="27">
        <v>86390.849474031507</v>
      </c>
    </row>
    <row r="324" spans="1:20">
      <c r="A324" s="28" t="s">
        <v>451</v>
      </c>
      <c r="B324" s="22" t="s">
        <v>449</v>
      </c>
      <c r="C324" s="22" t="s">
        <v>32</v>
      </c>
      <c r="D324" s="22" t="s">
        <v>105</v>
      </c>
      <c r="E324" s="22" t="s">
        <v>26</v>
      </c>
      <c r="F324" s="23">
        <v>39661</v>
      </c>
      <c r="G324" s="24" t="s">
        <v>27</v>
      </c>
      <c r="H324" s="25">
        <v>88113.48</v>
      </c>
      <c r="I324" s="25">
        <v>-68358.73</v>
      </c>
      <c r="J324" s="25">
        <v>19754.75</v>
      </c>
      <c r="K324" s="41">
        <f t="shared" si="12"/>
        <v>2008</v>
      </c>
      <c r="L324" s="42">
        <f t="shared" si="13"/>
        <v>252.64135363544639</v>
      </c>
      <c r="M324" s="39">
        <f>(VLOOKUP(DATE(2005,12,1),IGPM!A:B,2,1)/VLOOKUP(DATE(YEAR(F324),MONTH(F324),1),IGPM!A:B,2,1))*H324</f>
        <v>72683.038756054128</v>
      </c>
      <c r="N324" s="26" t="s">
        <v>28</v>
      </c>
      <c r="O324" s="26" t="s">
        <v>29</v>
      </c>
      <c r="P324" s="25">
        <v>-68358.73</v>
      </c>
      <c r="Q324" s="25">
        <v>19754.75</v>
      </c>
      <c r="R324" s="25">
        <v>259823.54124635892</v>
      </c>
      <c r="S324" s="25">
        <v>-201571.96496726395</v>
      </c>
      <c r="T324" s="27">
        <v>58251.576279094967</v>
      </c>
    </row>
    <row r="325" spans="1:20">
      <c r="A325" s="28" t="s">
        <v>452</v>
      </c>
      <c r="B325" s="22" t="s">
        <v>445</v>
      </c>
      <c r="C325" s="22" t="s">
        <v>32</v>
      </c>
      <c r="D325" s="22" t="s">
        <v>105</v>
      </c>
      <c r="E325" s="22" t="s">
        <v>26</v>
      </c>
      <c r="F325" s="23">
        <v>39661</v>
      </c>
      <c r="G325" s="24" t="s">
        <v>27</v>
      </c>
      <c r="H325" s="25">
        <v>88113.48</v>
      </c>
      <c r="I325" s="25">
        <v>-58815.91</v>
      </c>
      <c r="J325" s="25">
        <v>29297.569999999992</v>
      </c>
      <c r="K325" s="41">
        <f t="shared" ref="K325:K388" si="14">YEAR(F325)</f>
        <v>2008</v>
      </c>
      <c r="L325" s="42">
        <f t="shared" si="13"/>
        <v>293.63214953232887</v>
      </c>
      <c r="M325" s="39">
        <f>(VLOOKUP(DATE(2005,12,1),IGPM!A:B,2,1)/VLOOKUP(DATE(YEAR(F325),MONTH(F325),1),IGPM!A:B,2,1))*H325</f>
        <v>72683.038756054128</v>
      </c>
      <c r="N325" s="26" t="s">
        <v>28</v>
      </c>
      <c r="O325" s="26" t="s">
        <v>29</v>
      </c>
      <c r="P325" s="25">
        <v>-58815.91</v>
      </c>
      <c r="Q325" s="25">
        <v>29297.569999999992</v>
      </c>
      <c r="R325" s="25">
        <v>259823.54124635892</v>
      </c>
      <c r="S325" s="25">
        <v>-173432.69177232741</v>
      </c>
      <c r="T325" s="27">
        <v>86390.849474031507</v>
      </c>
    </row>
    <row r="326" spans="1:20">
      <c r="A326" s="28" t="s">
        <v>453</v>
      </c>
      <c r="B326" s="22" t="s">
        <v>449</v>
      </c>
      <c r="C326" s="22" t="s">
        <v>32</v>
      </c>
      <c r="D326" s="22" t="s">
        <v>105</v>
      </c>
      <c r="E326" s="22" t="s">
        <v>26</v>
      </c>
      <c r="F326" s="23">
        <v>39661</v>
      </c>
      <c r="G326" s="24" t="s">
        <v>27</v>
      </c>
      <c r="H326" s="25">
        <v>88113.48</v>
      </c>
      <c r="I326" s="25">
        <v>-68358.73</v>
      </c>
      <c r="J326" s="25">
        <v>19754.75</v>
      </c>
      <c r="K326" s="41">
        <f t="shared" si="14"/>
        <v>2008</v>
      </c>
      <c r="L326" s="42">
        <f t="shared" si="13"/>
        <v>252.64135363544639</v>
      </c>
      <c r="M326" s="39">
        <f>(VLOOKUP(DATE(2005,12,1),IGPM!A:B,2,1)/VLOOKUP(DATE(YEAR(F326),MONTH(F326),1),IGPM!A:B,2,1))*H326</f>
        <v>72683.038756054128</v>
      </c>
      <c r="N326" s="26" t="s">
        <v>28</v>
      </c>
      <c r="O326" s="26" t="s">
        <v>29</v>
      </c>
      <c r="P326" s="25">
        <v>-68358.73</v>
      </c>
      <c r="Q326" s="25">
        <v>19754.75</v>
      </c>
      <c r="R326" s="25">
        <v>259823.54124635892</v>
      </c>
      <c r="S326" s="25">
        <v>-201571.96496726395</v>
      </c>
      <c r="T326" s="27">
        <v>58251.576279094967</v>
      </c>
    </row>
    <row r="327" spans="1:20">
      <c r="A327" s="28" t="s">
        <v>454</v>
      </c>
      <c r="B327" s="22" t="s">
        <v>445</v>
      </c>
      <c r="C327" s="22" t="s">
        <v>32</v>
      </c>
      <c r="D327" s="22" t="s">
        <v>105</v>
      </c>
      <c r="E327" s="22" t="s">
        <v>26</v>
      </c>
      <c r="F327" s="23">
        <v>39661</v>
      </c>
      <c r="G327" s="24" t="s">
        <v>27</v>
      </c>
      <c r="H327" s="25">
        <v>88113.48</v>
      </c>
      <c r="I327" s="25">
        <v>-58815.91</v>
      </c>
      <c r="J327" s="25">
        <v>29297.569999999992</v>
      </c>
      <c r="K327" s="41">
        <f t="shared" si="14"/>
        <v>2008</v>
      </c>
      <c r="L327" s="42">
        <f t="shared" si="13"/>
        <v>293.63214953232887</v>
      </c>
      <c r="M327" s="39">
        <f>(VLOOKUP(DATE(2005,12,1),IGPM!A:B,2,1)/VLOOKUP(DATE(YEAR(F327),MONTH(F327),1),IGPM!A:B,2,1))*H327</f>
        <v>72683.038756054128</v>
      </c>
      <c r="N327" s="26" t="s">
        <v>28</v>
      </c>
      <c r="O327" s="26" t="s">
        <v>29</v>
      </c>
      <c r="P327" s="25">
        <v>-58815.91</v>
      </c>
      <c r="Q327" s="25">
        <v>29297.569999999992</v>
      </c>
      <c r="R327" s="25">
        <v>259823.54124635892</v>
      </c>
      <c r="S327" s="25">
        <v>-173432.69177232741</v>
      </c>
      <c r="T327" s="27">
        <v>86390.849474031507</v>
      </c>
    </row>
    <row r="328" spans="1:20">
      <c r="A328" s="28" t="s">
        <v>455</v>
      </c>
      <c r="B328" s="22" t="s">
        <v>445</v>
      </c>
      <c r="C328" s="22" t="s">
        <v>32</v>
      </c>
      <c r="D328" s="22" t="s">
        <v>105</v>
      </c>
      <c r="E328" s="22" t="s">
        <v>26</v>
      </c>
      <c r="F328" s="23">
        <v>39661</v>
      </c>
      <c r="G328" s="24" t="s">
        <v>27</v>
      </c>
      <c r="H328" s="25">
        <v>88113.48</v>
      </c>
      <c r="I328" s="25">
        <v>-58815.91</v>
      </c>
      <c r="J328" s="25">
        <v>29297.569999999992</v>
      </c>
      <c r="K328" s="41">
        <f t="shared" si="14"/>
        <v>2008</v>
      </c>
      <c r="L328" s="42">
        <f t="shared" si="13"/>
        <v>293.63214953232887</v>
      </c>
      <c r="M328" s="39">
        <f>(VLOOKUP(DATE(2005,12,1),IGPM!A:B,2,1)/VLOOKUP(DATE(YEAR(F328),MONTH(F328),1),IGPM!A:B,2,1))*H328</f>
        <v>72683.038756054128</v>
      </c>
      <c r="N328" s="26" t="s">
        <v>28</v>
      </c>
      <c r="O328" s="26" t="s">
        <v>29</v>
      </c>
      <c r="P328" s="25">
        <v>-58815.91</v>
      </c>
      <c r="Q328" s="25">
        <v>29297.569999999992</v>
      </c>
      <c r="R328" s="25">
        <v>259823.54124635892</v>
      </c>
      <c r="S328" s="25">
        <v>-173432.69177232741</v>
      </c>
      <c r="T328" s="27">
        <v>86390.849474031507</v>
      </c>
    </row>
    <row r="329" spans="1:20">
      <c r="A329" s="28" t="s">
        <v>456</v>
      </c>
      <c r="B329" s="22" t="s">
        <v>449</v>
      </c>
      <c r="C329" s="22" t="s">
        <v>32</v>
      </c>
      <c r="D329" s="22" t="s">
        <v>105</v>
      </c>
      <c r="E329" s="22" t="s">
        <v>26</v>
      </c>
      <c r="F329" s="23">
        <v>39661</v>
      </c>
      <c r="G329" s="24" t="s">
        <v>27</v>
      </c>
      <c r="H329" s="25">
        <v>88113.48</v>
      </c>
      <c r="I329" s="25">
        <v>-68358.73</v>
      </c>
      <c r="J329" s="25">
        <v>19754.75</v>
      </c>
      <c r="K329" s="41">
        <f t="shared" si="14"/>
        <v>2008</v>
      </c>
      <c r="L329" s="42">
        <f t="shared" si="13"/>
        <v>252.64135363544639</v>
      </c>
      <c r="M329" s="39">
        <f>(VLOOKUP(DATE(2005,12,1),IGPM!A:B,2,1)/VLOOKUP(DATE(YEAR(F329),MONTH(F329),1),IGPM!A:B,2,1))*H329</f>
        <v>72683.038756054128</v>
      </c>
      <c r="N329" s="26" t="s">
        <v>28</v>
      </c>
      <c r="O329" s="26" t="s">
        <v>29</v>
      </c>
      <c r="P329" s="25">
        <v>-68358.73</v>
      </c>
      <c r="Q329" s="25">
        <v>19754.75</v>
      </c>
      <c r="R329" s="25">
        <v>259823.54124635892</v>
      </c>
      <c r="S329" s="25">
        <v>-201571.96496726395</v>
      </c>
      <c r="T329" s="27">
        <v>58251.576279094967</v>
      </c>
    </row>
    <row r="330" spans="1:20">
      <c r="A330" s="28" t="s">
        <v>457</v>
      </c>
      <c r="B330" s="22" t="s">
        <v>90</v>
      </c>
      <c r="C330" s="22" t="s">
        <v>91</v>
      </c>
      <c r="D330" s="22" t="s">
        <v>105</v>
      </c>
      <c r="E330" s="22" t="s">
        <v>26</v>
      </c>
      <c r="F330" s="23">
        <v>39661</v>
      </c>
      <c r="G330" s="24" t="s">
        <v>27</v>
      </c>
      <c r="H330" s="25">
        <v>44056.74</v>
      </c>
      <c r="I330" s="25">
        <v>-24033.29</v>
      </c>
      <c r="J330" s="25">
        <v>20023.449999999997</v>
      </c>
      <c r="K330" s="41">
        <f t="shared" si="14"/>
        <v>2008</v>
      </c>
      <c r="L330" s="42">
        <f t="shared" si="13"/>
        <v>359.29833327022635</v>
      </c>
      <c r="M330" s="39">
        <f>(VLOOKUP(DATE(2005,12,1),IGPM!A:B,2,1)/VLOOKUP(DATE(YEAR(F330),MONTH(F330),1),IGPM!A:B,2,1))*H330</f>
        <v>36341.519378027064</v>
      </c>
      <c r="N330" s="26" t="s">
        <v>28</v>
      </c>
      <c r="O330" s="26" t="s">
        <v>29</v>
      </c>
      <c r="P330" s="25">
        <v>-24033.29</v>
      </c>
      <c r="Q330" s="25">
        <v>20023.449999999997</v>
      </c>
      <c r="R330" s="25">
        <v>129911.77062317946</v>
      </c>
      <c r="S330" s="25">
        <v>-70867.868521373879</v>
      </c>
      <c r="T330" s="27">
        <v>59043.902101805579</v>
      </c>
    </row>
    <row r="331" spans="1:20">
      <c r="A331" s="28" t="s">
        <v>458</v>
      </c>
      <c r="B331" s="22" t="s">
        <v>90</v>
      </c>
      <c r="C331" s="22" t="s">
        <v>91</v>
      </c>
      <c r="D331" s="22" t="s">
        <v>105</v>
      </c>
      <c r="E331" s="22" t="s">
        <v>26</v>
      </c>
      <c r="F331" s="23">
        <v>39661</v>
      </c>
      <c r="G331" s="24" t="s">
        <v>27</v>
      </c>
      <c r="H331" s="25">
        <v>88113.48</v>
      </c>
      <c r="I331" s="25">
        <v>-48066.58</v>
      </c>
      <c r="J331" s="25">
        <v>40046.899999999994</v>
      </c>
      <c r="K331" s="41">
        <f t="shared" si="14"/>
        <v>2008</v>
      </c>
      <c r="L331" s="42">
        <f t="shared" si="13"/>
        <v>359.29833327022635</v>
      </c>
      <c r="M331" s="39">
        <f>(VLOOKUP(DATE(2005,12,1),IGPM!A:B,2,1)/VLOOKUP(DATE(YEAR(F331),MONTH(F331),1),IGPM!A:B,2,1))*H331</f>
        <v>72683.038756054128</v>
      </c>
      <c r="N331" s="26" t="s">
        <v>28</v>
      </c>
      <c r="O331" s="26" t="s">
        <v>29</v>
      </c>
      <c r="P331" s="25">
        <v>-48066.58</v>
      </c>
      <c r="Q331" s="25">
        <v>40046.899999999994</v>
      </c>
      <c r="R331" s="25">
        <v>259823.54124635892</v>
      </c>
      <c r="S331" s="25">
        <v>-141735.73704274776</v>
      </c>
      <c r="T331" s="27">
        <v>118087.80420361116</v>
      </c>
    </row>
    <row r="332" spans="1:20">
      <c r="A332" s="28" t="s">
        <v>459</v>
      </c>
      <c r="B332" s="22" t="s">
        <v>460</v>
      </c>
      <c r="C332" s="22" t="s">
        <v>69</v>
      </c>
      <c r="D332" s="22" t="s">
        <v>105</v>
      </c>
      <c r="E332" s="22" t="s">
        <v>26</v>
      </c>
      <c r="F332" s="23">
        <v>39661</v>
      </c>
      <c r="G332" s="24" t="s">
        <v>27</v>
      </c>
      <c r="H332" s="25">
        <v>69169081.159999996</v>
      </c>
      <c r="I332" s="25">
        <v>-37732265.740000002</v>
      </c>
      <c r="J332" s="25">
        <v>31436815.419999994</v>
      </c>
      <c r="K332" s="41">
        <f t="shared" si="14"/>
        <v>2008</v>
      </c>
      <c r="L332" s="42">
        <f t="shared" si="13"/>
        <v>359.29832575593429</v>
      </c>
      <c r="M332" s="39">
        <f>(VLOOKUP(DATE(2005,12,1),IGPM!A:B,2,1)/VLOOKUP(DATE(YEAR(F332),MONTH(F332),1),IGPM!A:B,2,1))*H332</f>
        <v>57056184.89557936</v>
      </c>
      <c r="N332" s="26" t="s">
        <v>28</v>
      </c>
      <c r="O332" s="26" t="s">
        <v>29</v>
      </c>
      <c r="P332" s="25">
        <v>-37732265.740000002</v>
      </c>
      <c r="Q332" s="25">
        <v>31436815.419999994</v>
      </c>
      <c r="R332" s="25">
        <v>203961477.99119964</v>
      </c>
      <c r="S332" s="25">
        <v>-111262554.87600158</v>
      </c>
      <c r="T332" s="27">
        <v>92698923.115198061</v>
      </c>
    </row>
    <row r="333" spans="1:20">
      <c r="A333" s="28" t="s">
        <v>461</v>
      </c>
      <c r="B333" s="22" t="s">
        <v>462</v>
      </c>
      <c r="C333" s="22" t="s">
        <v>69</v>
      </c>
      <c r="D333" s="22" t="s">
        <v>105</v>
      </c>
      <c r="E333" s="22" t="s">
        <v>26</v>
      </c>
      <c r="F333" s="23">
        <v>39661</v>
      </c>
      <c r="G333" s="24" t="s">
        <v>27</v>
      </c>
      <c r="H333" s="25">
        <v>68816627.239999995</v>
      </c>
      <c r="I333" s="25">
        <v>-37539999.409999996</v>
      </c>
      <c r="J333" s="25">
        <v>31276627.829999998</v>
      </c>
      <c r="K333" s="41">
        <f t="shared" si="14"/>
        <v>2008</v>
      </c>
      <c r="L333" s="42">
        <f t="shared" si="13"/>
        <v>359.29832581315964</v>
      </c>
      <c r="M333" s="39">
        <f>(VLOOKUP(DATE(2005,12,1),IGPM!A:B,2,1)/VLOOKUP(DATE(YEAR(F333),MONTH(F333),1),IGPM!A:B,2,1))*H333</f>
        <v>56765452.740555137</v>
      </c>
      <c r="N333" s="26" t="s">
        <v>28</v>
      </c>
      <c r="O333" s="26" t="s">
        <v>29</v>
      </c>
      <c r="P333" s="25">
        <v>-37539999.409999996</v>
      </c>
      <c r="Q333" s="25">
        <v>31276627.829999998</v>
      </c>
      <c r="R333" s="25">
        <v>202922183.82621416</v>
      </c>
      <c r="S333" s="25">
        <v>-110695611.89834319</v>
      </c>
      <c r="T333" s="27">
        <v>92226571.927870974</v>
      </c>
    </row>
    <row r="334" spans="1:20">
      <c r="A334" s="28" t="s">
        <v>463</v>
      </c>
      <c r="B334" s="22" t="s">
        <v>104</v>
      </c>
      <c r="C334" s="22" t="s">
        <v>69</v>
      </c>
      <c r="D334" s="22" t="s">
        <v>105</v>
      </c>
      <c r="E334" s="22" t="s">
        <v>26</v>
      </c>
      <c r="F334" s="23">
        <v>39661</v>
      </c>
      <c r="G334" s="24" t="s">
        <v>27</v>
      </c>
      <c r="H334" s="25">
        <v>86703663.510000005</v>
      </c>
      <c r="I334" s="25">
        <v>-47232686.979999997</v>
      </c>
      <c r="J334" s="25">
        <v>39470976.530000009</v>
      </c>
      <c r="K334" s="41">
        <f t="shared" si="14"/>
        <v>2008</v>
      </c>
      <c r="L334" s="42">
        <f t="shared" si="13"/>
        <v>359.79147354364642</v>
      </c>
      <c r="M334" s="39">
        <f>(VLOOKUP(DATE(2005,12,1),IGPM!A:B,2,1)/VLOOKUP(DATE(YEAR(F334),MONTH(F334),1),IGPM!A:B,2,1))*H334</f>
        <v>71520109.467804551</v>
      </c>
      <c r="N334" s="26" t="s">
        <v>28</v>
      </c>
      <c r="O334" s="26" t="s">
        <v>29</v>
      </c>
      <c r="P334" s="25">
        <v>-47232686.979999997</v>
      </c>
      <c r="Q334" s="25">
        <v>39470976.530000009</v>
      </c>
      <c r="R334" s="25">
        <v>255666362.19793966</v>
      </c>
      <c r="S334" s="25">
        <v>-139276805.24846357</v>
      </c>
      <c r="T334" s="27">
        <v>116389556.94947609</v>
      </c>
    </row>
    <row r="335" spans="1:20">
      <c r="A335" s="28" t="s">
        <v>464</v>
      </c>
      <c r="B335" s="22" t="s">
        <v>465</v>
      </c>
      <c r="C335" s="22" t="s">
        <v>69</v>
      </c>
      <c r="D335" s="22" t="s">
        <v>105</v>
      </c>
      <c r="E335" s="22" t="s">
        <v>26</v>
      </c>
      <c r="F335" s="23">
        <v>39661</v>
      </c>
      <c r="G335" s="24" t="s">
        <v>27</v>
      </c>
      <c r="H335" s="25">
        <v>28509843.93</v>
      </c>
      <c r="I335" s="25">
        <v>-14856915.48</v>
      </c>
      <c r="J335" s="25">
        <v>13652928.449999999</v>
      </c>
      <c r="K335" s="41">
        <f t="shared" si="14"/>
        <v>2008</v>
      </c>
      <c r="L335" s="42">
        <f t="shared" si="13"/>
        <v>376.11638955625261</v>
      </c>
      <c r="M335" s="39">
        <f>(VLOOKUP(DATE(2005,12,1),IGPM!A:B,2,1)/VLOOKUP(DATE(YEAR(F335),MONTH(F335),1),IGPM!A:B,2,1))*H335</f>
        <v>23517197.269852977</v>
      </c>
      <c r="N335" s="26" t="s">
        <v>28</v>
      </c>
      <c r="O335" s="26" t="s">
        <v>29</v>
      </c>
      <c r="P335" s="25">
        <v>-14856915.48</v>
      </c>
      <c r="Q335" s="25">
        <v>13652928.449999999</v>
      </c>
      <c r="R335" s="25">
        <v>84068051.90617384</v>
      </c>
      <c r="S335" s="25">
        <v>-43809146.93201822</v>
      </c>
      <c r="T335" s="27">
        <v>40258904.97415562</v>
      </c>
    </row>
    <row r="336" spans="1:20">
      <c r="A336" s="28" t="s">
        <v>466</v>
      </c>
      <c r="B336" s="22" t="s">
        <v>467</v>
      </c>
      <c r="C336" s="22" t="s">
        <v>69</v>
      </c>
      <c r="D336" s="22" t="s">
        <v>105</v>
      </c>
      <c r="E336" s="22" t="s">
        <v>26</v>
      </c>
      <c r="F336" s="23">
        <v>39661</v>
      </c>
      <c r="G336" s="24" t="s">
        <v>27</v>
      </c>
      <c r="H336" s="25">
        <v>80711946.930000007</v>
      </c>
      <c r="I336" s="25">
        <v>-43968639.5</v>
      </c>
      <c r="J336" s="25">
        <v>36743307.430000007</v>
      </c>
      <c r="K336" s="41">
        <f t="shared" si="14"/>
        <v>2008</v>
      </c>
      <c r="L336" s="42">
        <f t="shared" si="13"/>
        <v>359.7914736088207</v>
      </c>
      <c r="M336" s="39">
        <f>(VLOOKUP(DATE(2005,12,1),IGPM!A:B,2,1)/VLOOKUP(DATE(YEAR(F336),MONTH(F336),1),IGPM!A:B,2,1))*H336</f>
        <v>66577662.88188567</v>
      </c>
      <c r="N336" s="26" t="s">
        <v>28</v>
      </c>
      <c r="O336" s="26" t="s">
        <v>29</v>
      </c>
      <c r="P336" s="25">
        <v>-43968639.5</v>
      </c>
      <c r="Q336" s="25">
        <v>36743307.430000007</v>
      </c>
      <c r="R336" s="25">
        <v>237998361.57011151</v>
      </c>
      <c r="S336" s="25">
        <v>-129651985.35654859</v>
      </c>
      <c r="T336" s="27">
        <v>108346376.21356292</v>
      </c>
    </row>
    <row r="337" spans="1:20">
      <c r="A337" s="28" t="s">
        <v>468</v>
      </c>
      <c r="B337" s="22" t="s">
        <v>469</v>
      </c>
      <c r="C337" s="22" t="s">
        <v>69</v>
      </c>
      <c r="D337" s="22" t="s">
        <v>105</v>
      </c>
      <c r="E337" s="22" t="s">
        <v>26</v>
      </c>
      <c r="F337" s="23">
        <v>39661</v>
      </c>
      <c r="G337" s="24" t="s">
        <v>27</v>
      </c>
      <c r="H337" s="25">
        <v>37282103.609999999</v>
      </c>
      <c r="I337" s="25">
        <v>-19428274.109999999</v>
      </c>
      <c r="J337" s="25">
        <v>17853829.5</v>
      </c>
      <c r="K337" s="41">
        <f t="shared" si="14"/>
        <v>2008</v>
      </c>
      <c r="L337" s="42">
        <f t="shared" si="13"/>
        <v>376.11638924729994</v>
      </c>
      <c r="M337" s="39">
        <f>(VLOOKUP(DATE(2005,12,1),IGPM!A:B,2,1)/VLOOKUP(DATE(YEAR(F337),MONTH(F337),1),IGPM!A:B,2,1))*H337</f>
        <v>30753257.975883551</v>
      </c>
      <c r="N337" s="26" t="s">
        <v>28</v>
      </c>
      <c r="O337" s="26" t="s">
        <v>29</v>
      </c>
      <c r="P337" s="25">
        <v>-19428274.109999999</v>
      </c>
      <c r="Q337" s="25">
        <v>17853829.5</v>
      </c>
      <c r="R337" s="25">
        <v>109935144.8276003</v>
      </c>
      <c r="S337" s="25">
        <v>-57288884.510805294</v>
      </c>
      <c r="T337" s="27">
        <v>52646260.316795006</v>
      </c>
    </row>
    <row r="338" spans="1:20">
      <c r="A338" s="28" t="s">
        <v>470</v>
      </c>
      <c r="B338" s="22" t="s">
        <v>471</v>
      </c>
      <c r="C338" s="22" t="s">
        <v>69</v>
      </c>
      <c r="D338" s="22" t="s">
        <v>105</v>
      </c>
      <c r="E338" s="22" t="s">
        <v>26</v>
      </c>
      <c r="F338" s="23">
        <v>39661</v>
      </c>
      <c r="G338" s="24" t="s">
        <v>27</v>
      </c>
      <c r="H338" s="25">
        <v>86086869.159999996</v>
      </c>
      <c r="I338" s="25">
        <v>-46896682.100000001</v>
      </c>
      <c r="J338" s="25">
        <v>39190187.059999995</v>
      </c>
      <c r="K338" s="41">
        <f t="shared" si="14"/>
        <v>2008</v>
      </c>
      <c r="L338" s="42">
        <f t="shared" si="13"/>
        <v>359.79147350724838</v>
      </c>
      <c r="M338" s="39">
        <f>(VLOOKUP(DATE(2005,12,1),IGPM!A:B,2,1)/VLOOKUP(DATE(YEAR(F338),MONTH(F338),1),IGPM!A:B,2,1))*H338</f>
        <v>71011328.204760969</v>
      </c>
      <c r="N338" s="26" t="s">
        <v>28</v>
      </c>
      <c r="O338" s="26" t="s">
        <v>29</v>
      </c>
      <c r="P338" s="25">
        <v>-46896682.100000001</v>
      </c>
      <c r="Q338" s="25">
        <v>39190187.059999995</v>
      </c>
      <c r="R338" s="25">
        <v>253847597.43870249</v>
      </c>
      <c r="S338" s="25">
        <v>-138286014.98802152</v>
      </c>
      <c r="T338" s="27">
        <v>115561582.45068097</v>
      </c>
    </row>
    <row r="339" spans="1:20">
      <c r="A339" s="28" t="s">
        <v>472</v>
      </c>
      <c r="B339" s="22" t="s">
        <v>473</v>
      </c>
      <c r="C339" s="22" t="s">
        <v>69</v>
      </c>
      <c r="D339" s="22" t="s">
        <v>105</v>
      </c>
      <c r="E339" s="22" t="s">
        <v>26</v>
      </c>
      <c r="F339" s="23">
        <v>39661</v>
      </c>
      <c r="G339" s="24" t="s">
        <v>27</v>
      </c>
      <c r="H339" s="25">
        <v>42764765.899999999</v>
      </c>
      <c r="I339" s="25">
        <v>-22285373.23</v>
      </c>
      <c r="J339" s="25">
        <v>20479392.669999998</v>
      </c>
      <c r="K339" s="41">
        <f t="shared" si="14"/>
        <v>2008</v>
      </c>
      <c r="L339" s="42">
        <f t="shared" si="13"/>
        <v>376.11638943145488</v>
      </c>
      <c r="M339" s="39">
        <f>(VLOOKUP(DATE(2005,12,1),IGPM!A:B,2,1)/VLOOKUP(DATE(YEAR(F339),MONTH(F339),1),IGPM!A:B,2,1))*H339</f>
        <v>35275795.90890386</v>
      </c>
      <c r="N339" s="26" t="s">
        <v>28</v>
      </c>
      <c r="O339" s="26" t="s">
        <v>29</v>
      </c>
      <c r="P339" s="25">
        <v>-22285373.23</v>
      </c>
      <c r="Q339" s="25">
        <v>20479392.669999998</v>
      </c>
      <c r="R339" s="25">
        <v>126102077.87400445</v>
      </c>
      <c r="S339" s="25">
        <v>-65713720.42751471</v>
      </c>
      <c r="T339" s="27">
        <v>60388357.446489744</v>
      </c>
    </row>
    <row r="340" spans="1:20">
      <c r="A340" s="28" t="s">
        <v>474</v>
      </c>
      <c r="B340" s="22" t="s">
        <v>475</v>
      </c>
      <c r="C340" s="22" t="s">
        <v>69</v>
      </c>
      <c r="D340" s="22" t="s">
        <v>105</v>
      </c>
      <c r="E340" s="22" t="s">
        <v>26</v>
      </c>
      <c r="F340" s="23">
        <v>39661</v>
      </c>
      <c r="G340" s="24" t="s">
        <v>27</v>
      </c>
      <c r="H340" s="25">
        <v>84324599.579999998</v>
      </c>
      <c r="I340" s="25">
        <v>-45936668.140000001</v>
      </c>
      <c r="J340" s="25">
        <v>38387931.439999998</v>
      </c>
      <c r="K340" s="41">
        <f t="shared" si="14"/>
        <v>2008</v>
      </c>
      <c r="L340" s="42">
        <f t="shared" si="13"/>
        <v>359.79147349801673</v>
      </c>
      <c r="M340" s="39">
        <f>(VLOOKUP(DATE(2005,12,1),IGPM!A:B,2,1)/VLOOKUP(DATE(YEAR(F340),MONTH(F340),1),IGPM!A:B,2,1))*H340</f>
        <v>69557667.446137488</v>
      </c>
      <c r="N340" s="26" t="s">
        <v>28</v>
      </c>
      <c r="O340" s="26" t="s">
        <v>29</v>
      </c>
      <c r="P340" s="25">
        <v>-45936668.140000001</v>
      </c>
      <c r="Q340" s="25">
        <v>38387931.439999998</v>
      </c>
      <c r="R340" s="25">
        <v>248651126.67275012</v>
      </c>
      <c r="S340" s="25">
        <v>-135455185.62192294</v>
      </c>
      <c r="T340" s="27">
        <v>113195941.05082718</v>
      </c>
    </row>
    <row r="341" spans="1:20">
      <c r="A341" s="28" t="s">
        <v>476</v>
      </c>
      <c r="B341" s="22" t="s">
        <v>477</v>
      </c>
      <c r="C341" s="22" t="s">
        <v>69</v>
      </c>
      <c r="D341" s="22" t="s">
        <v>105</v>
      </c>
      <c r="E341" s="22" t="s">
        <v>26</v>
      </c>
      <c r="F341" s="23">
        <v>39661</v>
      </c>
      <c r="G341" s="24" t="s">
        <v>27</v>
      </c>
      <c r="H341" s="25">
        <v>86483379.819999993</v>
      </c>
      <c r="I341" s="25">
        <v>-47112685.229999997</v>
      </c>
      <c r="J341" s="25">
        <v>39370694.589999996</v>
      </c>
      <c r="K341" s="41">
        <f t="shared" si="14"/>
        <v>2008</v>
      </c>
      <c r="L341" s="42">
        <f t="shared" si="13"/>
        <v>359.79147361199983</v>
      </c>
      <c r="M341" s="39">
        <f>(VLOOKUP(DATE(2005,12,1),IGPM!A:B,2,1)/VLOOKUP(DATE(YEAR(F341),MONTH(F341),1),IGPM!A:B,2,1))*H341</f>
        <v>71338401.879163206</v>
      </c>
      <c r="N341" s="26" t="s">
        <v>28</v>
      </c>
      <c r="O341" s="26" t="s">
        <v>29</v>
      </c>
      <c r="P341" s="25">
        <v>-47112685.229999997</v>
      </c>
      <c r="Q341" s="25">
        <v>39370694.589999996</v>
      </c>
      <c r="R341" s="25">
        <v>255016803.37431112</v>
      </c>
      <c r="S341" s="25">
        <v>-138922951.56295756</v>
      </c>
      <c r="T341" s="27">
        <v>116093851.81135356</v>
      </c>
    </row>
    <row r="342" spans="1:20">
      <c r="A342" s="28" t="s">
        <v>478</v>
      </c>
      <c r="B342" s="22" t="s">
        <v>479</v>
      </c>
      <c r="C342" s="22" t="s">
        <v>69</v>
      </c>
      <c r="D342" s="22" t="s">
        <v>105</v>
      </c>
      <c r="E342" s="22" t="s">
        <v>26</v>
      </c>
      <c r="F342" s="23">
        <v>39661</v>
      </c>
      <c r="G342" s="24" t="s">
        <v>27</v>
      </c>
      <c r="H342" s="25">
        <v>79214017.780000001</v>
      </c>
      <c r="I342" s="25">
        <v>-43211855.93</v>
      </c>
      <c r="J342" s="25">
        <v>36002161.850000001</v>
      </c>
      <c r="K342" s="41">
        <f t="shared" si="14"/>
        <v>2008</v>
      </c>
      <c r="L342" s="42">
        <f t="shared" si="13"/>
        <v>359.29832567318755</v>
      </c>
      <c r="M342" s="39">
        <f>(VLOOKUP(DATE(2005,12,1),IGPM!A:B,2,1)/VLOOKUP(DATE(YEAR(F342),MONTH(F342),1),IGPM!A:B,2,1))*H342</f>
        <v>65342051.231281541</v>
      </c>
      <c r="N342" s="26" t="s">
        <v>28</v>
      </c>
      <c r="O342" s="26" t="s">
        <v>29</v>
      </c>
      <c r="P342" s="25">
        <v>-43211855.93</v>
      </c>
      <c r="Q342" s="25">
        <v>36002161.850000001</v>
      </c>
      <c r="R342" s="25">
        <v>233581361.3984108</v>
      </c>
      <c r="S342" s="25">
        <v>-127420429.10528645</v>
      </c>
      <c r="T342" s="27">
        <v>106160932.29312435</v>
      </c>
    </row>
    <row r="343" spans="1:20">
      <c r="A343" s="28" t="s">
        <v>480</v>
      </c>
      <c r="B343" s="22" t="s">
        <v>481</v>
      </c>
      <c r="C343" s="22" t="s">
        <v>69</v>
      </c>
      <c r="D343" s="22" t="s">
        <v>105</v>
      </c>
      <c r="E343" s="22" t="s">
        <v>26</v>
      </c>
      <c r="F343" s="23">
        <v>39661</v>
      </c>
      <c r="G343" s="24" t="s">
        <v>27</v>
      </c>
      <c r="H343" s="25">
        <v>74103435.989999995</v>
      </c>
      <c r="I343" s="25">
        <v>-40423994.25</v>
      </c>
      <c r="J343" s="25">
        <v>33679441.739999995</v>
      </c>
      <c r="K343" s="41">
        <f t="shared" si="14"/>
        <v>2008</v>
      </c>
      <c r="L343" s="42">
        <f t="shared" si="13"/>
        <v>359.29832574721382</v>
      </c>
      <c r="M343" s="39">
        <f>(VLOOKUP(DATE(2005,12,1),IGPM!A:B,2,1)/VLOOKUP(DATE(YEAR(F343),MONTH(F343),1),IGPM!A:B,2,1))*H343</f>
        <v>61126435.024674393</v>
      </c>
      <c r="N343" s="26" t="s">
        <v>28</v>
      </c>
      <c r="O343" s="26" t="s">
        <v>29</v>
      </c>
      <c r="P343" s="25">
        <v>-40423994.25</v>
      </c>
      <c r="Q343" s="25">
        <v>33679441.739999995</v>
      </c>
      <c r="R343" s="25">
        <v>218511596.15355882</v>
      </c>
      <c r="S343" s="25">
        <v>-119199756.23885757</v>
      </c>
      <c r="T343" s="27">
        <v>99311839.914701253</v>
      </c>
    </row>
    <row r="344" spans="1:20">
      <c r="A344" s="28" t="s">
        <v>482</v>
      </c>
      <c r="B344" s="22" t="s">
        <v>483</v>
      </c>
      <c r="C344" s="22" t="s">
        <v>69</v>
      </c>
      <c r="D344" s="22" t="s">
        <v>105</v>
      </c>
      <c r="E344" s="22" t="s">
        <v>26</v>
      </c>
      <c r="F344" s="23">
        <v>39661</v>
      </c>
      <c r="G344" s="24" t="s">
        <v>27</v>
      </c>
      <c r="H344" s="25">
        <v>80359493.010000005</v>
      </c>
      <c r="I344" s="25">
        <v>-43776636.710000001</v>
      </c>
      <c r="J344" s="25">
        <v>36582856.300000004</v>
      </c>
      <c r="K344" s="41">
        <f t="shared" si="14"/>
        <v>2008</v>
      </c>
      <c r="L344" s="42">
        <f t="shared" si="13"/>
        <v>359.79147357298206</v>
      </c>
      <c r="M344" s="39">
        <f>(VLOOKUP(DATE(2005,12,1),IGPM!A:B,2,1)/VLOOKUP(DATE(YEAR(F344),MONTH(F344),1),IGPM!A:B,2,1))*H344</f>
        <v>66286930.726861455</v>
      </c>
      <c r="N344" s="26" t="s">
        <v>28</v>
      </c>
      <c r="O344" s="26" t="s">
        <v>29</v>
      </c>
      <c r="P344" s="25">
        <v>-43776636.710000001</v>
      </c>
      <c r="Q344" s="25">
        <v>36582856.300000004</v>
      </c>
      <c r="R344" s="25">
        <v>236959067.40512609</v>
      </c>
      <c r="S344" s="25">
        <v>-129085819.48922636</v>
      </c>
      <c r="T344" s="27">
        <v>107873247.91589974</v>
      </c>
    </row>
    <row r="345" spans="1:20">
      <c r="A345" s="28" t="s">
        <v>484</v>
      </c>
      <c r="B345" s="22" t="s">
        <v>485</v>
      </c>
      <c r="C345" s="22" t="s">
        <v>69</v>
      </c>
      <c r="D345" s="22" t="s">
        <v>105</v>
      </c>
      <c r="E345" s="22" t="s">
        <v>26</v>
      </c>
      <c r="F345" s="23">
        <v>39661</v>
      </c>
      <c r="G345" s="24" t="s">
        <v>27</v>
      </c>
      <c r="H345" s="25">
        <v>65732655.469999999</v>
      </c>
      <c r="I345" s="25">
        <v>-35857669.119999997</v>
      </c>
      <c r="J345" s="25">
        <v>29874986.350000001</v>
      </c>
      <c r="K345" s="41">
        <f t="shared" si="14"/>
        <v>2008</v>
      </c>
      <c r="L345" s="42">
        <f t="shared" si="13"/>
        <v>359.29832552707762</v>
      </c>
      <c r="M345" s="39">
        <f>(VLOOKUP(DATE(2005,12,1),IGPM!A:B,2,1)/VLOOKUP(DATE(YEAR(F345),MONTH(F345),1),IGPM!A:B,2,1))*H345</f>
        <v>54221546.408839643</v>
      </c>
      <c r="N345" s="26" t="s">
        <v>28</v>
      </c>
      <c r="O345" s="26" t="s">
        <v>29</v>
      </c>
      <c r="P345" s="25">
        <v>-35857669.119999997</v>
      </c>
      <c r="Q345" s="25">
        <v>29874986.350000001</v>
      </c>
      <c r="R345" s="25">
        <v>193828359.97105378</v>
      </c>
      <c r="S345" s="25">
        <v>-105734861.13133441</v>
      </c>
      <c r="T345" s="27">
        <v>88093498.83971937</v>
      </c>
    </row>
    <row r="346" spans="1:20">
      <c r="A346" s="28" t="s">
        <v>486</v>
      </c>
      <c r="B346" s="22" t="s">
        <v>487</v>
      </c>
      <c r="C346" s="22" t="s">
        <v>32</v>
      </c>
      <c r="D346" s="22" t="s">
        <v>105</v>
      </c>
      <c r="E346" s="22" t="s">
        <v>26</v>
      </c>
      <c r="F346" s="23">
        <v>39661</v>
      </c>
      <c r="G346" s="24" t="s">
        <v>27</v>
      </c>
      <c r="H346" s="25">
        <v>44056.74</v>
      </c>
      <c r="I346" s="25">
        <v>-33409.78</v>
      </c>
      <c r="J346" s="25">
        <v>10646.96</v>
      </c>
      <c r="K346" s="41">
        <f t="shared" si="14"/>
        <v>2008</v>
      </c>
      <c r="L346" s="42">
        <f t="shared" si="13"/>
        <v>258.46087702463171</v>
      </c>
      <c r="M346" s="39">
        <f>(VLOOKUP(DATE(2005,12,1),IGPM!A:B,2,1)/VLOOKUP(DATE(YEAR(F346),MONTH(F346),1),IGPM!A:B,2,1))*H346</f>
        <v>36341.519378027064</v>
      </c>
      <c r="N346" s="26" t="s">
        <v>28</v>
      </c>
      <c r="O346" s="26" t="s">
        <v>29</v>
      </c>
      <c r="P346" s="25">
        <v>-33409.78</v>
      </c>
      <c r="Q346" s="25">
        <v>10646.96</v>
      </c>
      <c r="R346" s="25">
        <v>129911.77062317946</v>
      </c>
      <c r="S346" s="25">
        <v>-98516.67817298531</v>
      </c>
      <c r="T346" s="27">
        <v>31395.092450194148</v>
      </c>
    </row>
    <row r="347" spans="1:20">
      <c r="A347" s="28" t="s">
        <v>488</v>
      </c>
      <c r="B347" s="22" t="s">
        <v>487</v>
      </c>
      <c r="C347" s="22" t="s">
        <v>32</v>
      </c>
      <c r="D347" s="22" t="s">
        <v>105</v>
      </c>
      <c r="E347" s="22" t="s">
        <v>26</v>
      </c>
      <c r="F347" s="23">
        <v>39661</v>
      </c>
      <c r="G347" s="24" t="s">
        <v>27</v>
      </c>
      <c r="H347" s="25">
        <v>44056.74</v>
      </c>
      <c r="I347" s="25">
        <v>-33409.78</v>
      </c>
      <c r="J347" s="25">
        <v>10646.96</v>
      </c>
      <c r="K347" s="41">
        <f t="shared" si="14"/>
        <v>2008</v>
      </c>
      <c r="L347" s="42">
        <f t="shared" si="13"/>
        <v>258.46087702463171</v>
      </c>
      <c r="M347" s="39">
        <f>(VLOOKUP(DATE(2005,12,1),IGPM!A:B,2,1)/VLOOKUP(DATE(YEAR(F347),MONTH(F347),1),IGPM!A:B,2,1))*H347</f>
        <v>36341.519378027064</v>
      </c>
      <c r="N347" s="26" t="s">
        <v>28</v>
      </c>
      <c r="O347" s="26" t="s">
        <v>29</v>
      </c>
      <c r="P347" s="25">
        <v>-33409.78</v>
      </c>
      <c r="Q347" s="25">
        <v>10646.96</v>
      </c>
      <c r="R347" s="25">
        <v>129911.77062317946</v>
      </c>
      <c r="S347" s="25">
        <v>-98516.67817298531</v>
      </c>
      <c r="T347" s="27">
        <v>31395.092450194148</v>
      </c>
    </row>
    <row r="348" spans="1:20">
      <c r="A348" s="28" t="s">
        <v>489</v>
      </c>
      <c r="B348" s="22" t="s">
        <v>487</v>
      </c>
      <c r="C348" s="22" t="s">
        <v>32</v>
      </c>
      <c r="D348" s="22" t="s">
        <v>105</v>
      </c>
      <c r="E348" s="22" t="s">
        <v>26</v>
      </c>
      <c r="F348" s="23">
        <v>39661</v>
      </c>
      <c r="G348" s="24" t="s">
        <v>27</v>
      </c>
      <c r="H348" s="25">
        <v>44056.74</v>
      </c>
      <c r="I348" s="25">
        <v>-33409.78</v>
      </c>
      <c r="J348" s="25">
        <v>10646.96</v>
      </c>
      <c r="K348" s="41">
        <f t="shared" si="14"/>
        <v>2008</v>
      </c>
      <c r="L348" s="42">
        <f t="shared" si="13"/>
        <v>258.46087702463171</v>
      </c>
      <c r="M348" s="39">
        <f>(VLOOKUP(DATE(2005,12,1),IGPM!A:B,2,1)/VLOOKUP(DATE(YEAR(F348),MONTH(F348),1),IGPM!A:B,2,1))*H348</f>
        <v>36341.519378027064</v>
      </c>
      <c r="N348" s="26" t="s">
        <v>28</v>
      </c>
      <c r="O348" s="26" t="s">
        <v>29</v>
      </c>
      <c r="P348" s="25">
        <v>-33409.78</v>
      </c>
      <c r="Q348" s="25">
        <v>10646.96</v>
      </c>
      <c r="R348" s="25">
        <v>129911.77062317946</v>
      </c>
      <c r="S348" s="25">
        <v>-98516.67817298531</v>
      </c>
      <c r="T348" s="27">
        <v>31395.092450194148</v>
      </c>
    </row>
    <row r="349" spans="1:20">
      <c r="A349" s="28" t="s">
        <v>490</v>
      </c>
      <c r="B349" s="22" t="s">
        <v>487</v>
      </c>
      <c r="C349" s="22" t="s">
        <v>32</v>
      </c>
      <c r="D349" s="22" t="s">
        <v>105</v>
      </c>
      <c r="E349" s="22" t="s">
        <v>26</v>
      </c>
      <c r="F349" s="23">
        <v>39661</v>
      </c>
      <c r="G349" s="24" t="s">
        <v>27</v>
      </c>
      <c r="H349" s="25">
        <v>44056.74</v>
      </c>
      <c r="I349" s="25">
        <v>-33409.78</v>
      </c>
      <c r="J349" s="25">
        <v>10646.96</v>
      </c>
      <c r="K349" s="41">
        <f t="shared" si="14"/>
        <v>2008</v>
      </c>
      <c r="L349" s="42">
        <f t="shared" si="13"/>
        <v>258.46087702463171</v>
      </c>
      <c r="M349" s="39">
        <f>(VLOOKUP(DATE(2005,12,1),IGPM!A:B,2,1)/VLOOKUP(DATE(YEAR(F349),MONTH(F349),1),IGPM!A:B,2,1))*H349</f>
        <v>36341.519378027064</v>
      </c>
      <c r="N349" s="26" t="s">
        <v>28</v>
      </c>
      <c r="O349" s="26" t="s">
        <v>29</v>
      </c>
      <c r="P349" s="25">
        <v>-33409.78</v>
      </c>
      <c r="Q349" s="25">
        <v>10646.96</v>
      </c>
      <c r="R349" s="25">
        <v>129911.77062317946</v>
      </c>
      <c r="S349" s="25">
        <v>-98516.67817298531</v>
      </c>
      <c r="T349" s="27">
        <v>31395.092450194148</v>
      </c>
    </row>
    <row r="350" spans="1:20">
      <c r="A350" s="28" t="s">
        <v>491</v>
      </c>
      <c r="B350" s="22" t="s">
        <v>487</v>
      </c>
      <c r="C350" s="22" t="s">
        <v>32</v>
      </c>
      <c r="D350" s="22" t="s">
        <v>105</v>
      </c>
      <c r="E350" s="22" t="s">
        <v>26</v>
      </c>
      <c r="F350" s="23">
        <v>39661</v>
      </c>
      <c r="G350" s="24" t="s">
        <v>27</v>
      </c>
      <c r="H350" s="25">
        <v>44056.74</v>
      </c>
      <c r="I350" s="25">
        <v>-33409.78</v>
      </c>
      <c r="J350" s="25">
        <v>10646.96</v>
      </c>
      <c r="K350" s="41">
        <f t="shared" si="14"/>
        <v>2008</v>
      </c>
      <c r="L350" s="42">
        <f t="shared" si="13"/>
        <v>258.46087702463171</v>
      </c>
      <c r="M350" s="39">
        <f>(VLOOKUP(DATE(2005,12,1),IGPM!A:B,2,1)/VLOOKUP(DATE(YEAR(F350),MONTH(F350),1),IGPM!A:B,2,1))*H350</f>
        <v>36341.519378027064</v>
      </c>
      <c r="N350" s="26" t="s">
        <v>28</v>
      </c>
      <c r="O350" s="26" t="s">
        <v>29</v>
      </c>
      <c r="P350" s="25">
        <v>-33409.78</v>
      </c>
      <c r="Q350" s="25">
        <v>10646.96</v>
      </c>
      <c r="R350" s="25">
        <v>129911.77062317946</v>
      </c>
      <c r="S350" s="25">
        <v>-98516.67817298531</v>
      </c>
      <c r="T350" s="27">
        <v>31395.092450194148</v>
      </c>
    </row>
    <row r="351" spans="1:20">
      <c r="A351" s="28" t="s">
        <v>492</v>
      </c>
      <c r="B351" s="22" t="s">
        <v>487</v>
      </c>
      <c r="C351" s="22" t="s">
        <v>32</v>
      </c>
      <c r="D351" s="22" t="s">
        <v>105</v>
      </c>
      <c r="E351" s="22" t="s">
        <v>26</v>
      </c>
      <c r="F351" s="23">
        <v>39661</v>
      </c>
      <c r="G351" s="24" t="s">
        <v>27</v>
      </c>
      <c r="H351" s="25">
        <v>44056.74</v>
      </c>
      <c r="I351" s="25">
        <v>-33409.78</v>
      </c>
      <c r="J351" s="25">
        <v>10646.96</v>
      </c>
      <c r="K351" s="41">
        <f t="shared" si="14"/>
        <v>2008</v>
      </c>
      <c r="L351" s="42">
        <f t="shared" si="13"/>
        <v>258.46087702463171</v>
      </c>
      <c r="M351" s="39">
        <f>(VLOOKUP(DATE(2005,12,1),IGPM!A:B,2,1)/VLOOKUP(DATE(YEAR(F351),MONTH(F351),1),IGPM!A:B,2,1))*H351</f>
        <v>36341.519378027064</v>
      </c>
      <c r="N351" s="26" t="s">
        <v>28</v>
      </c>
      <c r="O351" s="26" t="s">
        <v>29</v>
      </c>
      <c r="P351" s="25">
        <v>-33409.78</v>
      </c>
      <c r="Q351" s="25">
        <v>10646.96</v>
      </c>
      <c r="R351" s="25">
        <v>129911.77062317946</v>
      </c>
      <c r="S351" s="25">
        <v>-98516.67817298531</v>
      </c>
      <c r="T351" s="27">
        <v>31395.092450194148</v>
      </c>
    </row>
    <row r="352" spans="1:20">
      <c r="A352" s="28" t="s">
        <v>493</v>
      </c>
      <c r="B352" s="22" t="s">
        <v>487</v>
      </c>
      <c r="C352" s="22" t="s">
        <v>32</v>
      </c>
      <c r="D352" s="22" t="s">
        <v>105</v>
      </c>
      <c r="E352" s="22" t="s">
        <v>26</v>
      </c>
      <c r="F352" s="23">
        <v>39661</v>
      </c>
      <c r="G352" s="24" t="s">
        <v>27</v>
      </c>
      <c r="H352" s="25">
        <v>44056.74</v>
      </c>
      <c r="I352" s="25">
        <v>-33409.78</v>
      </c>
      <c r="J352" s="25">
        <v>10646.96</v>
      </c>
      <c r="K352" s="41">
        <f t="shared" si="14"/>
        <v>2008</v>
      </c>
      <c r="L352" s="42">
        <f t="shared" si="13"/>
        <v>258.46087702463171</v>
      </c>
      <c r="M352" s="39">
        <f>(VLOOKUP(DATE(2005,12,1),IGPM!A:B,2,1)/VLOOKUP(DATE(YEAR(F352),MONTH(F352),1),IGPM!A:B,2,1))*H352</f>
        <v>36341.519378027064</v>
      </c>
      <c r="N352" s="26" t="s">
        <v>28</v>
      </c>
      <c r="O352" s="26" t="s">
        <v>29</v>
      </c>
      <c r="P352" s="25">
        <v>-33409.78</v>
      </c>
      <c r="Q352" s="25">
        <v>10646.96</v>
      </c>
      <c r="R352" s="25">
        <v>129911.77062317946</v>
      </c>
      <c r="S352" s="25">
        <v>-98516.67817298531</v>
      </c>
      <c r="T352" s="27">
        <v>31395.092450194148</v>
      </c>
    </row>
    <row r="353" spans="1:20">
      <c r="A353" s="28" t="s">
        <v>494</v>
      </c>
      <c r="B353" s="22" t="s">
        <v>487</v>
      </c>
      <c r="C353" s="22" t="s">
        <v>32</v>
      </c>
      <c r="D353" s="22" t="s">
        <v>105</v>
      </c>
      <c r="E353" s="22" t="s">
        <v>26</v>
      </c>
      <c r="F353" s="23">
        <v>39661</v>
      </c>
      <c r="G353" s="24" t="s">
        <v>27</v>
      </c>
      <c r="H353" s="25">
        <v>44056.74</v>
      </c>
      <c r="I353" s="25">
        <v>-33409.78</v>
      </c>
      <c r="J353" s="25">
        <v>10646.96</v>
      </c>
      <c r="K353" s="41">
        <f t="shared" si="14"/>
        <v>2008</v>
      </c>
      <c r="L353" s="42">
        <f t="shared" si="13"/>
        <v>258.46087702463171</v>
      </c>
      <c r="M353" s="39">
        <f>(VLOOKUP(DATE(2005,12,1),IGPM!A:B,2,1)/VLOOKUP(DATE(YEAR(F353),MONTH(F353),1),IGPM!A:B,2,1))*H353</f>
        <v>36341.519378027064</v>
      </c>
      <c r="N353" s="26" t="s">
        <v>28</v>
      </c>
      <c r="O353" s="26" t="s">
        <v>29</v>
      </c>
      <c r="P353" s="25">
        <v>-33409.78</v>
      </c>
      <c r="Q353" s="25">
        <v>10646.96</v>
      </c>
      <c r="R353" s="25">
        <v>129911.77062317946</v>
      </c>
      <c r="S353" s="25">
        <v>-98516.67817298531</v>
      </c>
      <c r="T353" s="27">
        <v>31395.092450194148</v>
      </c>
    </row>
    <row r="354" spans="1:20">
      <c r="A354" s="28" t="s">
        <v>495</v>
      </c>
      <c r="B354" s="22" t="s">
        <v>487</v>
      </c>
      <c r="C354" s="22" t="s">
        <v>32</v>
      </c>
      <c r="D354" s="22" t="s">
        <v>105</v>
      </c>
      <c r="E354" s="22" t="s">
        <v>26</v>
      </c>
      <c r="F354" s="23">
        <v>39661</v>
      </c>
      <c r="G354" s="24" t="s">
        <v>27</v>
      </c>
      <c r="H354" s="25">
        <v>44056.74</v>
      </c>
      <c r="I354" s="25">
        <v>-33409.78</v>
      </c>
      <c r="J354" s="25">
        <v>10646.96</v>
      </c>
      <c r="K354" s="41">
        <f t="shared" si="14"/>
        <v>2008</v>
      </c>
      <c r="L354" s="42">
        <f t="shared" si="13"/>
        <v>258.46087702463171</v>
      </c>
      <c r="M354" s="39">
        <f>(VLOOKUP(DATE(2005,12,1),IGPM!A:B,2,1)/VLOOKUP(DATE(YEAR(F354),MONTH(F354),1),IGPM!A:B,2,1))*H354</f>
        <v>36341.519378027064</v>
      </c>
      <c r="N354" s="26" t="s">
        <v>28</v>
      </c>
      <c r="O354" s="26" t="s">
        <v>29</v>
      </c>
      <c r="P354" s="25">
        <v>-33409.78</v>
      </c>
      <c r="Q354" s="25">
        <v>10646.96</v>
      </c>
      <c r="R354" s="25">
        <v>129911.77062317946</v>
      </c>
      <c r="S354" s="25">
        <v>-98516.67817298531</v>
      </c>
      <c r="T354" s="27">
        <v>31395.092450194148</v>
      </c>
    </row>
    <row r="355" spans="1:20">
      <c r="A355" s="28" t="s">
        <v>496</v>
      </c>
      <c r="B355" s="22" t="s">
        <v>487</v>
      </c>
      <c r="C355" s="22" t="s">
        <v>32</v>
      </c>
      <c r="D355" s="22" t="s">
        <v>105</v>
      </c>
      <c r="E355" s="22" t="s">
        <v>26</v>
      </c>
      <c r="F355" s="23">
        <v>39661</v>
      </c>
      <c r="G355" s="24" t="s">
        <v>27</v>
      </c>
      <c r="H355" s="25">
        <v>44056.74</v>
      </c>
      <c r="I355" s="25">
        <v>-33409.78</v>
      </c>
      <c r="J355" s="25">
        <v>10646.96</v>
      </c>
      <c r="K355" s="41">
        <f t="shared" si="14"/>
        <v>2008</v>
      </c>
      <c r="L355" s="42">
        <f t="shared" si="13"/>
        <v>258.46087702463171</v>
      </c>
      <c r="M355" s="39">
        <f>(VLOOKUP(DATE(2005,12,1),IGPM!A:B,2,1)/VLOOKUP(DATE(YEAR(F355),MONTH(F355),1),IGPM!A:B,2,1))*H355</f>
        <v>36341.519378027064</v>
      </c>
      <c r="N355" s="26" t="s">
        <v>28</v>
      </c>
      <c r="O355" s="26" t="s">
        <v>29</v>
      </c>
      <c r="P355" s="25">
        <v>-33409.78</v>
      </c>
      <c r="Q355" s="25">
        <v>10646.96</v>
      </c>
      <c r="R355" s="25">
        <v>129911.77062317946</v>
      </c>
      <c r="S355" s="25">
        <v>-98516.67817298531</v>
      </c>
      <c r="T355" s="27">
        <v>31395.092450194148</v>
      </c>
    </row>
    <row r="356" spans="1:20">
      <c r="A356" s="28" t="s">
        <v>497</v>
      </c>
      <c r="B356" s="22" t="s">
        <v>487</v>
      </c>
      <c r="C356" s="22" t="s">
        <v>32</v>
      </c>
      <c r="D356" s="22" t="s">
        <v>105</v>
      </c>
      <c r="E356" s="22" t="s">
        <v>26</v>
      </c>
      <c r="F356" s="23">
        <v>39661</v>
      </c>
      <c r="G356" s="24" t="s">
        <v>27</v>
      </c>
      <c r="H356" s="25">
        <v>44056.74</v>
      </c>
      <c r="I356" s="25">
        <v>-33409.78</v>
      </c>
      <c r="J356" s="25">
        <v>10646.96</v>
      </c>
      <c r="K356" s="41">
        <f t="shared" si="14"/>
        <v>2008</v>
      </c>
      <c r="L356" s="42">
        <f t="shared" si="13"/>
        <v>258.46087702463171</v>
      </c>
      <c r="M356" s="39">
        <f>(VLOOKUP(DATE(2005,12,1),IGPM!A:B,2,1)/VLOOKUP(DATE(YEAR(F356),MONTH(F356),1),IGPM!A:B,2,1))*H356</f>
        <v>36341.519378027064</v>
      </c>
      <c r="N356" s="26" t="s">
        <v>28</v>
      </c>
      <c r="O356" s="26" t="s">
        <v>29</v>
      </c>
      <c r="P356" s="25">
        <v>-33409.78</v>
      </c>
      <c r="Q356" s="25">
        <v>10646.96</v>
      </c>
      <c r="R356" s="25">
        <v>129911.77062317946</v>
      </c>
      <c r="S356" s="25">
        <v>-98516.67817298531</v>
      </c>
      <c r="T356" s="27">
        <v>31395.092450194148</v>
      </c>
    </row>
    <row r="357" spans="1:20">
      <c r="A357" s="28" t="s">
        <v>498</v>
      </c>
      <c r="B357" s="22" t="s">
        <v>487</v>
      </c>
      <c r="C357" s="22" t="s">
        <v>32</v>
      </c>
      <c r="D357" s="22" t="s">
        <v>105</v>
      </c>
      <c r="E357" s="22" t="s">
        <v>26</v>
      </c>
      <c r="F357" s="23">
        <v>39661</v>
      </c>
      <c r="G357" s="24" t="s">
        <v>27</v>
      </c>
      <c r="H357" s="25">
        <v>44056.74</v>
      </c>
      <c r="I357" s="25">
        <v>-33409.78</v>
      </c>
      <c r="J357" s="25">
        <v>10646.96</v>
      </c>
      <c r="K357" s="41">
        <f t="shared" si="14"/>
        <v>2008</v>
      </c>
      <c r="L357" s="42">
        <f t="shared" si="13"/>
        <v>258.46087702463171</v>
      </c>
      <c r="M357" s="39">
        <f>(VLOOKUP(DATE(2005,12,1),IGPM!A:B,2,1)/VLOOKUP(DATE(YEAR(F357),MONTH(F357),1),IGPM!A:B,2,1))*H357</f>
        <v>36341.519378027064</v>
      </c>
      <c r="N357" s="26" t="s">
        <v>28</v>
      </c>
      <c r="O357" s="26" t="s">
        <v>29</v>
      </c>
      <c r="P357" s="25">
        <v>-33409.78</v>
      </c>
      <c r="Q357" s="25">
        <v>10646.96</v>
      </c>
      <c r="R357" s="25">
        <v>129911.77062317946</v>
      </c>
      <c r="S357" s="25">
        <v>-98516.67817298531</v>
      </c>
      <c r="T357" s="27">
        <v>31395.092450194148</v>
      </c>
    </row>
    <row r="358" spans="1:20">
      <c r="A358" s="28" t="s">
        <v>499</v>
      </c>
      <c r="B358" s="22" t="s">
        <v>487</v>
      </c>
      <c r="C358" s="22" t="s">
        <v>32</v>
      </c>
      <c r="D358" s="22" t="s">
        <v>105</v>
      </c>
      <c r="E358" s="22" t="s">
        <v>26</v>
      </c>
      <c r="F358" s="23">
        <v>39661</v>
      </c>
      <c r="G358" s="24" t="s">
        <v>27</v>
      </c>
      <c r="H358" s="25">
        <v>44056.74</v>
      </c>
      <c r="I358" s="25">
        <v>-33409.78</v>
      </c>
      <c r="J358" s="25">
        <v>10646.96</v>
      </c>
      <c r="K358" s="41">
        <f t="shared" si="14"/>
        <v>2008</v>
      </c>
      <c r="L358" s="42">
        <f t="shared" si="13"/>
        <v>258.46087702463171</v>
      </c>
      <c r="M358" s="39">
        <f>(VLOOKUP(DATE(2005,12,1),IGPM!A:B,2,1)/VLOOKUP(DATE(YEAR(F358),MONTH(F358),1),IGPM!A:B,2,1))*H358</f>
        <v>36341.519378027064</v>
      </c>
      <c r="N358" s="26" t="s">
        <v>28</v>
      </c>
      <c r="O358" s="26" t="s">
        <v>29</v>
      </c>
      <c r="P358" s="25">
        <v>-33409.78</v>
      </c>
      <c r="Q358" s="25">
        <v>10646.96</v>
      </c>
      <c r="R358" s="25">
        <v>129911.77062317946</v>
      </c>
      <c r="S358" s="25">
        <v>-98516.67817298531</v>
      </c>
      <c r="T358" s="27">
        <v>31395.092450194148</v>
      </c>
    </row>
    <row r="359" spans="1:20">
      <c r="A359" s="28" t="s">
        <v>500</v>
      </c>
      <c r="B359" s="22" t="s">
        <v>487</v>
      </c>
      <c r="C359" s="22" t="s">
        <v>32</v>
      </c>
      <c r="D359" s="22" t="s">
        <v>105</v>
      </c>
      <c r="E359" s="22" t="s">
        <v>26</v>
      </c>
      <c r="F359" s="23">
        <v>39661</v>
      </c>
      <c r="G359" s="24" t="s">
        <v>27</v>
      </c>
      <c r="H359" s="25">
        <v>44056.74</v>
      </c>
      <c r="I359" s="25">
        <v>-33409.78</v>
      </c>
      <c r="J359" s="25">
        <v>10646.96</v>
      </c>
      <c r="K359" s="41">
        <f t="shared" si="14"/>
        <v>2008</v>
      </c>
      <c r="L359" s="42">
        <f t="shared" si="13"/>
        <v>258.46087702463171</v>
      </c>
      <c r="M359" s="39">
        <f>(VLOOKUP(DATE(2005,12,1),IGPM!A:B,2,1)/VLOOKUP(DATE(YEAR(F359),MONTH(F359),1),IGPM!A:B,2,1))*H359</f>
        <v>36341.519378027064</v>
      </c>
      <c r="N359" s="26" t="s">
        <v>28</v>
      </c>
      <c r="O359" s="26" t="s">
        <v>29</v>
      </c>
      <c r="P359" s="25">
        <v>-33409.78</v>
      </c>
      <c r="Q359" s="25">
        <v>10646.96</v>
      </c>
      <c r="R359" s="25">
        <v>129911.77062317946</v>
      </c>
      <c r="S359" s="25">
        <v>-98516.67817298531</v>
      </c>
      <c r="T359" s="27">
        <v>31395.092450194148</v>
      </c>
    </row>
    <row r="360" spans="1:20">
      <c r="A360" s="28" t="s">
        <v>501</v>
      </c>
      <c r="B360" s="22" t="s">
        <v>487</v>
      </c>
      <c r="C360" s="22" t="s">
        <v>32</v>
      </c>
      <c r="D360" s="22" t="s">
        <v>105</v>
      </c>
      <c r="E360" s="22" t="s">
        <v>26</v>
      </c>
      <c r="F360" s="23">
        <v>39661</v>
      </c>
      <c r="G360" s="24" t="s">
        <v>27</v>
      </c>
      <c r="H360" s="25">
        <v>44056.74</v>
      </c>
      <c r="I360" s="25">
        <v>-33409.78</v>
      </c>
      <c r="J360" s="25">
        <v>10646.96</v>
      </c>
      <c r="K360" s="41">
        <f t="shared" si="14"/>
        <v>2008</v>
      </c>
      <c r="L360" s="42">
        <f t="shared" si="13"/>
        <v>258.46087702463171</v>
      </c>
      <c r="M360" s="39">
        <f>(VLOOKUP(DATE(2005,12,1),IGPM!A:B,2,1)/VLOOKUP(DATE(YEAR(F360),MONTH(F360),1),IGPM!A:B,2,1))*H360</f>
        <v>36341.519378027064</v>
      </c>
      <c r="N360" s="26" t="s">
        <v>28</v>
      </c>
      <c r="O360" s="26" t="s">
        <v>29</v>
      </c>
      <c r="P360" s="25">
        <v>-33409.78</v>
      </c>
      <c r="Q360" s="25">
        <v>10646.96</v>
      </c>
      <c r="R360" s="25">
        <v>129911.77062317946</v>
      </c>
      <c r="S360" s="25">
        <v>-98516.67817298531</v>
      </c>
      <c r="T360" s="27">
        <v>31395.092450194148</v>
      </c>
    </row>
    <row r="361" spans="1:20">
      <c r="A361" s="28" t="s">
        <v>502</v>
      </c>
      <c r="B361" s="22" t="s">
        <v>487</v>
      </c>
      <c r="C361" s="22" t="s">
        <v>32</v>
      </c>
      <c r="D361" s="22" t="s">
        <v>105</v>
      </c>
      <c r="E361" s="22" t="s">
        <v>26</v>
      </c>
      <c r="F361" s="23">
        <v>39661</v>
      </c>
      <c r="G361" s="24" t="s">
        <v>27</v>
      </c>
      <c r="H361" s="25">
        <v>44056.74</v>
      </c>
      <c r="I361" s="25">
        <v>-33409.78</v>
      </c>
      <c r="J361" s="25">
        <v>10646.96</v>
      </c>
      <c r="K361" s="41">
        <f t="shared" si="14"/>
        <v>2008</v>
      </c>
      <c r="L361" s="42">
        <f t="shared" si="13"/>
        <v>258.46087702463171</v>
      </c>
      <c r="M361" s="39">
        <f>(VLOOKUP(DATE(2005,12,1),IGPM!A:B,2,1)/VLOOKUP(DATE(YEAR(F361),MONTH(F361),1),IGPM!A:B,2,1))*H361</f>
        <v>36341.519378027064</v>
      </c>
      <c r="N361" s="26" t="s">
        <v>28</v>
      </c>
      <c r="O361" s="26" t="s">
        <v>29</v>
      </c>
      <c r="P361" s="25">
        <v>-33409.78</v>
      </c>
      <c r="Q361" s="25">
        <v>10646.96</v>
      </c>
      <c r="R361" s="25">
        <v>129911.77062317946</v>
      </c>
      <c r="S361" s="25">
        <v>-98516.67817298531</v>
      </c>
      <c r="T361" s="27">
        <v>31395.092450194148</v>
      </c>
    </row>
    <row r="362" spans="1:20">
      <c r="A362" s="28" t="s">
        <v>503</v>
      </c>
      <c r="B362" s="22" t="s">
        <v>487</v>
      </c>
      <c r="C362" s="22" t="s">
        <v>32</v>
      </c>
      <c r="D362" s="22" t="s">
        <v>105</v>
      </c>
      <c r="E362" s="22" t="s">
        <v>26</v>
      </c>
      <c r="F362" s="23">
        <v>39661</v>
      </c>
      <c r="G362" s="24" t="s">
        <v>27</v>
      </c>
      <c r="H362" s="25">
        <v>44056.74</v>
      </c>
      <c r="I362" s="25">
        <v>-33409.78</v>
      </c>
      <c r="J362" s="25">
        <v>10646.96</v>
      </c>
      <c r="K362" s="41">
        <f t="shared" si="14"/>
        <v>2008</v>
      </c>
      <c r="L362" s="42">
        <f t="shared" si="13"/>
        <v>258.46087702463171</v>
      </c>
      <c r="M362" s="39">
        <f>(VLOOKUP(DATE(2005,12,1),IGPM!A:B,2,1)/VLOOKUP(DATE(YEAR(F362),MONTH(F362),1),IGPM!A:B,2,1))*H362</f>
        <v>36341.519378027064</v>
      </c>
      <c r="N362" s="26" t="s">
        <v>28</v>
      </c>
      <c r="O362" s="26" t="s">
        <v>29</v>
      </c>
      <c r="P362" s="25">
        <v>-33409.78</v>
      </c>
      <c r="Q362" s="25">
        <v>10646.96</v>
      </c>
      <c r="R362" s="25">
        <v>129911.77062317946</v>
      </c>
      <c r="S362" s="25">
        <v>-98516.67817298531</v>
      </c>
      <c r="T362" s="27">
        <v>31395.092450194148</v>
      </c>
    </row>
    <row r="363" spans="1:20">
      <c r="A363" s="28" t="s">
        <v>504</v>
      </c>
      <c r="B363" s="22" t="s">
        <v>487</v>
      </c>
      <c r="C363" s="22" t="s">
        <v>32</v>
      </c>
      <c r="D363" s="22" t="s">
        <v>105</v>
      </c>
      <c r="E363" s="22" t="s">
        <v>26</v>
      </c>
      <c r="F363" s="23">
        <v>39661</v>
      </c>
      <c r="G363" s="24" t="s">
        <v>27</v>
      </c>
      <c r="H363" s="25">
        <v>44056.74</v>
      </c>
      <c r="I363" s="25">
        <v>-33409.78</v>
      </c>
      <c r="J363" s="25">
        <v>10646.96</v>
      </c>
      <c r="K363" s="41">
        <f t="shared" si="14"/>
        <v>2008</v>
      </c>
      <c r="L363" s="42">
        <f t="shared" si="13"/>
        <v>258.46087702463171</v>
      </c>
      <c r="M363" s="39">
        <f>(VLOOKUP(DATE(2005,12,1),IGPM!A:B,2,1)/VLOOKUP(DATE(YEAR(F363),MONTH(F363),1),IGPM!A:B,2,1))*H363</f>
        <v>36341.519378027064</v>
      </c>
      <c r="N363" s="26" t="s">
        <v>28</v>
      </c>
      <c r="O363" s="26" t="s">
        <v>29</v>
      </c>
      <c r="P363" s="25">
        <v>-33409.78</v>
      </c>
      <c r="Q363" s="25">
        <v>10646.96</v>
      </c>
      <c r="R363" s="25">
        <v>129911.77062317946</v>
      </c>
      <c r="S363" s="25">
        <v>-98516.67817298531</v>
      </c>
      <c r="T363" s="27">
        <v>31395.092450194148</v>
      </c>
    </row>
    <row r="364" spans="1:20">
      <c r="A364" s="28" t="s">
        <v>505</v>
      </c>
      <c r="B364" s="22" t="s">
        <v>487</v>
      </c>
      <c r="C364" s="22" t="s">
        <v>32</v>
      </c>
      <c r="D364" s="22" t="s">
        <v>105</v>
      </c>
      <c r="E364" s="22" t="s">
        <v>26</v>
      </c>
      <c r="F364" s="23">
        <v>39661</v>
      </c>
      <c r="G364" s="24" t="s">
        <v>27</v>
      </c>
      <c r="H364" s="25">
        <v>44056.74</v>
      </c>
      <c r="I364" s="25">
        <v>-33409.78</v>
      </c>
      <c r="J364" s="25">
        <v>10646.96</v>
      </c>
      <c r="K364" s="41">
        <f t="shared" si="14"/>
        <v>2008</v>
      </c>
      <c r="L364" s="42">
        <f t="shared" si="13"/>
        <v>258.46087702463171</v>
      </c>
      <c r="M364" s="39">
        <f>(VLOOKUP(DATE(2005,12,1),IGPM!A:B,2,1)/VLOOKUP(DATE(YEAR(F364),MONTH(F364),1),IGPM!A:B,2,1))*H364</f>
        <v>36341.519378027064</v>
      </c>
      <c r="N364" s="26" t="s">
        <v>28</v>
      </c>
      <c r="O364" s="26" t="s">
        <v>29</v>
      </c>
      <c r="P364" s="25">
        <v>-33409.78</v>
      </c>
      <c r="Q364" s="25">
        <v>10646.96</v>
      </c>
      <c r="R364" s="25">
        <v>129911.77062317946</v>
      </c>
      <c r="S364" s="25">
        <v>-98516.67817298531</v>
      </c>
      <c r="T364" s="27">
        <v>31395.092450194148</v>
      </c>
    </row>
    <row r="365" spans="1:20">
      <c r="A365" s="28" t="s">
        <v>506</v>
      </c>
      <c r="B365" s="22" t="s">
        <v>487</v>
      </c>
      <c r="C365" s="22" t="s">
        <v>32</v>
      </c>
      <c r="D365" s="22" t="s">
        <v>105</v>
      </c>
      <c r="E365" s="22" t="s">
        <v>26</v>
      </c>
      <c r="F365" s="23">
        <v>39661</v>
      </c>
      <c r="G365" s="24" t="s">
        <v>27</v>
      </c>
      <c r="H365" s="25">
        <v>44056.74</v>
      </c>
      <c r="I365" s="25">
        <v>-33409.78</v>
      </c>
      <c r="J365" s="25">
        <v>10646.96</v>
      </c>
      <c r="K365" s="41">
        <f t="shared" si="14"/>
        <v>2008</v>
      </c>
      <c r="L365" s="42">
        <f t="shared" si="13"/>
        <v>258.46087702463171</v>
      </c>
      <c r="M365" s="39">
        <f>(VLOOKUP(DATE(2005,12,1),IGPM!A:B,2,1)/VLOOKUP(DATE(YEAR(F365),MONTH(F365),1),IGPM!A:B,2,1))*H365</f>
        <v>36341.519378027064</v>
      </c>
      <c r="N365" s="26" t="s">
        <v>28</v>
      </c>
      <c r="O365" s="26" t="s">
        <v>29</v>
      </c>
      <c r="P365" s="25">
        <v>-33409.78</v>
      </c>
      <c r="Q365" s="25">
        <v>10646.96</v>
      </c>
      <c r="R365" s="25">
        <v>129911.77062317946</v>
      </c>
      <c r="S365" s="25">
        <v>-98516.67817298531</v>
      </c>
      <c r="T365" s="27">
        <v>31395.092450194148</v>
      </c>
    </row>
    <row r="366" spans="1:20">
      <c r="A366" s="28" t="s">
        <v>507</v>
      </c>
      <c r="B366" s="22" t="s">
        <v>487</v>
      </c>
      <c r="C366" s="22" t="s">
        <v>32</v>
      </c>
      <c r="D366" s="22" t="s">
        <v>105</v>
      </c>
      <c r="E366" s="22" t="s">
        <v>26</v>
      </c>
      <c r="F366" s="23">
        <v>39661</v>
      </c>
      <c r="G366" s="24" t="s">
        <v>27</v>
      </c>
      <c r="H366" s="25">
        <v>44056.74</v>
      </c>
      <c r="I366" s="25">
        <v>-33409.78</v>
      </c>
      <c r="J366" s="25">
        <v>10646.96</v>
      </c>
      <c r="K366" s="41">
        <f t="shared" si="14"/>
        <v>2008</v>
      </c>
      <c r="L366" s="42">
        <f t="shared" si="13"/>
        <v>258.46087702463171</v>
      </c>
      <c r="M366" s="39">
        <f>(VLOOKUP(DATE(2005,12,1),IGPM!A:B,2,1)/VLOOKUP(DATE(YEAR(F366),MONTH(F366),1),IGPM!A:B,2,1))*H366</f>
        <v>36341.519378027064</v>
      </c>
      <c r="N366" s="26" t="s">
        <v>28</v>
      </c>
      <c r="O366" s="26" t="s">
        <v>29</v>
      </c>
      <c r="P366" s="25">
        <v>-33409.78</v>
      </c>
      <c r="Q366" s="25">
        <v>10646.96</v>
      </c>
      <c r="R366" s="25">
        <v>129911.77062317946</v>
      </c>
      <c r="S366" s="25">
        <v>-98516.67817298531</v>
      </c>
      <c r="T366" s="27">
        <v>31395.092450194148</v>
      </c>
    </row>
    <row r="367" spans="1:20">
      <c r="A367" s="28" t="s">
        <v>508</v>
      </c>
      <c r="B367" s="22" t="s">
        <v>487</v>
      </c>
      <c r="C367" s="22" t="s">
        <v>32</v>
      </c>
      <c r="D367" s="22" t="s">
        <v>105</v>
      </c>
      <c r="E367" s="22" t="s">
        <v>26</v>
      </c>
      <c r="F367" s="23">
        <v>39661</v>
      </c>
      <c r="G367" s="24" t="s">
        <v>27</v>
      </c>
      <c r="H367" s="25">
        <v>44056.74</v>
      </c>
      <c r="I367" s="25">
        <v>-33409.78</v>
      </c>
      <c r="J367" s="25">
        <v>10646.96</v>
      </c>
      <c r="K367" s="41">
        <f t="shared" si="14"/>
        <v>2008</v>
      </c>
      <c r="L367" s="42">
        <f t="shared" si="13"/>
        <v>258.46087702463171</v>
      </c>
      <c r="M367" s="39">
        <f>(VLOOKUP(DATE(2005,12,1),IGPM!A:B,2,1)/VLOOKUP(DATE(YEAR(F367),MONTH(F367),1),IGPM!A:B,2,1))*H367</f>
        <v>36341.519378027064</v>
      </c>
      <c r="N367" s="26" t="s">
        <v>28</v>
      </c>
      <c r="O367" s="26" t="s">
        <v>29</v>
      </c>
      <c r="P367" s="25">
        <v>-33409.78</v>
      </c>
      <c r="Q367" s="25">
        <v>10646.96</v>
      </c>
      <c r="R367" s="25">
        <v>129911.77062317946</v>
      </c>
      <c r="S367" s="25">
        <v>-98516.67817298531</v>
      </c>
      <c r="T367" s="27">
        <v>31395.092450194148</v>
      </c>
    </row>
    <row r="368" spans="1:20">
      <c r="A368" s="28" t="s">
        <v>509</v>
      </c>
      <c r="B368" s="22" t="s">
        <v>510</v>
      </c>
      <c r="C368" s="22" t="s">
        <v>69</v>
      </c>
      <c r="D368" s="22" t="s">
        <v>25</v>
      </c>
      <c r="E368" s="22" t="s">
        <v>26</v>
      </c>
      <c r="F368" s="23">
        <v>39691</v>
      </c>
      <c r="G368" s="24" t="s">
        <v>27</v>
      </c>
      <c r="H368" s="25">
        <v>38120.769999999997</v>
      </c>
      <c r="I368" s="25">
        <v>-21959</v>
      </c>
      <c r="J368" s="25">
        <v>16161.769999999997</v>
      </c>
      <c r="K368" s="41">
        <f t="shared" si="14"/>
        <v>2008</v>
      </c>
      <c r="L368" s="42">
        <f t="shared" si="13"/>
        <v>340.25551801083833</v>
      </c>
      <c r="M368" s="39">
        <f>(VLOOKUP(DATE(2005,12,1),IGPM!A:B,2,1)/VLOOKUP(DATE(YEAR(F368),MONTH(F368),1),IGPM!A:B,2,1))*H368</f>
        <v>31445.057025560967</v>
      </c>
      <c r="N368" s="26" t="s">
        <v>28</v>
      </c>
      <c r="O368" s="26" t="s">
        <v>29</v>
      </c>
      <c r="P368" s="25">
        <v>-21959</v>
      </c>
      <c r="Q368" s="25">
        <v>16161.769999999997</v>
      </c>
      <c r="R368" s="25">
        <v>112408.15203800783</v>
      </c>
      <c r="S368" s="25">
        <v>-64751.331376638358</v>
      </c>
      <c r="T368" s="27">
        <v>47656.820661369471</v>
      </c>
    </row>
    <row r="369" spans="1:20">
      <c r="A369" s="28" t="s">
        <v>511</v>
      </c>
      <c r="B369" s="22" t="s">
        <v>61</v>
      </c>
      <c r="C369" s="22" t="s">
        <v>32</v>
      </c>
      <c r="D369" s="22" t="s">
        <v>95</v>
      </c>
      <c r="E369" s="22" t="s">
        <v>26</v>
      </c>
      <c r="F369" s="23">
        <v>39766</v>
      </c>
      <c r="G369" s="24" t="s">
        <v>27</v>
      </c>
      <c r="H369" s="25">
        <v>9342.25</v>
      </c>
      <c r="I369" s="25">
        <v>-5543.56</v>
      </c>
      <c r="J369" s="25">
        <v>3798.6899999999996</v>
      </c>
      <c r="K369" s="41">
        <f t="shared" si="14"/>
        <v>2008</v>
      </c>
      <c r="L369" s="42">
        <f t="shared" si="13"/>
        <v>325.25204922468589</v>
      </c>
      <c r="M369" s="39">
        <f>(VLOOKUP(DATE(2005,12,1),IGPM!A:B,2,1)/VLOOKUP(DATE(YEAR(F369),MONTH(F369),1),IGPM!A:B,2,1))*H369</f>
        <v>7594.465968541921</v>
      </c>
      <c r="N369" s="26" t="s">
        <v>28</v>
      </c>
      <c r="O369" s="26" t="s">
        <v>29</v>
      </c>
      <c r="P369" s="25">
        <v>-5543.56</v>
      </c>
      <c r="Q369" s="25">
        <v>3798.6899999999996</v>
      </c>
      <c r="R369" s="25">
        <v>27148.301386300551</v>
      </c>
      <c r="S369" s="25">
        <v>-16109.420924620974</v>
      </c>
      <c r="T369" s="27">
        <v>11038.880461679577</v>
      </c>
    </row>
    <row r="370" spans="1:20">
      <c r="A370" s="28" t="s">
        <v>512</v>
      </c>
      <c r="B370" s="22" t="s">
        <v>513</v>
      </c>
      <c r="C370" s="22" t="s">
        <v>32</v>
      </c>
      <c r="D370" s="22" t="s">
        <v>95</v>
      </c>
      <c r="E370" s="22" t="s">
        <v>26</v>
      </c>
      <c r="F370" s="23">
        <v>39766</v>
      </c>
      <c r="G370" s="24" t="s">
        <v>27</v>
      </c>
      <c r="H370" s="25">
        <v>14480.5</v>
      </c>
      <c r="I370" s="25">
        <v>-10046.68</v>
      </c>
      <c r="J370" s="25">
        <v>4433.82</v>
      </c>
      <c r="K370" s="41">
        <f t="shared" si="14"/>
        <v>2008</v>
      </c>
      <c r="L370" s="42">
        <f t="shared" si="13"/>
        <v>278.17512850016124</v>
      </c>
      <c r="M370" s="39">
        <f>(VLOOKUP(DATE(2005,12,1),IGPM!A:B,2,1)/VLOOKUP(DATE(YEAR(F370),MONTH(F370),1),IGPM!A:B,2,1))*H370</f>
        <v>11771.432412691942</v>
      </c>
      <c r="N370" s="26" t="s">
        <v>28</v>
      </c>
      <c r="O370" s="26" t="s">
        <v>29</v>
      </c>
      <c r="P370" s="25">
        <v>-10046.68</v>
      </c>
      <c r="Q370" s="25">
        <v>4433.82</v>
      </c>
      <c r="R370" s="25">
        <v>42079.903473395076</v>
      </c>
      <c r="S370" s="25">
        <v>-29195.354071205333</v>
      </c>
      <c r="T370" s="27">
        <v>12884.549402189743</v>
      </c>
    </row>
    <row r="371" spans="1:20">
      <c r="A371" s="28" t="s">
        <v>514</v>
      </c>
      <c r="B371" s="22" t="s">
        <v>513</v>
      </c>
      <c r="C371" s="22" t="s">
        <v>32</v>
      </c>
      <c r="D371" s="22" t="s">
        <v>95</v>
      </c>
      <c r="E371" s="22" t="s">
        <v>26</v>
      </c>
      <c r="F371" s="23">
        <v>39766</v>
      </c>
      <c r="G371" s="24" t="s">
        <v>27</v>
      </c>
      <c r="H371" s="25">
        <v>14480.5</v>
      </c>
      <c r="I371" s="25">
        <v>-10046.68</v>
      </c>
      <c r="J371" s="25">
        <v>4433.82</v>
      </c>
      <c r="K371" s="41">
        <f t="shared" si="14"/>
        <v>2008</v>
      </c>
      <c r="L371" s="42">
        <f t="shared" si="13"/>
        <v>278.17512850016124</v>
      </c>
      <c r="M371" s="39">
        <f>(VLOOKUP(DATE(2005,12,1),IGPM!A:B,2,1)/VLOOKUP(DATE(YEAR(F371),MONTH(F371),1),IGPM!A:B,2,1))*H371</f>
        <v>11771.432412691942</v>
      </c>
      <c r="N371" s="26" t="s">
        <v>28</v>
      </c>
      <c r="O371" s="26" t="s">
        <v>29</v>
      </c>
      <c r="P371" s="25">
        <v>-10046.68</v>
      </c>
      <c r="Q371" s="25">
        <v>4433.82</v>
      </c>
      <c r="R371" s="25">
        <v>42079.903473395076</v>
      </c>
      <c r="S371" s="25">
        <v>-29195.354071205333</v>
      </c>
      <c r="T371" s="27">
        <v>12884.549402189743</v>
      </c>
    </row>
    <row r="372" spans="1:20">
      <c r="A372" s="28" t="s">
        <v>515</v>
      </c>
      <c r="B372" s="22" t="s">
        <v>513</v>
      </c>
      <c r="C372" s="22" t="s">
        <v>32</v>
      </c>
      <c r="D372" s="22" t="s">
        <v>95</v>
      </c>
      <c r="E372" s="22" t="s">
        <v>26</v>
      </c>
      <c r="F372" s="23">
        <v>39766</v>
      </c>
      <c r="G372" s="24" t="s">
        <v>27</v>
      </c>
      <c r="H372" s="25">
        <v>14480.5</v>
      </c>
      <c r="I372" s="25">
        <v>-10046.68</v>
      </c>
      <c r="J372" s="25">
        <v>4433.82</v>
      </c>
      <c r="K372" s="41">
        <f t="shared" si="14"/>
        <v>2008</v>
      </c>
      <c r="L372" s="42">
        <f t="shared" si="13"/>
        <v>278.17512850016124</v>
      </c>
      <c r="M372" s="39">
        <f>(VLOOKUP(DATE(2005,12,1),IGPM!A:B,2,1)/VLOOKUP(DATE(YEAR(F372),MONTH(F372),1),IGPM!A:B,2,1))*H372</f>
        <v>11771.432412691942</v>
      </c>
      <c r="N372" s="26" t="s">
        <v>28</v>
      </c>
      <c r="O372" s="26" t="s">
        <v>29</v>
      </c>
      <c r="P372" s="25">
        <v>-10046.68</v>
      </c>
      <c r="Q372" s="25">
        <v>4433.82</v>
      </c>
      <c r="R372" s="25">
        <v>42079.903473395076</v>
      </c>
      <c r="S372" s="25">
        <v>-29195.354071205333</v>
      </c>
      <c r="T372" s="27">
        <v>12884.549402189743</v>
      </c>
    </row>
    <row r="373" spans="1:20">
      <c r="A373" s="28" t="s">
        <v>516</v>
      </c>
      <c r="B373" s="22" t="s">
        <v>61</v>
      </c>
      <c r="C373" s="22" t="s">
        <v>32</v>
      </c>
      <c r="D373" s="22" t="s">
        <v>95</v>
      </c>
      <c r="E373" s="22" t="s">
        <v>26</v>
      </c>
      <c r="F373" s="23">
        <v>39766</v>
      </c>
      <c r="G373" s="24" t="s">
        <v>27</v>
      </c>
      <c r="H373" s="25">
        <v>9342.26</v>
      </c>
      <c r="I373" s="25">
        <v>-5543.56</v>
      </c>
      <c r="J373" s="25">
        <v>3798.7</v>
      </c>
      <c r="K373" s="41">
        <f t="shared" si="14"/>
        <v>2008</v>
      </c>
      <c r="L373" s="42">
        <f t="shared" si="13"/>
        <v>325.2523973764151</v>
      </c>
      <c r="M373" s="39">
        <f>(VLOOKUP(DATE(2005,12,1),IGPM!A:B,2,1)/VLOOKUP(DATE(YEAR(F373),MONTH(F373),1),IGPM!A:B,2,1))*H373</f>
        <v>7594.4740977034917</v>
      </c>
      <c r="N373" s="26" t="s">
        <v>28</v>
      </c>
      <c r="O373" s="26" t="s">
        <v>29</v>
      </c>
      <c r="P373" s="25">
        <v>-5543.56</v>
      </c>
      <c r="Q373" s="25">
        <v>3798.7</v>
      </c>
      <c r="R373" s="25">
        <v>27148.330446003929</v>
      </c>
      <c r="S373" s="25">
        <v>-16109.420924620974</v>
      </c>
      <c r="T373" s="27">
        <v>11038.909521382955</v>
      </c>
    </row>
    <row r="374" spans="1:20">
      <c r="A374" s="28" t="s">
        <v>517</v>
      </c>
      <c r="B374" s="22" t="s">
        <v>61</v>
      </c>
      <c r="C374" s="22" t="s">
        <v>32</v>
      </c>
      <c r="D374" s="22" t="s">
        <v>95</v>
      </c>
      <c r="E374" s="22" t="s">
        <v>26</v>
      </c>
      <c r="F374" s="23">
        <v>39766</v>
      </c>
      <c r="G374" s="24" t="s">
        <v>27</v>
      </c>
      <c r="H374" s="25">
        <v>9342.26</v>
      </c>
      <c r="I374" s="25">
        <v>-5543.56</v>
      </c>
      <c r="J374" s="25">
        <v>3798.7</v>
      </c>
      <c r="K374" s="41">
        <f t="shared" si="14"/>
        <v>2008</v>
      </c>
      <c r="L374" s="42">
        <f t="shared" si="13"/>
        <v>325.2523973764151</v>
      </c>
      <c r="M374" s="39">
        <f>(VLOOKUP(DATE(2005,12,1),IGPM!A:B,2,1)/VLOOKUP(DATE(YEAR(F374),MONTH(F374),1),IGPM!A:B,2,1))*H374</f>
        <v>7594.4740977034917</v>
      </c>
      <c r="N374" s="26" t="s">
        <v>28</v>
      </c>
      <c r="O374" s="26" t="s">
        <v>29</v>
      </c>
      <c r="P374" s="25">
        <v>-5543.56</v>
      </c>
      <c r="Q374" s="25">
        <v>3798.7</v>
      </c>
      <c r="R374" s="25">
        <v>27148.330446003929</v>
      </c>
      <c r="S374" s="25">
        <v>-16109.420924620974</v>
      </c>
      <c r="T374" s="27">
        <v>11038.909521382955</v>
      </c>
    </row>
    <row r="375" spans="1:20">
      <c r="A375" s="28" t="s">
        <v>518</v>
      </c>
      <c r="B375" s="22" t="s">
        <v>61</v>
      </c>
      <c r="C375" s="22" t="s">
        <v>32</v>
      </c>
      <c r="D375" s="22" t="s">
        <v>95</v>
      </c>
      <c r="E375" s="22" t="s">
        <v>26</v>
      </c>
      <c r="F375" s="23">
        <v>39766</v>
      </c>
      <c r="G375" s="24" t="s">
        <v>27</v>
      </c>
      <c r="H375" s="25">
        <v>9342.26</v>
      </c>
      <c r="I375" s="25">
        <v>-5543.56</v>
      </c>
      <c r="J375" s="25">
        <v>3798.7</v>
      </c>
      <c r="K375" s="41">
        <f t="shared" si="14"/>
        <v>2008</v>
      </c>
      <c r="L375" s="42">
        <f t="shared" si="13"/>
        <v>325.2523973764151</v>
      </c>
      <c r="M375" s="39">
        <f>(VLOOKUP(DATE(2005,12,1),IGPM!A:B,2,1)/VLOOKUP(DATE(YEAR(F375),MONTH(F375),1),IGPM!A:B,2,1))*H375</f>
        <v>7594.4740977034917</v>
      </c>
      <c r="N375" s="26" t="s">
        <v>28</v>
      </c>
      <c r="O375" s="26" t="s">
        <v>29</v>
      </c>
      <c r="P375" s="25">
        <v>-5543.56</v>
      </c>
      <c r="Q375" s="25">
        <v>3798.7</v>
      </c>
      <c r="R375" s="25">
        <v>27148.330446003929</v>
      </c>
      <c r="S375" s="25">
        <v>-16109.420924620974</v>
      </c>
      <c r="T375" s="27">
        <v>11038.909521382955</v>
      </c>
    </row>
    <row r="376" spans="1:20">
      <c r="A376" s="28" t="s">
        <v>519</v>
      </c>
      <c r="B376" s="22" t="s">
        <v>68</v>
      </c>
      <c r="C376" s="22" t="s">
        <v>69</v>
      </c>
      <c r="D376" s="22" t="s">
        <v>95</v>
      </c>
      <c r="E376" s="22" t="s">
        <v>26</v>
      </c>
      <c r="F376" s="23">
        <v>39766</v>
      </c>
      <c r="G376" s="24" t="s">
        <v>27</v>
      </c>
      <c r="H376" s="25">
        <v>1430766.81</v>
      </c>
      <c r="I376" s="25">
        <v>-730101.29</v>
      </c>
      <c r="J376" s="25">
        <v>700665.52</v>
      </c>
      <c r="K376" s="41">
        <f t="shared" si="14"/>
        <v>2008</v>
      </c>
      <c r="L376" s="42">
        <f t="shared" si="13"/>
        <v>378.21874596331691</v>
      </c>
      <c r="M376" s="39">
        <f>(VLOOKUP(DATE(2005,12,1),IGPM!A:B,2,1)/VLOOKUP(DATE(YEAR(F376),MONTH(F376),1),IGPM!A:B,2,1))*H376</f>
        <v>1163093.4568721973</v>
      </c>
      <c r="N376" s="26" t="s">
        <v>28</v>
      </c>
      <c r="O376" s="26" t="s">
        <v>29</v>
      </c>
      <c r="P376" s="25">
        <v>-730101.29</v>
      </c>
      <c r="Q376" s="25">
        <v>700665.52</v>
      </c>
      <c r="R376" s="25">
        <v>4157765.9098606673</v>
      </c>
      <c r="S376" s="25">
        <v>-2121652.6921723164</v>
      </c>
      <c r="T376" s="27">
        <v>2036113.2176883509</v>
      </c>
    </row>
    <row r="377" spans="1:20">
      <c r="A377" s="28" t="s">
        <v>520</v>
      </c>
      <c r="B377" s="22" t="s">
        <v>68</v>
      </c>
      <c r="C377" s="22" t="s">
        <v>69</v>
      </c>
      <c r="D377" s="22" t="s">
        <v>95</v>
      </c>
      <c r="E377" s="22" t="s">
        <v>26</v>
      </c>
      <c r="F377" s="23">
        <v>39766</v>
      </c>
      <c r="G377" s="24" t="s">
        <v>27</v>
      </c>
      <c r="H377" s="25">
        <v>1430766.81</v>
      </c>
      <c r="I377" s="25">
        <v>-730101.29</v>
      </c>
      <c r="J377" s="25">
        <v>700665.52</v>
      </c>
      <c r="K377" s="41">
        <f t="shared" si="14"/>
        <v>2008</v>
      </c>
      <c r="L377" s="42">
        <f t="shared" si="13"/>
        <v>378.21874596331691</v>
      </c>
      <c r="M377" s="39">
        <f>(VLOOKUP(DATE(2005,12,1),IGPM!A:B,2,1)/VLOOKUP(DATE(YEAR(F377),MONTH(F377),1),IGPM!A:B,2,1))*H377</f>
        <v>1163093.4568721973</v>
      </c>
      <c r="N377" s="26" t="s">
        <v>28</v>
      </c>
      <c r="O377" s="26" t="s">
        <v>29</v>
      </c>
      <c r="P377" s="25">
        <v>-730101.29</v>
      </c>
      <c r="Q377" s="25">
        <v>700665.52</v>
      </c>
      <c r="R377" s="25">
        <v>4157765.9098606673</v>
      </c>
      <c r="S377" s="25">
        <v>-2121652.6921723164</v>
      </c>
      <c r="T377" s="27">
        <v>2036113.2176883509</v>
      </c>
    </row>
    <row r="378" spans="1:20">
      <c r="A378" s="28" t="s">
        <v>521</v>
      </c>
      <c r="B378" s="22" t="s">
        <v>68</v>
      </c>
      <c r="C378" s="22" t="s">
        <v>69</v>
      </c>
      <c r="D378" s="22" t="s">
        <v>95</v>
      </c>
      <c r="E378" s="22" t="s">
        <v>26</v>
      </c>
      <c r="F378" s="23">
        <v>39766</v>
      </c>
      <c r="G378" s="24" t="s">
        <v>27</v>
      </c>
      <c r="H378" s="25">
        <v>1430766.81</v>
      </c>
      <c r="I378" s="25">
        <v>-730101.29</v>
      </c>
      <c r="J378" s="25">
        <v>700665.52</v>
      </c>
      <c r="K378" s="41">
        <f t="shared" si="14"/>
        <v>2008</v>
      </c>
      <c r="L378" s="42">
        <f t="shared" si="13"/>
        <v>378.21874596331691</v>
      </c>
      <c r="M378" s="39">
        <f>(VLOOKUP(DATE(2005,12,1),IGPM!A:B,2,1)/VLOOKUP(DATE(YEAR(F378),MONTH(F378),1),IGPM!A:B,2,1))*H378</f>
        <v>1163093.4568721973</v>
      </c>
      <c r="N378" s="26" t="s">
        <v>28</v>
      </c>
      <c r="O378" s="26" t="s">
        <v>29</v>
      </c>
      <c r="P378" s="25">
        <v>-730101.29</v>
      </c>
      <c r="Q378" s="25">
        <v>700665.52</v>
      </c>
      <c r="R378" s="25">
        <v>4157765.9098606673</v>
      </c>
      <c r="S378" s="25">
        <v>-2121652.6921723164</v>
      </c>
      <c r="T378" s="27">
        <v>2036113.2176883509</v>
      </c>
    </row>
    <row r="379" spans="1:20">
      <c r="A379" s="28" t="s">
        <v>522</v>
      </c>
      <c r="B379" s="22" t="s">
        <v>523</v>
      </c>
      <c r="C379" s="22" t="s">
        <v>172</v>
      </c>
      <c r="D379" s="22" t="s">
        <v>95</v>
      </c>
      <c r="E379" s="22" t="s">
        <v>26</v>
      </c>
      <c r="F379" s="23">
        <v>39766</v>
      </c>
      <c r="G379" s="24" t="s">
        <v>27</v>
      </c>
      <c r="H379" s="25">
        <v>15414.73</v>
      </c>
      <c r="I379" s="25">
        <v>-8675.32</v>
      </c>
      <c r="J379" s="25">
        <v>6739.41</v>
      </c>
      <c r="K379" s="41">
        <f t="shared" si="14"/>
        <v>2008</v>
      </c>
      <c r="L379" s="42">
        <f t="shared" si="13"/>
        <v>342.93177542730416</v>
      </c>
      <c r="M379" s="39">
        <f>(VLOOKUP(DATE(2005,12,1),IGPM!A:B,2,1)/VLOOKUP(DATE(YEAR(F379),MONTH(F379),1),IGPM!A:B,2,1))*H379</f>
        <v>12530.883074126918</v>
      </c>
      <c r="N379" s="26" t="s">
        <v>28</v>
      </c>
      <c r="O379" s="26" t="s">
        <v>29</v>
      </c>
      <c r="P379" s="25">
        <v>-8675.32</v>
      </c>
      <c r="Q379" s="25">
        <v>6739.41</v>
      </c>
      <c r="R379" s="25">
        <v>44794.748141876815</v>
      </c>
      <c r="S379" s="25">
        <v>-25210.222589055196</v>
      </c>
      <c r="T379" s="27">
        <v>19584.525552821618</v>
      </c>
    </row>
    <row r="380" spans="1:20">
      <c r="A380" s="28" t="s">
        <v>524</v>
      </c>
      <c r="B380" s="22" t="s">
        <v>525</v>
      </c>
      <c r="C380" s="22" t="s">
        <v>172</v>
      </c>
      <c r="D380" s="22" t="s">
        <v>95</v>
      </c>
      <c r="E380" s="22" t="s">
        <v>26</v>
      </c>
      <c r="F380" s="23">
        <v>39766</v>
      </c>
      <c r="G380" s="24" t="s">
        <v>27</v>
      </c>
      <c r="H380" s="25">
        <v>12612.05</v>
      </c>
      <c r="I380" s="25">
        <v>-8750.34</v>
      </c>
      <c r="J380" s="25">
        <v>3861.7099999999991</v>
      </c>
      <c r="K380" s="41">
        <f t="shared" si="14"/>
        <v>2008</v>
      </c>
      <c r="L380" s="42">
        <f t="shared" si="13"/>
        <v>278.17497948651135</v>
      </c>
      <c r="M380" s="39">
        <f>(VLOOKUP(DATE(2005,12,1),IGPM!A:B,2,1)/VLOOKUP(DATE(YEAR(F380),MONTH(F380),1),IGPM!A:B,2,1))*H380</f>
        <v>10252.539218983557</v>
      </c>
      <c r="N380" s="26" t="s">
        <v>28</v>
      </c>
      <c r="O380" s="26" t="s">
        <v>29</v>
      </c>
      <c r="P380" s="25">
        <v>-8750.34</v>
      </c>
      <c r="Q380" s="25">
        <v>3861.7099999999991</v>
      </c>
      <c r="R380" s="25">
        <v>36650.243196134965</v>
      </c>
      <c r="S380" s="25">
        <v>-25428.2284837808</v>
      </c>
      <c r="T380" s="27">
        <v>11222.014712354165</v>
      </c>
    </row>
    <row r="381" spans="1:20">
      <c r="A381" s="28" t="s">
        <v>526</v>
      </c>
      <c r="B381" s="22" t="s">
        <v>523</v>
      </c>
      <c r="C381" s="22" t="s">
        <v>172</v>
      </c>
      <c r="D381" s="22" t="s">
        <v>95</v>
      </c>
      <c r="E381" s="22" t="s">
        <v>26</v>
      </c>
      <c r="F381" s="23">
        <v>39766</v>
      </c>
      <c r="G381" s="24" t="s">
        <v>27</v>
      </c>
      <c r="H381" s="25">
        <v>15414.73</v>
      </c>
      <c r="I381" s="25">
        <v>-8675.32</v>
      </c>
      <c r="J381" s="25">
        <v>6739.41</v>
      </c>
      <c r="K381" s="41">
        <f t="shared" si="14"/>
        <v>2008</v>
      </c>
      <c r="L381" s="42">
        <f t="shared" si="13"/>
        <v>342.93177542730416</v>
      </c>
      <c r="M381" s="39">
        <f>(VLOOKUP(DATE(2005,12,1),IGPM!A:B,2,1)/VLOOKUP(DATE(YEAR(F381),MONTH(F381),1),IGPM!A:B,2,1))*H381</f>
        <v>12530.883074126918</v>
      </c>
      <c r="N381" s="26" t="s">
        <v>28</v>
      </c>
      <c r="O381" s="26" t="s">
        <v>29</v>
      </c>
      <c r="P381" s="25">
        <v>-8675.32</v>
      </c>
      <c r="Q381" s="25">
        <v>6739.41</v>
      </c>
      <c r="R381" s="25">
        <v>44794.748141876815</v>
      </c>
      <c r="S381" s="25">
        <v>-25210.222589055196</v>
      </c>
      <c r="T381" s="27">
        <v>19584.525552821618</v>
      </c>
    </row>
    <row r="382" spans="1:20">
      <c r="A382" s="28" t="s">
        <v>527</v>
      </c>
      <c r="B382" s="22" t="s">
        <v>525</v>
      </c>
      <c r="C382" s="22" t="s">
        <v>172</v>
      </c>
      <c r="D382" s="22" t="s">
        <v>95</v>
      </c>
      <c r="E382" s="22" t="s">
        <v>26</v>
      </c>
      <c r="F382" s="23">
        <v>39766</v>
      </c>
      <c r="G382" s="24" t="s">
        <v>27</v>
      </c>
      <c r="H382" s="25">
        <v>12612.05</v>
      </c>
      <c r="I382" s="25">
        <v>-8750.34</v>
      </c>
      <c r="J382" s="25">
        <v>3861.7099999999991</v>
      </c>
      <c r="K382" s="41">
        <f t="shared" si="14"/>
        <v>2008</v>
      </c>
      <c r="L382" s="42">
        <f t="shared" si="13"/>
        <v>278.17497948651135</v>
      </c>
      <c r="M382" s="39">
        <f>(VLOOKUP(DATE(2005,12,1),IGPM!A:B,2,1)/VLOOKUP(DATE(YEAR(F382),MONTH(F382),1),IGPM!A:B,2,1))*H382</f>
        <v>10252.539218983557</v>
      </c>
      <c r="N382" s="26" t="s">
        <v>28</v>
      </c>
      <c r="O382" s="26" t="s">
        <v>29</v>
      </c>
      <c r="P382" s="25">
        <v>-8750.34</v>
      </c>
      <c r="Q382" s="25">
        <v>3861.7099999999991</v>
      </c>
      <c r="R382" s="25">
        <v>36650.243196134965</v>
      </c>
      <c r="S382" s="25">
        <v>-25428.2284837808</v>
      </c>
      <c r="T382" s="27">
        <v>11222.014712354165</v>
      </c>
    </row>
    <row r="383" spans="1:20">
      <c r="A383" s="28" t="s">
        <v>528</v>
      </c>
      <c r="B383" s="22" t="s">
        <v>61</v>
      </c>
      <c r="C383" s="22" t="s">
        <v>32</v>
      </c>
      <c r="D383" s="22" t="s">
        <v>95</v>
      </c>
      <c r="E383" s="22" t="s">
        <v>26</v>
      </c>
      <c r="F383" s="23">
        <v>39766</v>
      </c>
      <c r="G383" s="24" t="s">
        <v>27</v>
      </c>
      <c r="H383" s="25">
        <v>12612.05</v>
      </c>
      <c r="I383" s="25">
        <v>-7329.44</v>
      </c>
      <c r="J383" s="25">
        <v>5282.61</v>
      </c>
      <c r="K383" s="41">
        <f t="shared" si="14"/>
        <v>2008</v>
      </c>
      <c r="L383" s="42">
        <f t="shared" si="13"/>
        <v>332.10254125826805</v>
      </c>
      <c r="M383" s="39">
        <f>(VLOOKUP(DATE(2005,12,1),IGPM!A:B,2,1)/VLOOKUP(DATE(YEAR(F383),MONTH(F383),1),IGPM!A:B,2,1))*H383</f>
        <v>10252.539218983557</v>
      </c>
      <c r="N383" s="26" t="s">
        <v>28</v>
      </c>
      <c r="O383" s="26" t="s">
        <v>29</v>
      </c>
      <c r="P383" s="25">
        <v>-7329.44</v>
      </c>
      <c r="Q383" s="25">
        <v>5282.61</v>
      </c>
      <c r="R383" s="25">
        <v>36650.243196134965</v>
      </c>
      <c r="S383" s="25">
        <v>-21299.135231106713</v>
      </c>
      <c r="T383" s="27">
        <v>15351.107965028252</v>
      </c>
    </row>
    <row r="384" spans="1:20">
      <c r="A384" s="28" t="s">
        <v>529</v>
      </c>
      <c r="B384" s="22" t="s">
        <v>61</v>
      </c>
      <c r="C384" s="22" t="s">
        <v>32</v>
      </c>
      <c r="D384" s="22" t="s">
        <v>95</v>
      </c>
      <c r="E384" s="22" t="s">
        <v>26</v>
      </c>
      <c r="F384" s="23">
        <v>39766</v>
      </c>
      <c r="G384" s="24" t="s">
        <v>27</v>
      </c>
      <c r="H384" s="25">
        <v>12612.05</v>
      </c>
      <c r="I384" s="25">
        <v>-6977.11</v>
      </c>
      <c r="J384" s="25">
        <v>5634.94</v>
      </c>
      <c r="K384" s="41">
        <f t="shared" si="14"/>
        <v>2008</v>
      </c>
      <c r="L384" s="42">
        <f t="shared" si="13"/>
        <v>348.87305058971407</v>
      </c>
      <c r="M384" s="39">
        <f>(VLOOKUP(DATE(2005,12,1),IGPM!A:B,2,1)/VLOOKUP(DATE(YEAR(F384),MONTH(F384),1),IGPM!A:B,2,1))*H384</f>
        <v>10252.539218983557</v>
      </c>
      <c r="N384" s="26" t="s">
        <v>28</v>
      </c>
      <c r="O384" s="26" t="s">
        <v>29</v>
      </c>
      <c r="P384" s="25">
        <v>-6977.11</v>
      </c>
      <c r="Q384" s="25">
        <v>5634.94</v>
      </c>
      <c r="R384" s="25">
        <v>36650.243196134965</v>
      </c>
      <c r="S384" s="25">
        <v>-20275.274702065501</v>
      </c>
      <c r="T384" s="27">
        <v>16374.968494069464</v>
      </c>
    </row>
    <row r="385" spans="1:20">
      <c r="A385" s="28" t="s">
        <v>530</v>
      </c>
      <c r="B385" s="22" t="s">
        <v>113</v>
      </c>
      <c r="C385" s="22" t="s">
        <v>32</v>
      </c>
      <c r="D385" s="22" t="s">
        <v>95</v>
      </c>
      <c r="E385" s="22" t="s">
        <v>26</v>
      </c>
      <c r="F385" s="23">
        <v>39766</v>
      </c>
      <c r="G385" s="24" t="s">
        <v>27</v>
      </c>
      <c r="H385" s="25">
        <v>172831.77</v>
      </c>
      <c r="I385" s="25">
        <v>-101225.27</v>
      </c>
      <c r="J385" s="25">
        <v>71606.499999999985</v>
      </c>
      <c r="K385" s="41">
        <f t="shared" si="14"/>
        <v>2008</v>
      </c>
      <c r="L385" s="42">
        <f t="shared" si="13"/>
        <v>329.52771190434953</v>
      </c>
      <c r="M385" s="39">
        <f>(VLOOKUP(DATE(2005,12,1),IGPM!A:B,2,1)/VLOOKUP(DATE(YEAR(F385),MONTH(F385),1),IGPM!A:B,2,1))*H385</f>
        <v>140497.73829086832</v>
      </c>
      <c r="N385" s="26" t="s">
        <v>28</v>
      </c>
      <c r="O385" s="26" t="s">
        <v>29</v>
      </c>
      <c r="P385" s="25">
        <v>-101225.27</v>
      </c>
      <c r="Q385" s="25">
        <v>71606.499999999985</v>
      </c>
      <c r="R385" s="25">
        <v>502243.99701225915</v>
      </c>
      <c r="S385" s="25">
        <v>-294157.63203400123</v>
      </c>
      <c r="T385" s="27">
        <v>208086.36497825792</v>
      </c>
    </row>
    <row r="386" spans="1:20">
      <c r="A386" s="28" t="s">
        <v>531</v>
      </c>
      <c r="B386" s="22" t="s">
        <v>263</v>
      </c>
      <c r="C386" s="22" t="s">
        <v>172</v>
      </c>
      <c r="D386" s="22" t="s">
        <v>95</v>
      </c>
      <c r="E386" s="22" t="s">
        <v>26</v>
      </c>
      <c r="F386" s="23">
        <v>39766</v>
      </c>
      <c r="G386" s="24" t="s">
        <v>27</v>
      </c>
      <c r="H386" s="25">
        <v>43908.61</v>
      </c>
      <c r="I386" s="25">
        <v>-22025.99</v>
      </c>
      <c r="J386" s="25">
        <v>21882.62</v>
      </c>
      <c r="K386" s="41">
        <f t="shared" si="14"/>
        <v>2008</v>
      </c>
      <c r="L386" s="42">
        <f t="shared" si="13"/>
        <v>384.74373819292572</v>
      </c>
      <c r="M386" s="39">
        <f>(VLOOKUP(DATE(2005,12,1),IGPM!A:B,2,1)/VLOOKUP(DATE(YEAR(F386),MONTH(F386),1),IGPM!A:B,2,1))*H386</f>
        <v>35694.01850421253</v>
      </c>
      <c r="N386" s="26" t="s">
        <v>28</v>
      </c>
      <c r="O386" s="26" t="s">
        <v>29</v>
      </c>
      <c r="P386" s="25">
        <v>-22025.99</v>
      </c>
      <c r="Q386" s="25">
        <v>21882.62</v>
      </c>
      <c r="R386" s="25">
        <v>127597.11822457441</v>
      </c>
      <c r="S386" s="25">
        <v>-64006.873595936966</v>
      </c>
      <c r="T386" s="27">
        <v>63590.244628637447</v>
      </c>
    </row>
    <row r="387" spans="1:20">
      <c r="A387" s="28" t="s">
        <v>532</v>
      </c>
      <c r="B387" s="22" t="s">
        <v>61</v>
      </c>
      <c r="C387" s="22" t="s">
        <v>533</v>
      </c>
      <c r="D387" s="22" t="s">
        <v>95</v>
      </c>
      <c r="E387" s="22" t="s">
        <v>26</v>
      </c>
      <c r="F387" s="23">
        <v>39785</v>
      </c>
      <c r="G387" s="24" t="s">
        <v>27</v>
      </c>
      <c r="H387" s="25">
        <v>249832.25</v>
      </c>
      <c r="I387" s="25">
        <v>-160192.9</v>
      </c>
      <c r="J387" s="25">
        <v>89639.35</v>
      </c>
      <c r="K387" s="41">
        <f t="shared" si="14"/>
        <v>2008</v>
      </c>
      <c r="L387" s="42">
        <f t="shared" ref="L387:L450" si="15">IFERROR((DATEDIF(F387,DATE(2024,12,31),"M")*H387)/(H387-J387),12*_xlfn.NUMBERVALUE(LEFT(G387,3)))</f>
        <v>299.43769043446997</v>
      </c>
      <c r="M387" s="39">
        <f>(VLOOKUP(DATE(2005,12,1),IGPM!A:B,2,1)/VLOOKUP(DATE(YEAR(F387),MONTH(F387),1),IGPM!A:B,2,1))*H387</f>
        <v>203353.70890724653</v>
      </c>
      <c r="N387" s="26" t="s">
        <v>28</v>
      </c>
      <c r="O387" s="26" t="s">
        <v>29</v>
      </c>
      <c r="P387" s="25">
        <v>-160192.9</v>
      </c>
      <c r="Q387" s="25">
        <v>89639.35</v>
      </c>
      <c r="R387" s="25">
        <v>726938.24691611505</v>
      </c>
      <c r="S387" s="25">
        <v>-466114.14616971393</v>
      </c>
      <c r="T387" s="27">
        <v>260824.10074640112</v>
      </c>
    </row>
    <row r="388" spans="1:20">
      <c r="A388" s="28" t="s">
        <v>534</v>
      </c>
      <c r="B388" s="22" t="s">
        <v>535</v>
      </c>
      <c r="C388" s="22" t="s">
        <v>533</v>
      </c>
      <c r="D388" s="22" t="s">
        <v>95</v>
      </c>
      <c r="E388" s="22" t="s">
        <v>26</v>
      </c>
      <c r="F388" s="23">
        <v>39785</v>
      </c>
      <c r="G388" s="24" t="s">
        <v>27</v>
      </c>
      <c r="H388" s="25">
        <v>193532.03</v>
      </c>
      <c r="I388" s="25">
        <v>-141577.09</v>
      </c>
      <c r="J388" s="25">
        <v>51954.94</v>
      </c>
      <c r="K388" s="41">
        <f t="shared" si="14"/>
        <v>2008</v>
      </c>
      <c r="L388" s="42">
        <f t="shared" si="15"/>
        <v>262.45877606327406</v>
      </c>
      <c r="M388" s="39">
        <f>(VLOOKUP(DATE(2005,12,1),IGPM!A:B,2,1)/VLOOKUP(DATE(YEAR(F388),MONTH(F388),1),IGPM!A:B,2,1))*H388</f>
        <v>157527.52534089776</v>
      </c>
      <c r="N388" s="26" t="s">
        <v>28</v>
      </c>
      <c r="O388" s="26" t="s">
        <v>29</v>
      </c>
      <c r="P388" s="25">
        <v>-141577.09</v>
      </c>
      <c r="Q388" s="25">
        <v>51954.94</v>
      </c>
      <c r="R388" s="25">
        <v>563121.19276161096</v>
      </c>
      <c r="S388" s="25">
        <v>-411947.62328756612</v>
      </c>
      <c r="T388" s="27">
        <v>151173.56947404484</v>
      </c>
    </row>
    <row r="389" spans="1:20">
      <c r="A389" s="28" t="s">
        <v>536</v>
      </c>
      <c r="B389" s="22" t="s">
        <v>61</v>
      </c>
      <c r="C389" s="22" t="s">
        <v>533</v>
      </c>
      <c r="D389" s="22" t="s">
        <v>95</v>
      </c>
      <c r="E389" s="22" t="s">
        <v>26</v>
      </c>
      <c r="F389" s="23">
        <v>39785</v>
      </c>
      <c r="G389" s="24" t="s">
        <v>27</v>
      </c>
      <c r="H389" s="25">
        <v>249832.25</v>
      </c>
      <c r="I389" s="25">
        <v>-160192.9</v>
      </c>
      <c r="J389" s="25">
        <v>89639.35</v>
      </c>
      <c r="K389" s="41">
        <f t="shared" ref="K389:K452" si="16">YEAR(F389)</f>
        <v>2008</v>
      </c>
      <c r="L389" s="42">
        <f t="shared" si="15"/>
        <v>299.43769043446997</v>
      </c>
      <c r="M389" s="39">
        <f>(VLOOKUP(DATE(2005,12,1),IGPM!A:B,2,1)/VLOOKUP(DATE(YEAR(F389),MONTH(F389),1),IGPM!A:B,2,1))*H389</f>
        <v>203353.70890724653</v>
      </c>
      <c r="N389" s="26" t="s">
        <v>28</v>
      </c>
      <c r="O389" s="26" t="s">
        <v>29</v>
      </c>
      <c r="P389" s="25">
        <v>-160192.9</v>
      </c>
      <c r="Q389" s="25">
        <v>89639.35</v>
      </c>
      <c r="R389" s="25">
        <v>726938.24691611505</v>
      </c>
      <c r="S389" s="25">
        <v>-466114.14616971393</v>
      </c>
      <c r="T389" s="27">
        <v>260824.10074640112</v>
      </c>
    </row>
    <row r="390" spans="1:20">
      <c r="A390" s="28" t="s">
        <v>537</v>
      </c>
      <c r="B390" s="22" t="s">
        <v>535</v>
      </c>
      <c r="C390" s="22" t="s">
        <v>533</v>
      </c>
      <c r="D390" s="22" t="s">
        <v>95</v>
      </c>
      <c r="E390" s="22" t="s">
        <v>26</v>
      </c>
      <c r="F390" s="23">
        <v>39785</v>
      </c>
      <c r="G390" s="24" t="s">
        <v>27</v>
      </c>
      <c r="H390" s="25">
        <v>193532.03</v>
      </c>
      <c r="I390" s="25">
        <v>-141577.09</v>
      </c>
      <c r="J390" s="25">
        <v>51954.94</v>
      </c>
      <c r="K390" s="41">
        <f t="shared" si="16"/>
        <v>2008</v>
      </c>
      <c r="L390" s="42">
        <f t="shared" si="15"/>
        <v>262.45877606327406</v>
      </c>
      <c r="M390" s="39">
        <f>(VLOOKUP(DATE(2005,12,1),IGPM!A:B,2,1)/VLOOKUP(DATE(YEAR(F390),MONTH(F390),1),IGPM!A:B,2,1))*H390</f>
        <v>157527.52534089776</v>
      </c>
      <c r="N390" s="26" t="s">
        <v>28</v>
      </c>
      <c r="O390" s="26" t="s">
        <v>29</v>
      </c>
      <c r="P390" s="25">
        <v>-141577.09</v>
      </c>
      <c r="Q390" s="25">
        <v>51954.94</v>
      </c>
      <c r="R390" s="25">
        <v>563121.19276161096</v>
      </c>
      <c r="S390" s="25">
        <v>-411947.62328756612</v>
      </c>
      <c r="T390" s="27">
        <v>151173.56947404484</v>
      </c>
    </row>
    <row r="391" spans="1:20">
      <c r="A391" s="28" t="s">
        <v>538</v>
      </c>
      <c r="B391" s="22" t="s">
        <v>513</v>
      </c>
      <c r="C391" s="22" t="s">
        <v>533</v>
      </c>
      <c r="D391" s="22" t="s">
        <v>95</v>
      </c>
      <c r="E391" s="22" t="s">
        <v>26</v>
      </c>
      <c r="F391" s="23">
        <v>39785</v>
      </c>
      <c r="G391" s="24" t="s">
        <v>27</v>
      </c>
      <c r="H391" s="25">
        <v>443364.28</v>
      </c>
      <c r="I391" s="25">
        <v>-324340.26</v>
      </c>
      <c r="J391" s="25">
        <v>119024.02000000002</v>
      </c>
      <c r="K391" s="41">
        <f t="shared" si="16"/>
        <v>2008</v>
      </c>
      <c r="L391" s="42">
        <f t="shared" si="15"/>
        <v>262.45875784893309</v>
      </c>
      <c r="M391" s="39">
        <f>(VLOOKUP(DATE(2005,12,1),IGPM!A:B,2,1)/VLOOKUP(DATE(YEAR(F391),MONTH(F391),1),IGPM!A:B,2,1))*H391</f>
        <v>360881.23424814432</v>
      </c>
      <c r="N391" s="26" t="s">
        <v>28</v>
      </c>
      <c r="O391" s="26" t="s">
        <v>29</v>
      </c>
      <c r="P391" s="25">
        <v>-324340.26</v>
      </c>
      <c r="Q391" s="25">
        <v>119024.02000000002</v>
      </c>
      <c r="R391" s="25">
        <v>1290059.4396777262</v>
      </c>
      <c r="S391" s="25">
        <v>-943734.60595546395</v>
      </c>
      <c r="T391" s="27">
        <v>346324.83372226229</v>
      </c>
    </row>
    <row r="392" spans="1:20">
      <c r="A392" s="28" t="s">
        <v>539</v>
      </c>
      <c r="B392" s="22" t="s">
        <v>513</v>
      </c>
      <c r="C392" s="22" t="s">
        <v>533</v>
      </c>
      <c r="D392" s="22" t="s">
        <v>95</v>
      </c>
      <c r="E392" s="22" t="s">
        <v>26</v>
      </c>
      <c r="F392" s="23">
        <v>39785</v>
      </c>
      <c r="G392" s="24" t="s">
        <v>27</v>
      </c>
      <c r="H392" s="25">
        <v>443364.28</v>
      </c>
      <c r="I392" s="25">
        <v>-324340.26</v>
      </c>
      <c r="J392" s="25">
        <v>119024.02000000002</v>
      </c>
      <c r="K392" s="41">
        <f t="shared" si="16"/>
        <v>2008</v>
      </c>
      <c r="L392" s="42">
        <f t="shared" si="15"/>
        <v>262.45875784893309</v>
      </c>
      <c r="M392" s="39">
        <f>(VLOOKUP(DATE(2005,12,1),IGPM!A:B,2,1)/VLOOKUP(DATE(YEAR(F392),MONTH(F392),1),IGPM!A:B,2,1))*H392</f>
        <v>360881.23424814432</v>
      </c>
      <c r="N392" s="26" t="s">
        <v>28</v>
      </c>
      <c r="O392" s="26" t="s">
        <v>29</v>
      </c>
      <c r="P392" s="25">
        <v>-324340.26</v>
      </c>
      <c r="Q392" s="25">
        <v>119024.02000000002</v>
      </c>
      <c r="R392" s="25">
        <v>1290059.4396777262</v>
      </c>
      <c r="S392" s="25">
        <v>-943734.60595546395</v>
      </c>
      <c r="T392" s="27">
        <v>346324.83372226229</v>
      </c>
    </row>
    <row r="393" spans="1:20">
      <c r="A393" s="28" t="s">
        <v>540</v>
      </c>
      <c r="B393" s="22" t="s">
        <v>263</v>
      </c>
      <c r="C393" s="22" t="s">
        <v>172</v>
      </c>
      <c r="D393" s="22" t="s">
        <v>95</v>
      </c>
      <c r="E393" s="22" t="s">
        <v>26</v>
      </c>
      <c r="F393" s="23">
        <v>39785</v>
      </c>
      <c r="G393" s="24" t="s">
        <v>27</v>
      </c>
      <c r="H393" s="25">
        <v>851540.92</v>
      </c>
      <c r="I393" s="25">
        <v>-524603.14</v>
      </c>
      <c r="J393" s="25">
        <v>326937.78000000003</v>
      </c>
      <c r="K393" s="41">
        <f t="shared" si="16"/>
        <v>2008</v>
      </c>
      <c r="L393" s="42">
        <f t="shared" si="15"/>
        <v>311.65626770743313</v>
      </c>
      <c r="M393" s="39">
        <f>(VLOOKUP(DATE(2005,12,1),IGPM!A:B,2,1)/VLOOKUP(DATE(YEAR(F393),MONTH(F393),1),IGPM!A:B,2,1))*H393</f>
        <v>693121.10173241817</v>
      </c>
      <c r="N393" s="26" t="s">
        <v>28</v>
      </c>
      <c r="O393" s="26" t="s">
        <v>29</v>
      </c>
      <c r="P393" s="25">
        <v>-524603.14</v>
      </c>
      <c r="Q393" s="25">
        <v>326937.78000000003</v>
      </c>
      <c r="R393" s="25">
        <v>2477733.2132346234</v>
      </c>
      <c r="S393" s="25">
        <v>-1526440.5893085829</v>
      </c>
      <c r="T393" s="27">
        <v>951292.62392604048</v>
      </c>
    </row>
    <row r="394" spans="1:20">
      <c r="A394" s="28" t="s">
        <v>541</v>
      </c>
      <c r="B394" s="22" t="s">
        <v>263</v>
      </c>
      <c r="C394" s="22" t="s">
        <v>172</v>
      </c>
      <c r="D394" s="22" t="s">
        <v>95</v>
      </c>
      <c r="E394" s="22" t="s">
        <v>26</v>
      </c>
      <c r="F394" s="23">
        <v>39785</v>
      </c>
      <c r="G394" s="24" t="s">
        <v>27</v>
      </c>
      <c r="H394" s="25">
        <v>913119.29</v>
      </c>
      <c r="I394" s="25">
        <v>-534094.18000000005</v>
      </c>
      <c r="J394" s="25">
        <v>379025.11</v>
      </c>
      <c r="K394" s="41">
        <f t="shared" si="16"/>
        <v>2008</v>
      </c>
      <c r="L394" s="42">
        <f t="shared" si="15"/>
        <v>328.25466040464994</v>
      </c>
      <c r="M394" s="39">
        <f>(VLOOKUP(DATE(2005,12,1),IGPM!A:B,2,1)/VLOOKUP(DATE(YEAR(F394),MONTH(F394),1),IGPM!A:B,2,1))*H394</f>
        <v>743243.49356919155</v>
      </c>
      <c r="N394" s="26" t="s">
        <v>28</v>
      </c>
      <c r="O394" s="26" t="s">
        <v>29</v>
      </c>
      <c r="P394" s="25">
        <v>-534094.18000000005</v>
      </c>
      <c r="Q394" s="25">
        <v>379025.11</v>
      </c>
      <c r="R394" s="25">
        <v>2656908.1289460734</v>
      </c>
      <c r="S394" s="25">
        <v>-1554056.7196480839</v>
      </c>
      <c r="T394" s="27">
        <v>1102851.4092979894</v>
      </c>
    </row>
    <row r="395" spans="1:20">
      <c r="A395" s="28" t="s">
        <v>542</v>
      </c>
      <c r="B395" s="22" t="s">
        <v>61</v>
      </c>
      <c r="C395" s="22" t="s">
        <v>172</v>
      </c>
      <c r="D395" s="22" t="s">
        <v>95</v>
      </c>
      <c r="E395" s="22" t="s">
        <v>26</v>
      </c>
      <c r="F395" s="23">
        <v>39785</v>
      </c>
      <c r="G395" s="24" t="s">
        <v>27</v>
      </c>
      <c r="H395" s="25">
        <v>372989</v>
      </c>
      <c r="I395" s="25">
        <v>-229094.69</v>
      </c>
      <c r="J395" s="25">
        <v>143894.31</v>
      </c>
      <c r="K395" s="41">
        <f t="shared" si="16"/>
        <v>2008</v>
      </c>
      <c r="L395" s="42">
        <f t="shared" si="15"/>
        <v>312.59514570154374</v>
      </c>
      <c r="M395" s="39">
        <f>(VLOOKUP(DATE(2005,12,1),IGPM!A:B,2,1)/VLOOKUP(DATE(YEAR(F395),MONTH(F395),1),IGPM!A:B,2,1))*H395</f>
        <v>303598.50072040333</v>
      </c>
      <c r="N395" s="26" t="s">
        <v>28</v>
      </c>
      <c r="O395" s="26" t="s">
        <v>29</v>
      </c>
      <c r="P395" s="25">
        <v>-229094.69</v>
      </c>
      <c r="Q395" s="25">
        <v>143894.31</v>
      </c>
      <c r="R395" s="25">
        <v>1085288.1074360688</v>
      </c>
      <c r="S395" s="25">
        <v>-666598.05660154298</v>
      </c>
      <c r="T395" s="27">
        <v>418690.05083452584</v>
      </c>
    </row>
    <row r="396" spans="1:20">
      <c r="A396" s="28" t="s">
        <v>543</v>
      </c>
      <c r="B396" s="22" t="s">
        <v>61</v>
      </c>
      <c r="C396" s="22" t="s">
        <v>172</v>
      </c>
      <c r="D396" s="22" t="s">
        <v>95</v>
      </c>
      <c r="E396" s="22" t="s">
        <v>26</v>
      </c>
      <c r="F396" s="23">
        <v>39785</v>
      </c>
      <c r="G396" s="24" t="s">
        <v>27</v>
      </c>
      <c r="H396" s="25">
        <v>385304.67</v>
      </c>
      <c r="I396" s="25">
        <v>-233069.69</v>
      </c>
      <c r="J396" s="25">
        <v>152234.97999999998</v>
      </c>
      <c r="K396" s="41">
        <f t="shared" si="16"/>
        <v>2008</v>
      </c>
      <c r="L396" s="42">
        <f t="shared" si="15"/>
        <v>317.40934069977095</v>
      </c>
      <c r="M396" s="39">
        <f>(VLOOKUP(DATE(2005,12,1),IGPM!A:B,2,1)/VLOOKUP(DATE(YEAR(F396),MONTH(F396),1),IGPM!A:B,2,1))*H396</f>
        <v>313622.97583191394</v>
      </c>
      <c r="N396" s="26" t="s">
        <v>28</v>
      </c>
      <c r="O396" s="26" t="s">
        <v>29</v>
      </c>
      <c r="P396" s="25">
        <v>-233069.69</v>
      </c>
      <c r="Q396" s="25">
        <v>152234.97999999998</v>
      </c>
      <c r="R396" s="25">
        <v>1121123.0789395373</v>
      </c>
      <c r="S396" s="25">
        <v>-678164.13556649466</v>
      </c>
      <c r="T396" s="27">
        <v>442958.94337304262</v>
      </c>
    </row>
    <row r="397" spans="1:20">
      <c r="A397" s="28" t="s">
        <v>544</v>
      </c>
      <c r="B397" s="22" t="s">
        <v>545</v>
      </c>
      <c r="C397" s="22" t="s">
        <v>172</v>
      </c>
      <c r="D397" s="22" t="s">
        <v>95</v>
      </c>
      <c r="E397" s="22" t="s">
        <v>26</v>
      </c>
      <c r="F397" s="23">
        <v>39785</v>
      </c>
      <c r="G397" s="24" t="s">
        <v>27</v>
      </c>
      <c r="H397" s="25">
        <v>200569.55</v>
      </c>
      <c r="I397" s="25">
        <v>-139027.57</v>
      </c>
      <c r="J397" s="25">
        <v>61541.979999999981</v>
      </c>
      <c r="K397" s="41">
        <f t="shared" si="16"/>
        <v>2008</v>
      </c>
      <c r="L397" s="42">
        <f t="shared" si="15"/>
        <v>276.9907695286625</v>
      </c>
      <c r="M397" s="39">
        <f>(VLOOKUP(DATE(2005,12,1),IGPM!A:B,2,1)/VLOOKUP(DATE(YEAR(F397),MONTH(F397),1),IGPM!A:B,2,1))*H397</f>
        <v>163255.79218198382</v>
      </c>
      <c r="N397" s="26" t="s">
        <v>28</v>
      </c>
      <c r="O397" s="26" t="s">
        <v>29</v>
      </c>
      <c r="P397" s="25">
        <v>-139027.57</v>
      </c>
      <c r="Q397" s="25">
        <v>61541.979999999981</v>
      </c>
      <c r="R397" s="25">
        <v>583598.30270813347</v>
      </c>
      <c r="S397" s="25">
        <v>-404529.27117618913</v>
      </c>
      <c r="T397" s="27">
        <v>179069.03153194435</v>
      </c>
    </row>
    <row r="398" spans="1:20">
      <c r="A398" s="28" t="s">
        <v>546</v>
      </c>
      <c r="B398" s="22" t="s">
        <v>61</v>
      </c>
      <c r="C398" s="22" t="s">
        <v>172</v>
      </c>
      <c r="D398" s="22" t="s">
        <v>95</v>
      </c>
      <c r="E398" s="22" t="s">
        <v>26</v>
      </c>
      <c r="F398" s="23">
        <v>39785</v>
      </c>
      <c r="G398" s="24" t="s">
        <v>27</v>
      </c>
      <c r="H398" s="25">
        <v>381785.91</v>
      </c>
      <c r="I398" s="25">
        <v>-232014.96</v>
      </c>
      <c r="J398" s="25">
        <v>149770.94999999998</v>
      </c>
      <c r="K398" s="41">
        <f t="shared" si="16"/>
        <v>2008</v>
      </c>
      <c r="L398" s="42">
        <f t="shared" si="15"/>
        <v>315.94038039616066</v>
      </c>
      <c r="M398" s="39">
        <f>(VLOOKUP(DATE(2005,12,1),IGPM!A:B,2,1)/VLOOKUP(DATE(YEAR(F398),MONTH(F398),1),IGPM!A:B,2,1))*H398</f>
        <v>310758.84241137089</v>
      </c>
      <c r="N398" s="26" t="s">
        <v>28</v>
      </c>
      <c r="O398" s="26" t="s">
        <v>29</v>
      </c>
      <c r="P398" s="25">
        <v>-232014.96</v>
      </c>
      <c r="Q398" s="25">
        <v>149770.94999999998</v>
      </c>
      <c r="R398" s="25">
        <v>1110884.5239662761</v>
      </c>
      <c r="S398" s="25">
        <v>-675095.18198996538</v>
      </c>
      <c r="T398" s="27">
        <v>435789.34197631071</v>
      </c>
    </row>
    <row r="399" spans="1:20">
      <c r="A399" s="28" t="s">
        <v>547</v>
      </c>
      <c r="B399" s="22" t="s">
        <v>545</v>
      </c>
      <c r="C399" s="22" t="s">
        <v>172</v>
      </c>
      <c r="D399" s="22" t="s">
        <v>95</v>
      </c>
      <c r="E399" s="22" t="s">
        <v>26</v>
      </c>
      <c r="F399" s="23">
        <v>39785</v>
      </c>
      <c r="G399" s="24" t="s">
        <v>27</v>
      </c>
      <c r="H399" s="25">
        <v>200569.55</v>
      </c>
      <c r="I399" s="25">
        <v>-139027.57</v>
      </c>
      <c r="J399" s="25">
        <v>61541.979999999981</v>
      </c>
      <c r="K399" s="41">
        <f t="shared" si="16"/>
        <v>2008</v>
      </c>
      <c r="L399" s="42">
        <f t="shared" si="15"/>
        <v>276.9907695286625</v>
      </c>
      <c r="M399" s="39">
        <f>(VLOOKUP(DATE(2005,12,1),IGPM!A:B,2,1)/VLOOKUP(DATE(YEAR(F399),MONTH(F399),1),IGPM!A:B,2,1))*H399</f>
        <v>163255.79218198382</v>
      </c>
      <c r="N399" s="26" t="s">
        <v>28</v>
      </c>
      <c r="O399" s="26" t="s">
        <v>29</v>
      </c>
      <c r="P399" s="25">
        <v>-139027.57</v>
      </c>
      <c r="Q399" s="25">
        <v>61541.979999999981</v>
      </c>
      <c r="R399" s="25">
        <v>583598.30270813347</v>
      </c>
      <c r="S399" s="25">
        <v>-404529.27117618913</v>
      </c>
      <c r="T399" s="27">
        <v>179069.03153194435</v>
      </c>
    </row>
    <row r="400" spans="1:20">
      <c r="A400" s="28" t="s">
        <v>548</v>
      </c>
      <c r="B400" s="22" t="s">
        <v>113</v>
      </c>
      <c r="C400" s="22" t="s">
        <v>533</v>
      </c>
      <c r="D400" s="22" t="s">
        <v>95</v>
      </c>
      <c r="E400" s="22" t="s">
        <v>26</v>
      </c>
      <c r="F400" s="23">
        <v>39785</v>
      </c>
      <c r="G400" s="24" t="s">
        <v>27</v>
      </c>
      <c r="H400" s="25">
        <v>5700405.8200000003</v>
      </c>
      <c r="I400" s="25">
        <v>-3253034.27</v>
      </c>
      <c r="J400" s="25">
        <v>2447371.5500000003</v>
      </c>
      <c r="K400" s="41">
        <f t="shared" si="16"/>
        <v>2008</v>
      </c>
      <c r="L400" s="42">
        <f t="shared" si="15"/>
        <v>336.44832073656573</v>
      </c>
      <c r="M400" s="39">
        <f>(VLOOKUP(DATE(2005,12,1),IGPM!A:B,2,1)/VLOOKUP(DATE(YEAR(F400),MONTH(F400),1),IGPM!A:B,2,1))*H400</f>
        <v>4639908.0413895892</v>
      </c>
      <c r="N400" s="26" t="s">
        <v>28</v>
      </c>
      <c r="O400" s="26" t="s">
        <v>29</v>
      </c>
      <c r="P400" s="25">
        <v>-3253034.27</v>
      </c>
      <c r="Q400" s="25">
        <v>2447371.5500000003</v>
      </c>
      <c r="R400" s="25">
        <v>16586501.59657618</v>
      </c>
      <c r="S400" s="25">
        <v>-9465371.3817645404</v>
      </c>
      <c r="T400" s="27">
        <v>7121130.2148116399</v>
      </c>
    </row>
    <row r="401" spans="1:20">
      <c r="A401" s="28" t="s">
        <v>549</v>
      </c>
      <c r="B401" s="22" t="s">
        <v>113</v>
      </c>
      <c r="C401" s="22" t="s">
        <v>533</v>
      </c>
      <c r="D401" s="22" t="s">
        <v>95</v>
      </c>
      <c r="E401" s="22" t="s">
        <v>26</v>
      </c>
      <c r="F401" s="23">
        <v>39785</v>
      </c>
      <c r="G401" s="24" t="s">
        <v>27</v>
      </c>
      <c r="H401" s="25">
        <v>5848185.96</v>
      </c>
      <c r="I401" s="25">
        <v>-3553998.99</v>
      </c>
      <c r="J401" s="25">
        <v>2294186.9699999997</v>
      </c>
      <c r="K401" s="41">
        <f t="shared" si="16"/>
        <v>2008</v>
      </c>
      <c r="L401" s="42">
        <f t="shared" si="15"/>
        <v>315.94035549233507</v>
      </c>
      <c r="M401" s="39">
        <f>(VLOOKUP(DATE(2005,12,1),IGPM!A:B,2,1)/VLOOKUP(DATE(YEAR(F401),MONTH(F401),1),IGPM!A:B,2,1))*H401</f>
        <v>4760195.312435789</v>
      </c>
      <c r="N401" s="26" t="s">
        <v>28</v>
      </c>
      <c r="O401" s="26" t="s">
        <v>29</v>
      </c>
      <c r="P401" s="25">
        <v>-3553998.99</v>
      </c>
      <c r="Q401" s="25">
        <v>2294186.9699999997</v>
      </c>
      <c r="R401" s="25">
        <v>17016498.267945141</v>
      </c>
      <c r="S401" s="25">
        <v>-10341090.052754372</v>
      </c>
      <c r="T401" s="27">
        <v>6675408.2151907682</v>
      </c>
    </row>
    <row r="402" spans="1:20">
      <c r="A402" s="28" t="s">
        <v>550</v>
      </c>
      <c r="B402" s="22" t="s">
        <v>220</v>
      </c>
      <c r="C402" s="22" t="s">
        <v>533</v>
      </c>
      <c r="D402" s="22" t="s">
        <v>95</v>
      </c>
      <c r="E402" s="22" t="s">
        <v>26</v>
      </c>
      <c r="F402" s="23">
        <v>39785</v>
      </c>
      <c r="G402" s="24" t="s">
        <v>27</v>
      </c>
      <c r="H402" s="25">
        <v>191772.64</v>
      </c>
      <c r="I402" s="25">
        <v>-116542.1</v>
      </c>
      <c r="J402" s="25">
        <v>75230.540000000008</v>
      </c>
      <c r="K402" s="41">
        <f t="shared" si="16"/>
        <v>2008</v>
      </c>
      <c r="L402" s="42">
        <f t="shared" si="15"/>
        <v>315.94030723661234</v>
      </c>
      <c r="M402" s="39">
        <f>(VLOOKUP(DATE(2005,12,1),IGPM!A:B,2,1)/VLOOKUP(DATE(YEAR(F402),MONTH(F402),1),IGPM!A:B,2,1))*H402</f>
        <v>156095.45049101621</v>
      </c>
      <c r="N402" s="26" t="s">
        <v>28</v>
      </c>
      <c r="O402" s="26" t="s">
        <v>29</v>
      </c>
      <c r="P402" s="25">
        <v>-116542.1</v>
      </c>
      <c r="Q402" s="25">
        <v>75230.540000000008</v>
      </c>
      <c r="R402" s="25">
        <v>558001.88617792632</v>
      </c>
      <c r="S402" s="25">
        <v>-339103.1776959243</v>
      </c>
      <c r="T402" s="27">
        <v>218898.70848200202</v>
      </c>
    </row>
    <row r="403" spans="1:20">
      <c r="A403" s="28" t="s">
        <v>551</v>
      </c>
      <c r="B403" s="22" t="s">
        <v>220</v>
      </c>
      <c r="C403" s="22" t="s">
        <v>533</v>
      </c>
      <c r="D403" s="22" t="s">
        <v>95</v>
      </c>
      <c r="E403" s="22" t="s">
        <v>26</v>
      </c>
      <c r="F403" s="23">
        <v>39785</v>
      </c>
      <c r="G403" s="24" t="s">
        <v>27</v>
      </c>
      <c r="H403" s="25">
        <v>191772.64</v>
      </c>
      <c r="I403" s="25">
        <v>-116542.1</v>
      </c>
      <c r="J403" s="25">
        <v>75230.540000000008</v>
      </c>
      <c r="K403" s="41">
        <f t="shared" si="16"/>
        <v>2008</v>
      </c>
      <c r="L403" s="42">
        <f t="shared" si="15"/>
        <v>315.94030723661234</v>
      </c>
      <c r="M403" s="39">
        <f>(VLOOKUP(DATE(2005,12,1),IGPM!A:B,2,1)/VLOOKUP(DATE(YEAR(F403),MONTH(F403),1),IGPM!A:B,2,1))*H403</f>
        <v>156095.45049101621</v>
      </c>
      <c r="N403" s="26" t="s">
        <v>28</v>
      </c>
      <c r="O403" s="26" t="s">
        <v>29</v>
      </c>
      <c r="P403" s="25">
        <v>-116542.1</v>
      </c>
      <c r="Q403" s="25">
        <v>75230.540000000008</v>
      </c>
      <c r="R403" s="25">
        <v>558001.88617792632</v>
      </c>
      <c r="S403" s="25">
        <v>-339103.1776959243</v>
      </c>
      <c r="T403" s="27">
        <v>218898.70848200202</v>
      </c>
    </row>
    <row r="404" spans="1:20">
      <c r="A404" s="28" t="s">
        <v>552</v>
      </c>
      <c r="B404" s="22" t="s">
        <v>220</v>
      </c>
      <c r="C404" s="22" t="s">
        <v>533</v>
      </c>
      <c r="D404" s="22" t="s">
        <v>95</v>
      </c>
      <c r="E404" s="22" t="s">
        <v>26</v>
      </c>
      <c r="F404" s="23">
        <v>39785</v>
      </c>
      <c r="G404" s="24" t="s">
        <v>27</v>
      </c>
      <c r="H404" s="25">
        <v>191772.64</v>
      </c>
      <c r="I404" s="25">
        <v>-116542.1</v>
      </c>
      <c r="J404" s="25">
        <v>75230.540000000008</v>
      </c>
      <c r="K404" s="41">
        <f t="shared" si="16"/>
        <v>2008</v>
      </c>
      <c r="L404" s="42">
        <f t="shared" si="15"/>
        <v>315.94030723661234</v>
      </c>
      <c r="M404" s="39">
        <f>(VLOOKUP(DATE(2005,12,1),IGPM!A:B,2,1)/VLOOKUP(DATE(YEAR(F404),MONTH(F404),1),IGPM!A:B,2,1))*H404</f>
        <v>156095.45049101621</v>
      </c>
      <c r="N404" s="26" t="s">
        <v>28</v>
      </c>
      <c r="O404" s="26" t="s">
        <v>29</v>
      </c>
      <c r="P404" s="25">
        <v>-116542.1</v>
      </c>
      <c r="Q404" s="25">
        <v>75230.540000000008</v>
      </c>
      <c r="R404" s="25">
        <v>558001.88617792632</v>
      </c>
      <c r="S404" s="25">
        <v>-339103.1776959243</v>
      </c>
      <c r="T404" s="27">
        <v>218898.70848200202</v>
      </c>
    </row>
    <row r="405" spans="1:20">
      <c r="A405" s="28" t="s">
        <v>553</v>
      </c>
      <c r="B405" s="22" t="s">
        <v>554</v>
      </c>
      <c r="C405" s="22" t="s">
        <v>172</v>
      </c>
      <c r="D405" s="22" t="s">
        <v>95</v>
      </c>
      <c r="E405" s="22" t="s">
        <v>26</v>
      </c>
      <c r="F405" s="23">
        <v>39785</v>
      </c>
      <c r="G405" s="24" t="s">
        <v>27</v>
      </c>
      <c r="H405" s="25">
        <v>381785.91</v>
      </c>
      <c r="I405" s="25">
        <v>-232014.96</v>
      </c>
      <c r="J405" s="25">
        <v>149770.94999999998</v>
      </c>
      <c r="K405" s="41">
        <f t="shared" si="16"/>
        <v>2008</v>
      </c>
      <c r="L405" s="42">
        <f t="shared" si="15"/>
        <v>315.94038039616066</v>
      </c>
      <c r="M405" s="39">
        <f>(VLOOKUP(DATE(2005,12,1),IGPM!A:B,2,1)/VLOOKUP(DATE(YEAR(F405),MONTH(F405),1),IGPM!A:B,2,1))*H405</f>
        <v>310758.84241137089</v>
      </c>
      <c r="N405" s="26" t="s">
        <v>28</v>
      </c>
      <c r="O405" s="26" t="s">
        <v>29</v>
      </c>
      <c r="P405" s="25">
        <v>-232014.96</v>
      </c>
      <c r="Q405" s="25">
        <v>149770.94999999998</v>
      </c>
      <c r="R405" s="25">
        <v>1110884.5239662761</v>
      </c>
      <c r="S405" s="25">
        <v>-675095.18198996538</v>
      </c>
      <c r="T405" s="27">
        <v>435789.34197631071</v>
      </c>
    </row>
    <row r="406" spans="1:20">
      <c r="A406" s="28" t="s">
        <v>555</v>
      </c>
      <c r="B406" s="22" t="s">
        <v>554</v>
      </c>
      <c r="C406" s="22" t="s">
        <v>172</v>
      </c>
      <c r="D406" s="22" t="s">
        <v>95</v>
      </c>
      <c r="E406" s="22" t="s">
        <v>26</v>
      </c>
      <c r="F406" s="23">
        <v>39785</v>
      </c>
      <c r="G406" s="24" t="s">
        <v>27</v>
      </c>
      <c r="H406" s="25">
        <v>381785.91</v>
      </c>
      <c r="I406" s="25">
        <v>-232014.96</v>
      </c>
      <c r="J406" s="25">
        <v>149770.94999999998</v>
      </c>
      <c r="K406" s="41">
        <f t="shared" si="16"/>
        <v>2008</v>
      </c>
      <c r="L406" s="42">
        <f t="shared" si="15"/>
        <v>315.94038039616066</v>
      </c>
      <c r="M406" s="39">
        <f>(VLOOKUP(DATE(2005,12,1),IGPM!A:B,2,1)/VLOOKUP(DATE(YEAR(F406),MONTH(F406),1),IGPM!A:B,2,1))*H406</f>
        <v>310758.84241137089</v>
      </c>
      <c r="N406" s="26" t="s">
        <v>28</v>
      </c>
      <c r="O406" s="26" t="s">
        <v>29</v>
      </c>
      <c r="P406" s="25">
        <v>-232014.96</v>
      </c>
      <c r="Q406" s="25">
        <v>149770.94999999998</v>
      </c>
      <c r="R406" s="25">
        <v>1110884.5239662761</v>
      </c>
      <c r="S406" s="25">
        <v>-675095.18198996538</v>
      </c>
      <c r="T406" s="27">
        <v>435789.34197631071</v>
      </c>
    </row>
    <row r="407" spans="1:20">
      <c r="A407" s="28" t="s">
        <v>556</v>
      </c>
      <c r="B407" s="22" t="s">
        <v>174</v>
      </c>
      <c r="C407" s="22" t="s">
        <v>69</v>
      </c>
      <c r="D407" s="22" t="s">
        <v>95</v>
      </c>
      <c r="E407" s="22" t="s">
        <v>26</v>
      </c>
      <c r="F407" s="23">
        <v>39785</v>
      </c>
      <c r="G407" s="24" t="s">
        <v>27</v>
      </c>
      <c r="H407" s="25">
        <v>10704859.359999999</v>
      </c>
      <c r="I407" s="25">
        <v>-5850056.9800000004</v>
      </c>
      <c r="J407" s="25">
        <v>4854802.379999999</v>
      </c>
      <c r="K407" s="41">
        <f t="shared" si="16"/>
        <v>2008</v>
      </c>
      <c r="L407" s="42">
        <f t="shared" si="15"/>
        <v>351.33555179833473</v>
      </c>
      <c r="M407" s="39">
        <f>(VLOOKUP(DATE(2005,12,1),IGPM!A:B,2,1)/VLOOKUP(DATE(YEAR(F407),MONTH(F407),1),IGPM!A:B,2,1))*H407</f>
        <v>8713338.0665884949</v>
      </c>
      <c r="N407" s="26" t="s">
        <v>28</v>
      </c>
      <c r="O407" s="26" t="s">
        <v>29</v>
      </c>
      <c r="P407" s="25">
        <v>-5850056.9800000004</v>
      </c>
      <c r="Q407" s="25">
        <v>4854802.379999999</v>
      </c>
      <c r="R407" s="25">
        <v>31147987.085902497</v>
      </c>
      <c r="S407" s="25">
        <v>-17021942.384942628</v>
      </c>
      <c r="T407" s="27">
        <v>14126044.700959869</v>
      </c>
    </row>
    <row r="408" spans="1:20">
      <c r="A408" s="28" t="s">
        <v>557</v>
      </c>
      <c r="B408" s="22" t="s">
        <v>174</v>
      </c>
      <c r="C408" s="22" t="s">
        <v>69</v>
      </c>
      <c r="D408" s="22" t="s">
        <v>95</v>
      </c>
      <c r="E408" s="22" t="s">
        <v>26</v>
      </c>
      <c r="F408" s="23">
        <v>39785</v>
      </c>
      <c r="G408" s="24" t="s">
        <v>27</v>
      </c>
      <c r="H408" s="25">
        <v>4507626.83</v>
      </c>
      <c r="I408" s="25">
        <v>-2473479.9900000002</v>
      </c>
      <c r="J408" s="25">
        <v>2034146.8399999999</v>
      </c>
      <c r="K408" s="41">
        <f t="shared" si="16"/>
        <v>2008</v>
      </c>
      <c r="L408" s="42">
        <f t="shared" si="15"/>
        <v>349.8974541370759</v>
      </c>
      <c r="M408" s="39">
        <f>(VLOOKUP(DATE(2005,12,1),IGPM!A:B,2,1)/VLOOKUP(DATE(YEAR(F408),MONTH(F408),1),IGPM!A:B,2,1))*H408</f>
        <v>3669032.4577804287</v>
      </c>
      <c r="N408" s="26" t="s">
        <v>28</v>
      </c>
      <c r="O408" s="26" t="s">
        <v>29</v>
      </c>
      <c r="P408" s="25">
        <v>-2473479.9900000002</v>
      </c>
      <c r="Q408" s="25">
        <v>2034146.8399999999</v>
      </c>
      <c r="R408" s="25">
        <v>13115866.128381124</v>
      </c>
      <c r="S408" s="25">
        <v>-7197098.0836648988</v>
      </c>
      <c r="T408" s="27">
        <v>5918768.044716225</v>
      </c>
    </row>
    <row r="409" spans="1:20">
      <c r="A409" s="28" t="s">
        <v>558</v>
      </c>
      <c r="B409" s="22" t="s">
        <v>263</v>
      </c>
      <c r="C409" s="22" t="s">
        <v>172</v>
      </c>
      <c r="D409" s="22" t="s">
        <v>559</v>
      </c>
      <c r="E409" s="22" t="s">
        <v>26</v>
      </c>
      <c r="F409" s="23">
        <v>39785</v>
      </c>
      <c r="G409" s="24" t="s">
        <v>27</v>
      </c>
      <c r="H409" s="25">
        <v>992291.48</v>
      </c>
      <c r="I409" s="25">
        <v>-577498.79</v>
      </c>
      <c r="J409" s="25">
        <v>414792.68999999994</v>
      </c>
      <c r="K409" s="41">
        <f t="shared" si="16"/>
        <v>2008</v>
      </c>
      <c r="L409" s="42">
        <f t="shared" si="15"/>
        <v>329.90539107449899</v>
      </c>
      <c r="M409" s="39">
        <f>(VLOOKUP(DATE(2005,12,1),IGPM!A:B,2,1)/VLOOKUP(DATE(YEAR(F409),MONTH(F409),1),IGPM!A:B,2,1))*H409</f>
        <v>807686.56878790003</v>
      </c>
      <c r="N409" s="26" t="s">
        <v>28</v>
      </c>
      <c r="O409" s="26" t="s">
        <v>29</v>
      </c>
      <c r="P409" s="25">
        <v>-577498.79</v>
      </c>
      <c r="Q409" s="25">
        <v>414792.68999999994</v>
      </c>
      <c r="R409" s="25">
        <v>2887275.8777179373</v>
      </c>
      <c r="S409" s="25">
        <v>-1680351.3477494507</v>
      </c>
      <c r="T409" s="27">
        <v>1206924.5299684866</v>
      </c>
    </row>
    <row r="410" spans="1:20">
      <c r="A410" s="28" t="s">
        <v>560</v>
      </c>
      <c r="B410" s="22" t="s">
        <v>61</v>
      </c>
      <c r="C410" s="22" t="s">
        <v>172</v>
      </c>
      <c r="D410" s="22" t="s">
        <v>559</v>
      </c>
      <c r="E410" s="22" t="s">
        <v>26</v>
      </c>
      <c r="F410" s="23">
        <v>39785</v>
      </c>
      <c r="G410" s="24" t="s">
        <v>27</v>
      </c>
      <c r="H410" s="25">
        <v>286779.28000000003</v>
      </c>
      <c r="I410" s="25">
        <v>-174278.54</v>
      </c>
      <c r="J410" s="25">
        <v>112500.74000000002</v>
      </c>
      <c r="K410" s="41">
        <f t="shared" si="16"/>
        <v>2008</v>
      </c>
      <c r="L410" s="42">
        <f t="shared" si="15"/>
        <v>315.94034331478792</v>
      </c>
      <c r="M410" s="39">
        <f>(VLOOKUP(DATE(2005,12,1),IGPM!A:B,2,1)/VLOOKUP(DATE(YEAR(F410),MONTH(F410),1),IGPM!A:B,2,1))*H410</f>
        <v>233427.15052099861</v>
      </c>
      <c r="N410" s="26" t="s">
        <v>28</v>
      </c>
      <c r="O410" s="26" t="s">
        <v>29</v>
      </c>
      <c r="P410" s="25">
        <v>-174278.54</v>
      </c>
      <c r="Q410" s="25">
        <v>112500.74000000002</v>
      </c>
      <c r="R410" s="25">
        <v>834443.21962062828</v>
      </c>
      <c r="S410" s="25">
        <v>-507099.20893999888</v>
      </c>
      <c r="T410" s="27">
        <v>327344.01068062941</v>
      </c>
    </row>
    <row r="411" spans="1:20">
      <c r="A411" s="28" t="s">
        <v>561</v>
      </c>
      <c r="B411" s="22" t="s">
        <v>562</v>
      </c>
      <c r="C411" s="22" t="s">
        <v>172</v>
      </c>
      <c r="D411" s="22" t="s">
        <v>559</v>
      </c>
      <c r="E411" s="22" t="s">
        <v>26</v>
      </c>
      <c r="F411" s="23">
        <v>39785</v>
      </c>
      <c r="G411" s="24" t="s">
        <v>27</v>
      </c>
      <c r="H411" s="25">
        <v>214644.61</v>
      </c>
      <c r="I411" s="25">
        <v>-148783.88</v>
      </c>
      <c r="J411" s="25">
        <v>65860.729999999981</v>
      </c>
      <c r="K411" s="41">
        <f t="shared" si="16"/>
        <v>2008</v>
      </c>
      <c r="L411" s="42">
        <f t="shared" si="15"/>
        <v>276.99079443283773</v>
      </c>
      <c r="M411" s="39">
        <f>(VLOOKUP(DATE(2005,12,1),IGPM!A:B,2,1)/VLOOKUP(DATE(YEAR(F411),MONTH(F411),1),IGPM!A:B,2,1))*H411</f>
        <v>174712.34214337604</v>
      </c>
      <c r="N411" s="26" t="s">
        <v>28</v>
      </c>
      <c r="O411" s="26" t="s">
        <v>29</v>
      </c>
      <c r="P411" s="25">
        <v>-148783.88</v>
      </c>
      <c r="Q411" s="25">
        <v>65860.729999999981</v>
      </c>
      <c r="R411" s="25">
        <v>624552.58079528646</v>
      </c>
      <c r="S411" s="25">
        <v>-432917.25906714459</v>
      </c>
      <c r="T411" s="27">
        <v>191635.32172814186</v>
      </c>
    </row>
    <row r="412" spans="1:20">
      <c r="A412" s="28" t="s">
        <v>563</v>
      </c>
      <c r="B412" s="22" t="s">
        <v>61</v>
      </c>
      <c r="C412" s="22" t="s">
        <v>172</v>
      </c>
      <c r="D412" s="22" t="s">
        <v>559</v>
      </c>
      <c r="E412" s="22" t="s">
        <v>26</v>
      </c>
      <c r="F412" s="23">
        <v>39785</v>
      </c>
      <c r="G412" s="24" t="s">
        <v>27</v>
      </c>
      <c r="H412" s="25">
        <v>478551.92</v>
      </c>
      <c r="I412" s="25">
        <v>-290820.61</v>
      </c>
      <c r="J412" s="25">
        <v>187731.31</v>
      </c>
      <c r="K412" s="41">
        <f t="shared" si="16"/>
        <v>2008</v>
      </c>
      <c r="L412" s="42">
        <f t="shared" si="15"/>
        <v>315.94036144824815</v>
      </c>
      <c r="M412" s="39">
        <f>(VLOOKUP(DATE(2005,12,1),IGPM!A:B,2,1)/VLOOKUP(DATE(YEAR(F412),MONTH(F412),1),IGPM!A:B,2,1))*H412</f>
        <v>389522.60101201478</v>
      </c>
      <c r="N412" s="26" t="s">
        <v>28</v>
      </c>
      <c r="O412" s="26" t="s">
        <v>29</v>
      </c>
      <c r="P412" s="25">
        <v>-290820.61</v>
      </c>
      <c r="Q412" s="25">
        <v>187731.31</v>
      </c>
      <c r="R412" s="25">
        <v>1392445.1057985544</v>
      </c>
      <c r="S412" s="25">
        <v>-846202.29934476106</v>
      </c>
      <c r="T412" s="27">
        <v>546242.80645379331</v>
      </c>
    </row>
    <row r="413" spans="1:20">
      <c r="A413" s="28" t="s">
        <v>564</v>
      </c>
      <c r="B413" s="22" t="s">
        <v>525</v>
      </c>
      <c r="C413" s="22" t="s">
        <v>172</v>
      </c>
      <c r="D413" s="22" t="s">
        <v>559</v>
      </c>
      <c r="E413" s="22" t="s">
        <v>26</v>
      </c>
      <c r="F413" s="23">
        <v>39785</v>
      </c>
      <c r="G413" s="24" t="s">
        <v>27</v>
      </c>
      <c r="H413" s="25">
        <v>431048.6</v>
      </c>
      <c r="I413" s="25">
        <v>-298787.28999999998</v>
      </c>
      <c r="J413" s="25">
        <v>132261.31</v>
      </c>
      <c r="K413" s="41">
        <f t="shared" si="16"/>
        <v>2008</v>
      </c>
      <c r="L413" s="42">
        <f t="shared" si="15"/>
        <v>276.99080238654057</v>
      </c>
      <c r="M413" s="39">
        <f>(VLOOKUP(DATE(2005,12,1),IGPM!A:B,2,1)/VLOOKUP(DATE(YEAR(F413),MONTH(F413),1),IGPM!A:B,2,1))*H413</f>
        <v>350856.7509970236</v>
      </c>
      <c r="N413" s="26" t="s">
        <v>28</v>
      </c>
      <c r="O413" s="26" t="s">
        <v>29</v>
      </c>
      <c r="P413" s="25">
        <v>-298787.28999999998</v>
      </c>
      <c r="Q413" s="25">
        <v>132261.31</v>
      </c>
      <c r="R413" s="25">
        <v>1254224.4390772036</v>
      </c>
      <c r="S413" s="25">
        <v>-869382.99116073619</v>
      </c>
      <c r="T413" s="27">
        <v>384841.44791646744</v>
      </c>
    </row>
    <row r="414" spans="1:20">
      <c r="A414" s="28" t="s">
        <v>565</v>
      </c>
      <c r="B414" s="22" t="s">
        <v>61</v>
      </c>
      <c r="C414" s="22" t="s">
        <v>172</v>
      </c>
      <c r="D414" s="22" t="s">
        <v>559</v>
      </c>
      <c r="E414" s="22" t="s">
        <v>26</v>
      </c>
      <c r="F414" s="23">
        <v>39785</v>
      </c>
      <c r="G414" s="24" t="s">
        <v>27</v>
      </c>
      <c r="H414" s="25">
        <v>478551.92</v>
      </c>
      <c r="I414" s="25">
        <v>-290820.61</v>
      </c>
      <c r="J414" s="25">
        <v>187731.31</v>
      </c>
      <c r="K414" s="41">
        <f t="shared" si="16"/>
        <v>2008</v>
      </c>
      <c r="L414" s="42">
        <f t="shared" si="15"/>
        <v>315.94036144824815</v>
      </c>
      <c r="M414" s="39">
        <f>(VLOOKUP(DATE(2005,12,1),IGPM!A:B,2,1)/VLOOKUP(DATE(YEAR(F414),MONTH(F414),1),IGPM!A:B,2,1))*H414</f>
        <v>389522.60101201478</v>
      </c>
      <c r="N414" s="26" t="s">
        <v>28</v>
      </c>
      <c r="O414" s="26" t="s">
        <v>29</v>
      </c>
      <c r="P414" s="25">
        <v>-290820.61</v>
      </c>
      <c r="Q414" s="25">
        <v>187731.31</v>
      </c>
      <c r="R414" s="25">
        <v>1392445.1057985544</v>
      </c>
      <c r="S414" s="25">
        <v>-846202.29934476106</v>
      </c>
      <c r="T414" s="27">
        <v>546242.80645379331</v>
      </c>
    </row>
    <row r="415" spans="1:20">
      <c r="A415" s="28" t="s">
        <v>566</v>
      </c>
      <c r="B415" s="22" t="s">
        <v>525</v>
      </c>
      <c r="C415" s="22" t="s">
        <v>172</v>
      </c>
      <c r="D415" s="22" t="s">
        <v>559</v>
      </c>
      <c r="E415" s="22" t="s">
        <v>26</v>
      </c>
      <c r="F415" s="23">
        <v>39785</v>
      </c>
      <c r="G415" s="24" t="s">
        <v>27</v>
      </c>
      <c r="H415" s="25">
        <v>431048.6</v>
      </c>
      <c r="I415" s="25">
        <v>-298787.28999999998</v>
      </c>
      <c r="J415" s="25">
        <v>132261.31</v>
      </c>
      <c r="K415" s="41">
        <f t="shared" si="16"/>
        <v>2008</v>
      </c>
      <c r="L415" s="42">
        <f t="shared" si="15"/>
        <v>276.99080238654057</v>
      </c>
      <c r="M415" s="39">
        <f>(VLOOKUP(DATE(2005,12,1),IGPM!A:B,2,1)/VLOOKUP(DATE(YEAR(F415),MONTH(F415),1),IGPM!A:B,2,1))*H415</f>
        <v>350856.7509970236</v>
      </c>
      <c r="N415" s="26" t="s">
        <v>28</v>
      </c>
      <c r="O415" s="26" t="s">
        <v>29</v>
      </c>
      <c r="P415" s="25">
        <v>-298787.28999999998</v>
      </c>
      <c r="Q415" s="25">
        <v>132261.31</v>
      </c>
      <c r="R415" s="25">
        <v>1254224.4390772036</v>
      </c>
      <c r="S415" s="25">
        <v>-869382.99116073619</v>
      </c>
      <c r="T415" s="27">
        <v>384841.44791646744</v>
      </c>
    </row>
    <row r="416" spans="1:20">
      <c r="A416" s="28" t="s">
        <v>567</v>
      </c>
      <c r="B416" s="22" t="s">
        <v>554</v>
      </c>
      <c r="C416" s="22" t="s">
        <v>172</v>
      </c>
      <c r="D416" s="22" t="s">
        <v>559</v>
      </c>
      <c r="E416" s="22" t="s">
        <v>26</v>
      </c>
      <c r="F416" s="23">
        <v>39785</v>
      </c>
      <c r="G416" s="24" t="s">
        <v>27</v>
      </c>
      <c r="H416" s="25">
        <v>478551.92</v>
      </c>
      <c r="I416" s="25">
        <v>-290820.61</v>
      </c>
      <c r="J416" s="25">
        <v>187731.31</v>
      </c>
      <c r="K416" s="41">
        <f t="shared" si="16"/>
        <v>2008</v>
      </c>
      <c r="L416" s="42">
        <f t="shared" si="15"/>
        <v>315.94036144824815</v>
      </c>
      <c r="M416" s="39">
        <f>(VLOOKUP(DATE(2005,12,1),IGPM!A:B,2,1)/VLOOKUP(DATE(YEAR(F416),MONTH(F416),1),IGPM!A:B,2,1))*H416</f>
        <v>389522.60101201478</v>
      </c>
      <c r="N416" s="26" t="s">
        <v>28</v>
      </c>
      <c r="O416" s="26" t="s">
        <v>29</v>
      </c>
      <c r="P416" s="25">
        <v>-290820.61</v>
      </c>
      <c r="Q416" s="25">
        <v>187731.31</v>
      </c>
      <c r="R416" s="25">
        <v>1392445.1057985544</v>
      </c>
      <c r="S416" s="25">
        <v>-846202.29934476106</v>
      </c>
      <c r="T416" s="27">
        <v>546242.80645379331</v>
      </c>
    </row>
    <row r="417" spans="1:20">
      <c r="A417" s="28" t="s">
        <v>568</v>
      </c>
      <c r="B417" s="22" t="s">
        <v>569</v>
      </c>
      <c r="C417" s="22" t="s">
        <v>172</v>
      </c>
      <c r="D417" s="22" t="s">
        <v>559</v>
      </c>
      <c r="E417" s="22" t="s">
        <v>26</v>
      </c>
      <c r="F417" s="23">
        <v>39785</v>
      </c>
      <c r="G417" s="24" t="s">
        <v>27</v>
      </c>
      <c r="H417" s="25">
        <v>205847.7</v>
      </c>
      <c r="I417" s="25">
        <v>-157654.32</v>
      </c>
      <c r="J417" s="25">
        <v>48193.380000000005</v>
      </c>
      <c r="K417" s="41">
        <f t="shared" si="16"/>
        <v>2008</v>
      </c>
      <c r="L417" s="42">
        <f t="shared" si="15"/>
        <v>250.69251765508236</v>
      </c>
      <c r="M417" s="39">
        <f>(VLOOKUP(DATE(2005,12,1),IGPM!A:B,2,1)/VLOOKUP(DATE(YEAR(F417),MONTH(F417),1),IGPM!A:B,2,1))*H417</f>
        <v>167552.00045240842</v>
      </c>
      <c r="N417" s="26" t="s">
        <v>28</v>
      </c>
      <c r="O417" s="26" t="s">
        <v>29</v>
      </c>
      <c r="P417" s="25">
        <v>-157654.32</v>
      </c>
      <c r="Q417" s="25">
        <v>48193.380000000005</v>
      </c>
      <c r="R417" s="25">
        <v>598956.16426507942</v>
      </c>
      <c r="S417" s="25">
        <v>-458727.62623541284</v>
      </c>
      <c r="T417" s="27">
        <v>140228.53802966658</v>
      </c>
    </row>
    <row r="418" spans="1:20">
      <c r="A418" s="28" t="s">
        <v>570</v>
      </c>
      <c r="B418" s="22" t="s">
        <v>554</v>
      </c>
      <c r="C418" s="22" t="s">
        <v>172</v>
      </c>
      <c r="D418" s="22" t="s">
        <v>559</v>
      </c>
      <c r="E418" s="22" t="s">
        <v>26</v>
      </c>
      <c r="F418" s="23">
        <v>39785</v>
      </c>
      <c r="G418" s="24" t="s">
        <v>27</v>
      </c>
      <c r="H418" s="25">
        <v>478551.92</v>
      </c>
      <c r="I418" s="25">
        <v>-290820.61</v>
      </c>
      <c r="J418" s="25">
        <v>187731.31</v>
      </c>
      <c r="K418" s="41">
        <f t="shared" si="16"/>
        <v>2008</v>
      </c>
      <c r="L418" s="42">
        <f t="shared" si="15"/>
        <v>315.94036144824815</v>
      </c>
      <c r="M418" s="39">
        <f>(VLOOKUP(DATE(2005,12,1),IGPM!A:B,2,1)/VLOOKUP(DATE(YEAR(F418),MONTH(F418),1),IGPM!A:B,2,1))*H418</f>
        <v>389522.60101201478</v>
      </c>
      <c r="N418" s="26" t="s">
        <v>28</v>
      </c>
      <c r="O418" s="26" t="s">
        <v>29</v>
      </c>
      <c r="P418" s="25">
        <v>-290820.61</v>
      </c>
      <c r="Q418" s="25">
        <v>187731.31</v>
      </c>
      <c r="R418" s="25">
        <v>1392445.1057985544</v>
      </c>
      <c r="S418" s="25">
        <v>-846202.29934476106</v>
      </c>
      <c r="T418" s="27">
        <v>546242.80645379331</v>
      </c>
    </row>
    <row r="419" spans="1:20">
      <c r="A419" s="28" t="s">
        <v>571</v>
      </c>
      <c r="B419" s="22" t="s">
        <v>569</v>
      </c>
      <c r="C419" s="22" t="s">
        <v>172</v>
      </c>
      <c r="D419" s="22" t="s">
        <v>559</v>
      </c>
      <c r="E419" s="22" t="s">
        <v>26</v>
      </c>
      <c r="F419" s="23">
        <v>39785</v>
      </c>
      <c r="G419" s="24" t="s">
        <v>27</v>
      </c>
      <c r="H419" s="25">
        <v>256869.78</v>
      </c>
      <c r="I419" s="25">
        <v>-176261.17</v>
      </c>
      <c r="J419" s="25">
        <v>80608.609999999986</v>
      </c>
      <c r="K419" s="41">
        <f t="shared" si="16"/>
        <v>2008</v>
      </c>
      <c r="L419" s="42">
        <f t="shared" si="15"/>
        <v>279.80636778934348</v>
      </c>
      <c r="M419" s="39">
        <f>(VLOOKUP(DATE(2005,12,1),IGPM!A:B,2,1)/VLOOKUP(DATE(YEAR(F419),MONTH(F419),1),IGPM!A:B,2,1))*H419</f>
        <v>209081.98388794265</v>
      </c>
      <c r="N419" s="26" t="s">
        <v>28</v>
      </c>
      <c r="O419" s="26" t="s">
        <v>29</v>
      </c>
      <c r="P419" s="25">
        <v>-176261.17</v>
      </c>
      <c r="Q419" s="25">
        <v>80608.609999999986</v>
      </c>
      <c r="R419" s="25">
        <v>747415.38595969148</v>
      </c>
      <c r="S419" s="25">
        <v>-512868.07815717679</v>
      </c>
      <c r="T419" s="27">
        <v>234547.3078025147</v>
      </c>
    </row>
    <row r="420" spans="1:20">
      <c r="A420" s="28" t="s">
        <v>572</v>
      </c>
      <c r="B420" s="22" t="s">
        <v>573</v>
      </c>
      <c r="C420" s="22" t="s">
        <v>69</v>
      </c>
      <c r="D420" s="22" t="s">
        <v>559</v>
      </c>
      <c r="E420" s="22" t="s">
        <v>26</v>
      </c>
      <c r="F420" s="23">
        <v>39785</v>
      </c>
      <c r="G420" s="24" t="s">
        <v>27</v>
      </c>
      <c r="H420" s="25">
        <v>11326133.359999999</v>
      </c>
      <c r="I420" s="25">
        <v>-6189574.5999999996</v>
      </c>
      <c r="J420" s="25">
        <v>5136558.76</v>
      </c>
      <c r="K420" s="41">
        <f t="shared" si="16"/>
        <v>2008</v>
      </c>
      <c r="L420" s="42">
        <f t="shared" si="15"/>
        <v>351.33555141576289</v>
      </c>
      <c r="M420" s="39">
        <f>(VLOOKUP(DATE(2005,12,1),IGPM!A:B,2,1)/VLOOKUP(DATE(YEAR(F420),MONTH(F420),1),IGPM!A:B,2,1))*H420</f>
        <v>9219030.875053538</v>
      </c>
      <c r="N420" s="26" t="s">
        <v>28</v>
      </c>
      <c r="O420" s="26" t="s">
        <v>29</v>
      </c>
      <c r="P420" s="25">
        <v>-6189574.5999999996</v>
      </c>
      <c r="Q420" s="25">
        <v>5136558.76</v>
      </c>
      <c r="R420" s="25">
        <v>32955711.398574553</v>
      </c>
      <c r="S420" s="25">
        <v>-18009838.637247648</v>
      </c>
      <c r="T420" s="27">
        <v>14945872.761326905</v>
      </c>
    </row>
    <row r="421" spans="1:20">
      <c r="A421" s="28" t="s">
        <v>574</v>
      </c>
      <c r="B421" s="22" t="s">
        <v>573</v>
      </c>
      <c r="C421" s="22" t="s">
        <v>69</v>
      </c>
      <c r="D421" s="22" t="s">
        <v>559</v>
      </c>
      <c r="E421" s="22" t="s">
        <v>26</v>
      </c>
      <c r="F421" s="23">
        <v>39785</v>
      </c>
      <c r="G421" s="24" t="s">
        <v>27</v>
      </c>
      <c r="H421" s="25">
        <v>4769234.3099999996</v>
      </c>
      <c r="I421" s="25">
        <v>-2617032.4500000002</v>
      </c>
      <c r="J421" s="25">
        <v>2152201.8599999994</v>
      </c>
      <c r="K421" s="41">
        <f t="shared" si="16"/>
        <v>2008</v>
      </c>
      <c r="L421" s="42">
        <f t="shared" si="15"/>
        <v>349.89745255929091</v>
      </c>
      <c r="M421" s="39">
        <f>(VLOOKUP(DATE(2005,12,1),IGPM!A:B,2,1)/VLOOKUP(DATE(YEAR(F421),MONTH(F421),1),IGPM!A:B,2,1))*H421</f>
        <v>3881970.7447144743</v>
      </c>
      <c r="N421" s="26" t="s">
        <v>28</v>
      </c>
      <c r="O421" s="26" t="s">
        <v>29</v>
      </c>
      <c r="P421" s="25">
        <v>-2617032.4500000002</v>
      </c>
      <c r="Q421" s="25">
        <v>2152201.8599999994</v>
      </c>
      <c r="R421" s="25">
        <v>13877066.825614337</v>
      </c>
      <c r="S421" s="25">
        <v>-7614793.4517084388</v>
      </c>
      <c r="T421" s="27">
        <v>6262273.3739058981</v>
      </c>
    </row>
    <row r="422" spans="1:20">
      <c r="A422" s="28" t="s">
        <v>575</v>
      </c>
      <c r="B422" s="22" t="s">
        <v>445</v>
      </c>
      <c r="C422" s="22" t="s">
        <v>172</v>
      </c>
      <c r="D422" s="22" t="s">
        <v>559</v>
      </c>
      <c r="E422" s="22" t="s">
        <v>26</v>
      </c>
      <c r="F422" s="23">
        <v>39785</v>
      </c>
      <c r="G422" s="24" t="s">
        <v>27</v>
      </c>
      <c r="H422" s="25">
        <v>297335.57</v>
      </c>
      <c r="I422" s="25">
        <v>-232541.78</v>
      </c>
      <c r="J422" s="25">
        <v>64793.790000000008</v>
      </c>
      <c r="K422" s="41">
        <f t="shared" si="16"/>
        <v>2008</v>
      </c>
      <c r="L422" s="42">
        <f t="shared" si="15"/>
        <v>245.49751636028589</v>
      </c>
      <c r="M422" s="39">
        <f>(VLOOKUP(DATE(2005,12,1),IGPM!A:B,2,1)/VLOOKUP(DATE(YEAR(F422),MONTH(F422),1),IGPM!A:B,2,1))*H422</f>
        <v>242019.55892223775</v>
      </c>
      <c r="N422" s="26" t="s">
        <v>28</v>
      </c>
      <c r="O422" s="26" t="s">
        <v>29</v>
      </c>
      <c r="P422" s="25">
        <v>-232541.78</v>
      </c>
      <c r="Q422" s="25">
        <v>64793.790000000008</v>
      </c>
      <c r="R422" s="25">
        <v>865158.91363746591</v>
      </c>
      <c r="S422" s="25">
        <v>-676628.07298878708</v>
      </c>
      <c r="T422" s="27">
        <v>188530.84064867883</v>
      </c>
    </row>
    <row r="423" spans="1:20">
      <c r="A423" s="28" t="s">
        <v>576</v>
      </c>
      <c r="B423" s="22" t="s">
        <v>445</v>
      </c>
      <c r="C423" s="22" t="s">
        <v>172</v>
      </c>
      <c r="D423" s="22" t="s">
        <v>559</v>
      </c>
      <c r="E423" s="22" t="s">
        <v>26</v>
      </c>
      <c r="F423" s="23">
        <v>39785</v>
      </c>
      <c r="G423" s="24" t="s">
        <v>27</v>
      </c>
      <c r="H423" s="25">
        <v>297335.57</v>
      </c>
      <c r="I423" s="25">
        <v>-232541.78</v>
      </c>
      <c r="J423" s="25">
        <v>64793.790000000008</v>
      </c>
      <c r="K423" s="41">
        <f t="shared" si="16"/>
        <v>2008</v>
      </c>
      <c r="L423" s="42">
        <f t="shared" si="15"/>
        <v>245.49751636028589</v>
      </c>
      <c r="M423" s="39">
        <f>(VLOOKUP(DATE(2005,12,1),IGPM!A:B,2,1)/VLOOKUP(DATE(YEAR(F423),MONTH(F423),1),IGPM!A:B,2,1))*H423</f>
        <v>242019.55892223775</v>
      </c>
      <c r="N423" s="26" t="s">
        <v>28</v>
      </c>
      <c r="O423" s="26" t="s">
        <v>29</v>
      </c>
      <c r="P423" s="25">
        <v>-232541.78</v>
      </c>
      <c r="Q423" s="25">
        <v>64793.790000000008</v>
      </c>
      <c r="R423" s="25">
        <v>865158.91363746591</v>
      </c>
      <c r="S423" s="25">
        <v>-676628.07298878708</v>
      </c>
      <c r="T423" s="27">
        <v>188530.84064867883</v>
      </c>
    </row>
    <row r="424" spans="1:20">
      <c r="A424" s="28" t="s">
        <v>577</v>
      </c>
      <c r="B424" s="22" t="s">
        <v>61</v>
      </c>
      <c r="C424" s="22" t="s">
        <v>32</v>
      </c>
      <c r="D424" s="22" t="s">
        <v>95</v>
      </c>
      <c r="E424" s="22" t="s">
        <v>26</v>
      </c>
      <c r="F424" s="23">
        <v>39798</v>
      </c>
      <c r="G424" s="24" t="s">
        <v>27</v>
      </c>
      <c r="H424" s="25">
        <v>37381.35</v>
      </c>
      <c r="I424" s="25">
        <v>-23778.95</v>
      </c>
      <c r="J424" s="25">
        <v>13602.399999999998</v>
      </c>
      <c r="K424" s="41">
        <f t="shared" si="16"/>
        <v>2008</v>
      </c>
      <c r="L424" s="42">
        <f t="shared" si="15"/>
        <v>301.83078731398984</v>
      </c>
      <c r="M424" s="39">
        <f>(VLOOKUP(DATE(2005,12,1),IGPM!A:B,2,1)/VLOOKUP(DATE(YEAR(F424),MONTH(F424),1),IGPM!A:B,2,1))*H424</f>
        <v>30426.961156775797</v>
      </c>
      <c r="N424" s="26" t="s">
        <v>28</v>
      </c>
      <c r="O424" s="26" t="s">
        <v>29</v>
      </c>
      <c r="P424" s="25">
        <v>-23778.95</v>
      </c>
      <c r="Q424" s="25">
        <v>13602.399999999998</v>
      </c>
      <c r="R424" s="25">
        <v>108768.71595383588</v>
      </c>
      <c r="S424" s="25">
        <v>-69189.739221041134</v>
      </c>
      <c r="T424" s="27">
        <v>39578.976732794748</v>
      </c>
    </row>
    <row r="425" spans="1:20">
      <c r="A425" s="28" t="s">
        <v>578</v>
      </c>
      <c r="B425" s="22" t="s">
        <v>61</v>
      </c>
      <c r="C425" s="22" t="s">
        <v>32</v>
      </c>
      <c r="D425" s="22" t="s">
        <v>95</v>
      </c>
      <c r="E425" s="22" t="s">
        <v>26</v>
      </c>
      <c r="F425" s="23">
        <v>39798</v>
      </c>
      <c r="G425" s="24" t="s">
        <v>27</v>
      </c>
      <c r="H425" s="25">
        <v>5719.41</v>
      </c>
      <c r="I425" s="25">
        <v>-3585.79</v>
      </c>
      <c r="J425" s="25">
        <v>2133.62</v>
      </c>
      <c r="K425" s="41">
        <f t="shared" si="16"/>
        <v>2008</v>
      </c>
      <c r="L425" s="42">
        <f t="shared" si="15"/>
        <v>306.24401317422382</v>
      </c>
      <c r="M425" s="39">
        <f>(VLOOKUP(DATE(2005,12,1),IGPM!A:B,2,1)/VLOOKUP(DATE(YEAR(F425),MONTH(F425),1),IGPM!A:B,2,1))*H425</f>
        <v>4655.3767028123666</v>
      </c>
      <c r="N425" s="26" t="s">
        <v>28</v>
      </c>
      <c r="O425" s="26" t="s">
        <v>29</v>
      </c>
      <c r="P425" s="25">
        <v>-3585.79</v>
      </c>
      <c r="Q425" s="25">
        <v>2133.62</v>
      </c>
      <c r="R425" s="25">
        <v>16641.798161744522</v>
      </c>
      <c r="S425" s="25">
        <v>-10433.592526222441</v>
      </c>
      <c r="T425" s="27">
        <v>6208.2056355220811</v>
      </c>
    </row>
    <row r="426" spans="1:20">
      <c r="A426" s="28" t="s">
        <v>579</v>
      </c>
      <c r="B426" s="22" t="s">
        <v>513</v>
      </c>
      <c r="C426" s="22" t="s">
        <v>32</v>
      </c>
      <c r="D426" s="22" t="s">
        <v>95</v>
      </c>
      <c r="E426" s="22" t="s">
        <v>26</v>
      </c>
      <c r="F426" s="23">
        <v>39798</v>
      </c>
      <c r="G426" s="24" t="s">
        <v>27</v>
      </c>
      <c r="H426" s="25">
        <v>57941.11</v>
      </c>
      <c r="I426" s="25">
        <v>-42246.35</v>
      </c>
      <c r="J426" s="25">
        <v>15694.760000000002</v>
      </c>
      <c r="K426" s="41">
        <f t="shared" si="16"/>
        <v>2008</v>
      </c>
      <c r="L426" s="42">
        <f t="shared" si="15"/>
        <v>263.32909517626967</v>
      </c>
      <c r="M426" s="39">
        <f>(VLOOKUP(DATE(2005,12,1),IGPM!A:B,2,1)/VLOOKUP(DATE(YEAR(F426),MONTH(F426),1),IGPM!A:B,2,1))*H426</f>
        <v>47161.804037320049</v>
      </c>
      <c r="N426" s="26" t="s">
        <v>28</v>
      </c>
      <c r="O426" s="26" t="s">
        <v>29</v>
      </c>
      <c r="P426" s="25">
        <v>-42246.35</v>
      </c>
      <c r="Q426" s="25">
        <v>15694.760000000002</v>
      </c>
      <c r="R426" s="25">
        <v>168591.56064829015</v>
      </c>
      <c r="S426" s="25">
        <v>-122924.43272477678</v>
      </c>
      <c r="T426" s="27">
        <v>45667.12792351337</v>
      </c>
    </row>
    <row r="427" spans="1:20">
      <c r="A427" s="28" t="s">
        <v>580</v>
      </c>
      <c r="B427" s="22" t="s">
        <v>513</v>
      </c>
      <c r="C427" s="22" t="s">
        <v>32</v>
      </c>
      <c r="D427" s="22" t="s">
        <v>95</v>
      </c>
      <c r="E427" s="22" t="s">
        <v>26</v>
      </c>
      <c r="F427" s="23">
        <v>39798</v>
      </c>
      <c r="G427" s="24" t="s">
        <v>27</v>
      </c>
      <c r="H427" s="25">
        <v>8865.11</v>
      </c>
      <c r="I427" s="25">
        <v>-6398.43</v>
      </c>
      <c r="J427" s="25">
        <v>2466.6800000000003</v>
      </c>
      <c r="K427" s="41">
        <f t="shared" si="16"/>
        <v>2008</v>
      </c>
      <c r="L427" s="42">
        <f t="shared" si="15"/>
        <v>266.01855767743024</v>
      </c>
      <c r="M427" s="39">
        <f>(VLOOKUP(DATE(2005,12,1),IGPM!A:B,2,1)/VLOOKUP(DATE(YEAR(F427),MONTH(F427),1),IGPM!A:B,2,1))*H427</f>
        <v>7215.8538314037542</v>
      </c>
      <c r="N427" s="26" t="s">
        <v>28</v>
      </c>
      <c r="O427" s="26" t="s">
        <v>29</v>
      </c>
      <c r="P427" s="25">
        <v>-6398.43</v>
      </c>
      <c r="Q427" s="25">
        <v>2466.6800000000003</v>
      </c>
      <c r="R427" s="25">
        <v>25794.858438486306</v>
      </c>
      <c r="S427" s="25">
        <v>-18617.546322444272</v>
      </c>
      <c r="T427" s="27">
        <v>7177.3121160420342</v>
      </c>
    </row>
    <row r="428" spans="1:20">
      <c r="A428" s="28" t="s">
        <v>581</v>
      </c>
      <c r="B428" s="22" t="s">
        <v>513</v>
      </c>
      <c r="C428" s="22" t="s">
        <v>32</v>
      </c>
      <c r="D428" s="22" t="s">
        <v>95</v>
      </c>
      <c r="E428" s="22" t="s">
        <v>26</v>
      </c>
      <c r="F428" s="23">
        <v>39798</v>
      </c>
      <c r="G428" s="24" t="s">
        <v>27</v>
      </c>
      <c r="H428" s="25">
        <v>57941.11</v>
      </c>
      <c r="I428" s="25">
        <v>-42246.35</v>
      </c>
      <c r="J428" s="25">
        <v>15694.760000000002</v>
      </c>
      <c r="K428" s="41">
        <f t="shared" si="16"/>
        <v>2008</v>
      </c>
      <c r="L428" s="42">
        <f t="shared" si="15"/>
        <v>263.32909517626967</v>
      </c>
      <c r="M428" s="39">
        <f>(VLOOKUP(DATE(2005,12,1),IGPM!A:B,2,1)/VLOOKUP(DATE(YEAR(F428),MONTH(F428),1),IGPM!A:B,2,1))*H428</f>
        <v>47161.804037320049</v>
      </c>
      <c r="N428" s="26" t="s">
        <v>28</v>
      </c>
      <c r="O428" s="26" t="s">
        <v>29</v>
      </c>
      <c r="P428" s="25">
        <v>-42246.35</v>
      </c>
      <c r="Q428" s="25">
        <v>15694.760000000002</v>
      </c>
      <c r="R428" s="25">
        <v>168591.56064829015</v>
      </c>
      <c r="S428" s="25">
        <v>-122924.43272477678</v>
      </c>
      <c r="T428" s="27">
        <v>45667.12792351337</v>
      </c>
    </row>
    <row r="429" spans="1:20">
      <c r="A429" s="28" t="s">
        <v>582</v>
      </c>
      <c r="B429" s="22" t="s">
        <v>513</v>
      </c>
      <c r="C429" s="22" t="s">
        <v>32</v>
      </c>
      <c r="D429" s="22" t="s">
        <v>95</v>
      </c>
      <c r="E429" s="22" t="s">
        <v>26</v>
      </c>
      <c r="F429" s="23">
        <v>39798</v>
      </c>
      <c r="G429" s="24" t="s">
        <v>27</v>
      </c>
      <c r="H429" s="25">
        <v>8865.11</v>
      </c>
      <c r="I429" s="25">
        <v>-6398.43</v>
      </c>
      <c r="J429" s="25">
        <v>2466.6800000000003</v>
      </c>
      <c r="K429" s="41">
        <f t="shared" si="16"/>
        <v>2008</v>
      </c>
      <c r="L429" s="42">
        <f t="shared" si="15"/>
        <v>266.01855767743024</v>
      </c>
      <c r="M429" s="39">
        <f>(VLOOKUP(DATE(2005,12,1),IGPM!A:B,2,1)/VLOOKUP(DATE(YEAR(F429),MONTH(F429),1),IGPM!A:B,2,1))*H429</f>
        <v>7215.8538314037542</v>
      </c>
      <c r="N429" s="26" t="s">
        <v>28</v>
      </c>
      <c r="O429" s="26" t="s">
        <v>29</v>
      </c>
      <c r="P429" s="25">
        <v>-6398.43</v>
      </c>
      <c r="Q429" s="25">
        <v>2466.6800000000003</v>
      </c>
      <c r="R429" s="25">
        <v>25794.858438486306</v>
      </c>
      <c r="S429" s="25">
        <v>-18617.546322444272</v>
      </c>
      <c r="T429" s="27">
        <v>7177.3121160420342</v>
      </c>
    </row>
    <row r="430" spans="1:20">
      <c r="A430" s="28" t="s">
        <v>583</v>
      </c>
      <c r="B430" s="22" t="s">
        <v>513</v>
      </c>
      <c r="C430" s="22" t="s">
        <v>32</v>
      </c>
      <c r="D430" s="22" t="s">
        <v>95</v>
      </c>
      <c r="E430" s="22" t="s">
        <v>26</v>
      </c>
      <c r="F430" s="23">
        <v>39798</v>
      </c>
      <c r="G430" s="24" t="s">
        <v>27</v>
      </c>
      <c r="H430" s="25">
        <v>57941.11</v>
      </c>
      <c r="I430" s="25">
        <v>-42246.35</v>
      </c>
      <c r="J430" s="25">
        <v>15694.760000000002</v>
      </c>
      <c r="K430" s="41">
        <f t="shared" si="16"/>
        <v>2008</v>
      </c>
      <c r="L430" s="42">
        <f t="shared" si="15"/>
        <v>263.32909517626967</v>
      </c>
      <c r="M430" s="39">
        <f>(VLOOKUP(DATE(2005,12,1),IGPM!A:B,2,1)/VLOOKUP(DATE(YEAR(F430),MONTH(F430),1),IGPM!A:B,2,1))*H430</f>
        <v>47161.804037320049</v>
      </c>
      <c r="N430" s="26" t="s">
        <v>28</v>
      </c>
      <c r="O430" s="26" t="s">
        <v>29</v>
      </c>
      <c r="P430" s="25">
        <v>-42246.35</v>
      </c>
      <c r="Q430" s="25">
        <v>15694.760000000002</v>
      </c>
      <c r="R430" s="25">
        <v>168591.56064829015</v>
      </c>
      <c r="S430" s="25">
        <v>-122924.43272477678</v>
      </c>
      <c r="T430" s="27">
        <v>45667.12792351337</v>
      </c>
    </row>
    <row r="431" spans="1:20">
      <c r="A431" s="28" t="s">
        <v>584</v>
      </c>
      <c r="B431" s="22" t="s">
        <v>513</v>
      </c>
      <c r="C431" s="22" t="s">
        <v>32</v>
      </c>
      <c r="D431" s="22" t="s">
        <v>95</v>
      </c>
      <c r="E431" s="22" t="s">
        <v>26</v>
      </c>
      <c r="F431" s="23">
        <v>39798</v>
      </c>
      <c r="G431" s="24" t="s">
        <v>27</v>
      </c>
      <c r="H431" s="25">
        <v>8865.11</v>
      </c>
      <c r="I431" s="25">
        <v>-6398.43</v>
      </c>
      <c r="J431" s="25">
        <v>2466.6800000000003</v>
      </c>
      <c r="K431" s="41">
        <f t="shared" si="16"/>
        <v>2008</v>
      </c>
      <c r="L431" s="42">
        <f t="shared" si="15"/>
        <v>266.01855767743024</v>
      </c>
      <c r="M431" s="39">
        <f>(VLOOKUP(DATE(2005,12,1),IGPM!A:B,2,1)/VLOOKUP(DATE(YEAR(F431),MONTH(F431),1),IGPM!A:B,2,1))*H431</f>
        <v>7215.8538314037542</v>
      </c>
      <c r="N431" s="26" t="s">
        <v>28</v>
      </c>
      <c r="O431" s="26" t="s">
        <v>29</v>
      </c>
      <c r="P431" s="25">
        <v>-6398.43</v>
      </c>
      <c r="Q431" s="25">
        <v>2466.6800000000003</v>
      </c>
      <c r="R431" s="25">
        <v>25794.858438486306</v>
      </c>
      <c r="S431" s="25">
        <v>-18617.546322444272</v>
      </c>
      <c r="T431" s="27">
        <v>7177.3121160420342</v>
      </c>
    </row>
    <row r="432" spans="1:20">
      <c r="A432" s="28" t="s">
        <v>585</v>
      </c>
      <c r="B432" s="22" t="s">
        <v>61</v>
      </c>
      <c r="C432" s="22" t="s">
        <v>32</v>
      </c>
      <c r="D432" s="22" t="s">
        <v>95</v>
      </c>
      <c r="E432" s="22" t="s">
        <v>26</v>
      </c>
      <c r="F432" s="23">
        <v>39798</v>
      </c>
      <c r="G432" s="24" t="s">
        <v>27</v>
      </c>
      <c r="H432" s="25">
        <v>37381.360000000001</v>
      </c>
      <c r="I432" s="25">
        <v>-23778.98</v>
      </c>
      <c r="J432" s="25">
        <v>13602.380000000001</v>
      </c>
      <c r="K432" s="41">
        <f t="shared" si="16"/>
        <v>2008</v>
      </c>
      <c r="L432" s="42">
        <f t="shared" si="15"/>
        <v>301.83048726227958</v>
      </c>
      <c r="M432" s="39">
        <f>(VLOOKUP(DATE(2005,12,1),IGPM!A:B,2,1)/VLOOKUP(DATE(YEAR(F432),MONTH(F432),1),IGPM!A:B,2,1))*H432</f>
        <v>30426.969296385832</v>
      </c>
      <c r="N432" s="26" t="s">
        <v>28</v>
      </c>
      <c r="O432" s="26" t="s">
        <v>29</v>
      </c>
      <c r="P432" s="25">
        <v>-23778.98</v>
      </c>
      <c r="Q432" s="25">
        <v>13602.380000000001</v>
      </c>
      <c r="R432" s="25">
        <v>108768.74505088989</v>
      </c>
      <c r="S432" s="25">
        <v>-69189.82651220313</v>
      </c>
      <c r="T432" s="27">
        <v>39578.918538686761</v>
      </c>
    </row>
    <row r="433" spans="1:20">
      <c r="A433" s="28" t="s">
        <v>586</v>
      </c>
      <c r="B433" s="22" t="s">
        <v>61</v>
      </c>
      <c r="C433" s="22" t="s">
        <v>32</v>
      </c>
      <c r="D433" s="22" t="s">
        <v>95</v>
      </c>
      <c r="E433" s="22" t="s">
        <v>26</v>
      </c>
      <c r="F433" s="23">
        <v>39798</v>
      </c>
      <c r="G433" s="24" t="s">
        <v>27</v>
      </c>
      <c r="H433" s="25">
        <v>5719.43</v>
      </c>
      <c r="I433" s="25">
        <v>-3585.81</v>
      </c>
      <c r="J433" s="25">
        <v>2133.6200000000003</v>
      </c>
      <c r="K433" s="41">
        <f t="shared" si="16"/>
        <v>2008</v>
      </c>
      <c r="L433" s="42">
        <f t="shared" si="15"/>
        <v>306.24337597362938</v>
      </c>
      <c r="M433" s="39">
        <f>(VLOOKUP(DATE(2005,12,1),IGPM!A:B,2,1)/VLOOKUP(DATE(YEAR(F433),MONTH(F433),1),IGPM!A:B,2,1))*H433</f>
        <v>4655.3929820324365</v>
      </c>
      <c r="N433" s="26" t="s">
        <v>28</v>
      </c>
      <c r="O433" s="26" t="s">
        <v>29</v>
      </c>
      <c r="P433" s="25">
        <v>-3585.81</v>
      </c>
      <c r="Q433" s="25">
        <v>2133.6200000000003</v>
      </c>
      <c r="R433" s="25">
        <v>16641.856355852524</v>
      </c>
      <c r="S433" s="25">
        <v>-10433.650720330439</v>
      </c>
      <c r="T433" s="27">
        <v>6208.2056355220848</v>
      </c>
    </row>
    <row r="434" spans="1:20">
      <c r="A434" s="28" t="s">
        <v>587</v>
      </c>
      <c r="B434" s="22" t="s">
        <v>61</v>
      </c>
      <c r="C434" s="22" t="s">
        <v>32</v>
      </c>
      <c r="D434" s="22" t="s">
        <v>95</v>
      </c>
      <c r="E434" s="22" t="s">
        <v>26</v>
      </c>
      <c r="F434" s="23">
        <v>39798</v>
      </c>
      <c r="G434" s="24" t="s">
        <v>27</v>
      </c>
      <c r="H434" s="25">
        <v>37381.360000000001</v>
      </c>
      <c r="I434" s="25">
        <v>-23778.98</v>
      </c>
      <c r="J434" s="25">
        <v>13602.380000000001</v>
      </c>
      <c r="K434" s="41">
        <f t="shared" si="16"/>
        <v>2008</v>
      </c>
      <c r="L434" s="42">
        <f t="shared" si="15"/>
        <v>301.83048726227958</v>
      </c>
      <c r="M434" s="39">
        <f>(VLOOKUP(DATE(2005,12,1),IGPM!A:B,2,1)/VLOOKUP(DATE(YEAR(F434),MONTH(F434),1),IGPM!A:B,2,1))*H434</f>
        <v>30426.969296385832</v>
      </c>
      <c r="N434" s="26" t="s">
        <v>28</v>
      </c>
      <c r="O434" s="26" t="s">
        <v>29</v>
      </c>
      <c r="P434" s="25">
        <v>-23778.98</v>
      </c>
      <c r="Q434" s="25">
        <v>13602.380000000001</v>
      </c>
      <c r="R434" s="25">
        <v>108768.74505088989</v>
      </c>
      <c r="S434" s="25">
        <v>-69189.82651220313</v>
      </c>
      <c r="T434" s="27">
        <v>39578.918538686761</v>
      </c>
    </row>
    <row r="435" spans="1:20">
      <c r="A435" s="28" t="s">
        <v>588</v>
      </c>
      <c r="B435" s="22" t="s">
        <v>61</v>
      </c>
      <c r="C435" s="22" t="s">
        <v>32</v>
      </c>
      <c r="D435" s="22" t="s">
        <v>95</v>
      </c>
      <c r="E435" s="22" t="s">
        <v>26</v>
      </c>
      <c r="F435" s="23">
        <v>39798</v>
      </c>
      <c r="G435" s="24" t="s">
        <v>27</v>
      </c>
      <c r="H435" s="25">
        <v>5719.43</v>
      </c>
      <c r="I435" s="25">
        <v>-3585.81</v>
      </c>
      <c r="J435" s="25">
        <v>2133.6200000000003</v>
      </c>
      <c r="K435" s="41">
        <f t="shared" si="16"/>
        <v>2008</v>
      </c>
      <c r="L435" s="42">
        <f t="shared" si="15"/>
        <v>306.24337597362938</v>
      </c>
      <c r="M435" s="39">
        <f>(VLOOKUP(DATE(2005,12,1),IGPM!A:B,2,1)/VLOOKUP(DATE(YEAR(F435),MONTH(F435),1),IGPM!A:B,2,1))*H435</f>
        <v>4655.3929820324365</v>
      </c>
      <c r="N435" s="26" t="s">
        <v>28</v>
      </c>
      <c r="O435" s="26" t="s">
        <v>29</v>
      </c>
      <c r="P435" s="25">
        <v>-3585.81</v>
      </c>
      <c r="Q435" s="25">
        <v>2133.6200000000003</v>
      </c>
      <c r="R435" s="25">
        <v>16641.856355852524</v>
      </c>
      <c r="S435" s="25">
        <v>-10433.650720330439</v>
      </c>
      <c r="T435" s="27">
        <v>6208.2056355220848</v>
      </c>
    </row>
    <row r="436" spans="1:20">
      <c r="A436" s="28" t="s">
        <v>589</v>
      </c>
      <c r="B436" s="22" t="s">
        <v>61</v>
      </c>
      <c r="C436" s="22" t="s">
        <v>32</v>
      </c>
      <c r="D436" s="22" t="s">
        <v>95</v>
      </c>
      <c r="E436" s="22" t="s">
        <v>26</v>
      </c>
      <c r="F436" s="23">
        <v>39798</v>
      </c>
      <c r="G436" s="24" t="s">
        <v>27</v>
      </c>
      <c r="H436" s="25">
        <v>37381.360000000001</v>
      </c>
      <c r="I436" s="25">
        <v>-23778.98</v>
      </c>
      <c r="J436" s="25">
        <v>13602.380000000001</v>
      </c>
      <c r="K436" s="41">
        <f t="shared" si="16"/>
        <v>2008</v>
      </c>
      <c r="L436" s="42">
        <f t="shared" si="15"/>
        <v>301.83048726227958</v>
      </c>
      <c r="M436" s="39">
        <f>(VLOOKUP(DATE(2005,12,1),IGPM!A:B,2,1)/VLOOKUP(DATE(YEAR(F436),MONTH(F436),1),IGPM!A:B,2,1))*H436</f>
        <v>30426.969296385832</v>
      </c>
      <c r="N436" s="26" t="s">
        <v>28</v>
      </c>
      <c r="O436" s="26" t="s">
        <v>29</v>
      </c>
      <c r="P436" s="25">
        <v>-23778.98</v>
      </c>
      <c r="Q436" s="25">
        <v>13602.380000000001</v>
      </c>
      <c r="R436" s="25">
        <v>108768.74505088989</v>
      </c>
      <c r="S436" s="25">
        <v>-69189.82651220313</v>
      </c>
      <c r="T436" s="27">
        <v>39578.918538686761</v>
      </c>
    </row>
    <row r="437" spans="1:20">
      <c r="A437" s="28" t="s">
        <v>590</v>
      </c>
      <c r="B437" s="22" t="s">
        <v>61</v>
      </c>
      <c r="C437" s="22" t="s">
        <v>32</v>
      </c>
      <c r="D437" s="22" t="s">
        <v>95</v>
      </c>
      <c r="E437" s="22" t="s">
        <v>26</v>
      </c>
      <c r="F437" s="23">
        <v>39798</v>
      </c>
      <c r="G437" s="24" t="s">
        <v>27</v>
      </c>
      <c r="H437" s="25">
        <v>5719.43</v>
      </c>
      <c r="I437" s="25">
        <v>-3585.81</v>
      </c>
      <c r="J437" s="25">
        <v>2133.6200000000003</v>
      </c>
      <c r="K437" s="41">
        <f t="shared" si="16"/>
        <v>2008</v>
      </c>
      <c r="L437" s="42">
        <f t="shared" si="15"/>
        <v>306.24337597362938</v>
      </c>
      <c r="M437" s="39">
        <f>(VLOOKUP(DATE(2005,12,1),IGPM!A:B,2,1)/VLOOKUP(DATE(YEAR(F437),MONTH(F437),1),IGPM!A:B,2,1))*H437</f>
        <v>4655.3929820324365</v>
      </c>
      <c r="N437" s="26" t="s">
        <v>28</v>
      </c>
      <c r="O437" s="26" t="s">
        <v>29</v>
      </c>
      <c r="P437" s="25">
        <v>-3585.81</v>
      </c>
      <c r="Q437" s="25">
        <v>2133.6200000000003</v>
      </c>
      <c r="R437" s="25">
        <v>16641.856355852524</v>
      </c>
      <c r="S437" s="25">
        <v>-10433.650720330439</v>
      </c>
      <c r="T437" s="27">
        <v>6208.2056355220848</v>
      </c>
    </row>
    <row r="438" spans="1:20">
      <c r="A438" s="28" t="s">
        <v>591</v>
      </c>
      <c r="B438" s="22" t="s">
        <v>68</v>
      </c>
      <c r="C438" s="22" t="s">
        <v>69</v>
      </c>
      <c r="D438" s="22" t="s">
        <v>95</v>
      </c>
      <c r="E438" s="22" t="s">
        <v>26</v>
      </c>
      <c r="F438" s="23">
        <v>39798</v>
      </c>
      <c r="G438" s="24" t="s">
        <v>27</v>
      </c>
      <c r="H438" s="25">
        <v>5724955.5199999996</v>
      </c>
      <c r="I438" s="25">
        <v>-3202817.19</v>
      </c>
      <c r="J438" s="25">
        <v>2522138.3299999996</v>
      </c>
      <c r="K438" s="41">
        <f t="shared" si="16"/>
        <v>2008</v>
      </c>
      <c r="L438" s="42">
        <f t="shared" si="15"/>
        <v>343.19519180549918</v>
      </c>
      <c r="M438" s="39">
        <f>(VLOOKUP(DATE(2005,12,1),IGPM!A:B,2,1)/VLOOKUP(DATE(YEAR(F438),MONTH(F438),1),IGPM!A:B,2,1))*H438</f>
        <v>4659890.5398362866</v>
      </c>
      <c r="N438" s="26" t="s">
        <v>28</v>
      </c>
      <c r="O438" s="26" t="s">
        <v>29</v>
      </c>
      <c r="P438" s="25">
        <v>-3202817.19</v>
      </c>
      <c r="Q438" s="25">
        <v>2522138.3299999996</v>
      </c>
      <c r="R438" s="25">
        <v>16657933.99123426</v>
      </c>
      <c r="S438" s="25">
        <v>-9319254.4729169179</v>
      </c>
      <c r="T438" s="27">
        <v>7338679.5183173418</v>
      </c>
    </row>
    <row r="439" spans="1:20">
      <c r="A439" s="28" t="s">
        <v>592</v>
      </c>
      <c r="B439" s="22" t="s">
        <v>68</v>
      </c>
      <c r="C439" s="22" t="s">
        <v>69</v>
      </c>
      <c r="D439" s="22" t="s">
        <v>95</v>
      </c>
      <c r="E439" s="22" t="s">
        <v>26</v>
      </c>
      <c r="F439" s="23">
        <v>39798</v>
      </c>
      <c r="G439" s="24" t="s">
        <v>27</v>
      </c>
      <c r="H439" s="25">
        <v>875930.17</v>
      </c>
      <c r="I439" s="25">
        <v>-480568.69</v>
      </c>
      <c r="J439" s="25">
        <v>395361.48000000004</v>
      </c>
      <c r="K439" s="41">
        <f t="shared" si="16"/>
        <v>2008</v>
      </c>
      <c r="L439" s="42">
        <f t="shared" si="15"/>
        <v>349.957448621965</v>
      </c>
      <c r="M439" s="39">
        <f>(VLOOKUP(DATE(2005,12,1),IGPM!A:B,2,1)/VLOOKUP(DATE(YEAR(F439),MONTH(F439),1),IGPM!A:B,2,1))*H439</f>
        <v>712973.00013611128</v>
      </c>
      <c r="N439" s="26" t="s">
        <v>28</v>
      </c>
      <c r="O439" s="26" t="s">
        <v>29</v>
      </c>
      <c r="P439" s="25">
        <v>-480568.69</v>
      </c>
      <c r="Q439" s="25">
        <v>395361.48000000004</v>
      </c>
      <c r="R439" s="25">
        <v>2548698.7456612778</v>
      </c>
      <c r="S439" s="25">
        <v>-1398313.3123580881</v>
      </c>
      <c r="T439" s="27">
        <v>1150385.4333031897</v>
      </c>
    </row>
    <row r="440" spans="1:20">
      <c r="A440" s="28" t="s">
        <v>593</v>
      </c>
      <c r="B440" s="22" t="s">
        <v>68</v>
      </c>
      <c r="C440" s="22" t="s">
        <v>69</v>
      </c>
      <c r="D440" s="22" t="s">
        <v>95</v>
      </c>
      <c r="E440" s="22" t="s">
        <v>26</v>
      </c>
      <c r="F440" s="23">
        <v>39798</v>
      </c>
      <c r="G440" s="24" t="s">
        <v>27</v>
      </c>
      <c r="H440" s="25">
        <v>5724955.5199999996</v>
      </c>
      <c r="I440" s="25">
        <v>-3202817.19</v>
      </c>
      <c r="J440" s="25">
        <v>2522138.3299999996</v>
      </c>
      <c r="K440" s="41">
        <f t="shared" si="16"/>
        <v>2008</v>
      </c>
      <c r="L440" s="42">
        <f t="shared" si="15"/>
        <v>343.19519180549918</v>
      </c>
      <c r="M440" s="39">
        <f>(VLOOKUP(DATE(2005,12,1),IGPM!A:B,2,1)/VLOOKUP(DATE(YEAR(F440),MONTH(F440),1),IGPM!A:B,2,1))*H440</f>
        <v>4659890.5398362866</v>
      </c>
      <c r="N440" s="26" t="s">
        <v>28</v>
      </c>
      <c r="O440" s="26" t="s">
        <v>29</v>
      </c>
      <c r="P440" s="25">
        <v>-3202817.19</v>
      </c>
      <c r="Q440" s="25">
        <v>2522138.3299999996</v>
      </c>
      <c r="R440" s="25">
        <v>16657933.99123426</v>
      </c>
      <c r="S440" s="25">
        <v>-9319254.4729169179</v>
      </c>
      <c r="T440" s="27">
        <v>7338679.5183173418</v>
      </c>
    </row>
    <row r="441" spans="1:20">
      <c r="A441" s="28" t="s">
        <v>594</v>
      </c>
      <c r="B441" s="22" t="s">
        <v>68</v>
      </c>
      <c r="C441" s="22" t="s">
        <v>69</v>
      </c>
      <c r="D441" s="22" t="s">
        <v>95</v>
      </c>
      <c r="E441" s="22" t="s">
        <v>26</v>
      </c>
      <c r="F441" s="23">
        <v>39798</v>
      </c>
      <c r="G441" s="24" t="s">
        <v>27</v>
      </c>
      <c r="H441" s="25">
        <v>875930.17</v>
      </c>
      <c r="I441" s="25">
        <v>-480568.69</v>
      </c>
      <c r="J441" s="25">
        <v>395361.48000000004</v>
      </c>
      <c r="K441" s="41">
        <f t="shared" si="16"/>
        <v>2008</v>
      </c>
      <c r="L441" s="42">
        <f t="shared" si="15"/>
        <v>349.957448621965</v>
      </c>
      <c r="M441" s="39">
        <f>(VLOOKUP(DATE(2005,12,1),IGPM!A:B,2,1)/VLOOKUP(DATE(YEAR(F441),MONTH(F441),1),IGPM!A:B,2,1))*H441</f>
        <v>712973.00013611128</v>
      </c>
      <c r="N441" s="26" t="s">
        <v>28</v>
      </c>
      <c r="O441" s="26" t="s">
        <v>29</v>
      </c>
      <c r="P441" s="25">
        <v>-480568.69</v>
      </c>
      <c r="Q441" s="25">
        <v>395361.48000000004</v>
      </c>
      <c r="R441" s="25">
        <v>2548698.7456612778</v>
      </c>
      <c r="S441" s="25">
        <v>-1398313.3123580881</v>
      </c>
      <c r="T441" s="27">
        <v>1150385.4333031897</v>
      </c>
    </row>
    <row r="442" spans="1:20">
      <c r="A442" s="28" t="s">
        <v>595</v>
      </c>
      <c r="B442" s="22" t="s">
        <v>68</v>
      </c>
      <c r="C442" s="22" t="s">
        <v>69</v>
      </c>
      <c r="D442" s="22" t="s">
        <v>95</v>
      </c>
      <c r="E442" s="22" t="s">
        <v>26</v>
      </c>
      <c r="F442" s="23">
        <v>39798</v>
      </c>
      <c r="G442" s="24" t="s">
        <v>27</v>
      </c>
      <c r="H442" s="25">
        <v>5724955.5199999996</v>
      </c>
      <c r="I442" s="25">
        <v>-3202817.19</v>
      </c>
      <c r="J442" s="25">
        <v>2522138.3299999996</v>
      </c>
      <c r="K442" s="41">
        <f t="shared" si="16"/>
        <v>2008</v>
      </c>
      <c r="L442" s="42">
        <f t="shared" si="15"/>
        <v>343.19519180549918</v>
      </c>
      <c r="M442" s="39">
        <f>(VLOOKUP(DATE(2005,12,1),IGPM!A:B,2,1)/VLOOKUP(DATE(YEAR(F442),MONTH(F442),1),IGPM!A:B,2,1))*H442</f>
        <v>4659890.5398362866</v>
      </c>
      <c r="N442" s="26" t="s">
        <v>28</v>
      </c>
      <c r="O442" s="26" t="s">
        <v>29</v>
      </c>
      <c r="P442" s="25">
        <v>-3202817.19</v>
      </c>
      <c r="Q442" s="25">
        <v>2522138.3299999996</v>
      </c>
      <c r="R442" s="25">
        <v>16657933.99123426</v>
      </c>
      <c r="S442" s="25">
        <v>-9319254.4729169179</v>
      </c>
      <c r="T442" s="27">
        <v>7338679.5183173418</v>
      </c>
    </row>
    <row r="443" spans="1:20">
      <c r="A443" s="28" t="s">
        <v>596</v>
      </c>
      <c r="B443" s="22" t="s">
        <v>68</v>
      </c>
      <c r="C443" s="22" t="s">
        <v>69</v>
      </c>
      <c r="D443" s="22" t="s">
        <v>95</v>
      </c>
      <c r="E443" s="22" t="s">
        <v>26</v>
      </c>
      <c r="F443" s="23">
        <v>39798</v>
      </c>
      <c r="G443" s="24" t="s">
        <v>27</v>
      </c>
      <c r="H443" s="25">
        <v>875930.17</v>
      </c>
      <c r="I443" s="25">
        <v>-480568.69</v>
      </c>
      <c r="J443" s="25">
        <v>395361.48000000004</v>
      </c>
      <c r="K443" s="41">
        <f t="shared" si="16"/>
        <v>2008</v>
      </c>
      <c r="L443" s="42">
        <f t="shared" si="15"/>
        <v>349.957448621965</v>
      </c>
      <c r="M443" s="39">
        <f>(VLOOKUP(DATE(2005,12,1),IGPM!A:B,2,1)/VLOOKUP(DATE(YEAR(F443),MONTH(F443),1),IGPM!A:B,2,1))*H443</f>
        <v>712973.00013611128</v>
      </c>
      <c r="N443" s="26" t="s">
        <v>28</v>
      </c>
      <c r="O443" s="26" t="s">
        <v>29</v>
      </c>
      <c r="P443" s="25">
        <v>-480568.69</v>
      </c>
      <c r="Q443" s="25">
        <v>395361.48000000004</v>
      </c>
      <c r="R443" s="25">
        <v>2548698.7456612778</v>
      </c>
      <c r="S443" s="25">
        <v>-1398313.3123580881</v>
      </c>
      <c r="T443" s="27">
        <v>1150385.4333031897</v>
      </c>
    </row>
    <row r="444" spans="1:20">
      <c r="A444" s="28" t="s">
        <v>597</v>
      </c>
      <c r="B444" s="22" t="s">
        <v>523</v>
      </c>
      <c r="C444" s="22" t="s">
        <v>172</v>
      </c>
      <c r="D444" s="22" t="s">
        <v>95</v>
      </c>
      <c r="E444" s="22" t="s">
        <v>26</v>
      </c>
      <c r="F444" s="23">
        <v>39798</v>
      </c>
      <c r="G444" s="24" t="s">
        <v>27</v>
      </c>
      <c r="H444" s="25">
        <v>61679.25</v>
      </c>
      <c r="I444" s="25">
        <v>-37466.379999999997</v>
      </c>
      <c r="J444" s="25">
        <v>24212.870000000003</v>
      </c>
      <c r="K444" s="41">
        <f t="shared" si="16"/>
        <v>2008</v>
      </c>
      <c r="L444" s="42">
        <f t="shared" si="15"/>
        <v>316.0811372756055</v>
      </c>
      <c r="M444" s="39">
        <f>(VLOOKUP(DATE(2005,12,1),IGPM!A:B,2,1)/VLOOKUP(DATE(YEAR(F444),MONTH(F444),1),IGPM!A:B,2,1))*H444</f>
        <v>50204.504222802643</v>
      </c>
      <c r="N444" s="26" t="s">
        <v>28</v>
      </c>
      <c r="O444" s="26" t="s">
        <v>29</v>
      </c>
      <c r="P444" s="25">
        <v>-37466.379999999997</v>
      </c>
      <c r="Q444" s="25">
        <v>24212.870000000003</v>
      </c>
      <c r="R444" s="25">
        <v>179468.4467922007</v>
      </c>
      <c r="S444" s="25">
        <v>-109016.12820399685</v>
      </c>
      <c r="T444" s="27">
        <v>70452.318588203852</v>
      </c>
    </row>
    <row r="445" spans="1:20">
      <c r="A445" s="28" t="s">
        <v>598</v>
      </c>
      <c r="B445" s="22" t="s">
        <v>523</v>
      </c>
      <c r="C445" s="22" t="s">
        <v>172</v>
      </c>
      <c r="D445" s="22" t="s">
        <v>95</v>
      </c>
      <c r="E445" s="22" t="s">
        <v>26</v>
      </c>
      <c r="F445" s="23">
        <v>39798</v>
      </c>
      <c r="G445" s="24" t="s">
        <v>27</v>
      </c>
      <c r="H445" s="25">
        <v>9437.0499999999993</v>
      </c>
      <c r="I445" s="25">
        <v>-5642.43</v>
      </c>
      <c r="J445" s="25">
        <v>3794.619999999999</v>
      </c>
      <c r="K445" s="41">
        <f t="shared" si="16"/>
        <v>2008</v>
      </c>
      <c r="L445" s="42">
        <f t="shared" si="15"/>
        <v>321.12292044385129</v>
      </c>
      <c r="M445" s="39">
        <f>(VLOOKUP(DATE(2005,12,1),IGPM!A:B,2,1)/VLOOKUP(DATE(YEAR(F445),MONTH(F445),1),IGPM!A:B,2,1))*H445</f>
        <v>7681.390687723986</v>
      </c>
      <c r="N445" s="26" t="s">
        <v>28</v>
      </c>
      <c r="O445" s="26" t="s">
        <v>29</v>
      </c>
      <c r="P445" s="25">
        <v>-5642.43</v>
      </c>
      <c r="Q445" s="25">
        <v>3794.619999999999</v>
      </c>
      <c r="R445" s="25">
        <v>27459.035344955355</v>
      </c>
      <c r="S445" s="25">
        <v>-16417.809040053457</v>
      </c>
      <c r="T445" s="27">
        <v>11041.226304901898</v>
      </c>
    </row>
    <row r="446" spans="1:20">
      <c r="A446" s="28" t="s">
        <v>599</v>
      </c>
      <c r="B446" s="22" t="s">
        <v>525</v>
      </c>
      <c r="C446" s="22" t="s">
        <v>172</v>
      </c>
      <c r="D446" s="22" t="s">
        <v>95</v>
      </c>
      <c r="E446" s="22" t="s">
        <v>26</v>
      </c>
      <c r="F446" s="23">
        <v>39798</v>
      </c>
      <c r="G446" s="24" t="s">
        <v>27</v>
      </c>
      <c r="H446" s="25">
        <v>50464.84</v>
      </c>
      <c r="I446" s="25">
        <v>-36795.22</v>
      </c>
      <c r="J446" s="25">
        <v>13669.619999999995</v>
      </c>
      <c r="K446" s="41">
        <f t="shared" si="16"/>
        <v>2008</v>
      </c>
      <c r="L446" s="42">
        <f t="shared" si="15"/>
        <v>263.32902154138498</v>
      </c>
      <c r="M446" s="39">
        <f>(VLOOKUP(DATE(2005,12,1),IGPM!A:B,2,1)/VLOOKUP(DATE(YEAR(F446),MONTH(F446),1),IGPM!A:B,2,1))*H446</f>
        <v>41076.411805964883</v>
      </c>
      <c r="N446" s="26" t="s">
        <v>28</v>
      </c>
      <c r="O446" s="26" t="s">
        <v>29</v>
      </c>
      <c r="P446" s="25">
        <v>-36795.22</v>
      </c>
      <c r="Q446" s="25">
        <v>13669.619999999995</v>
      </c>
      <c r="R446" s="25">
        <v>146837.81745752294</v>
      </c>
      <c r="S446" s="25">
        <v>-107063.25032774101</v>
      </c>
      <c r="T446" s="27">
        <v>39774.567129781921</v>
      </c>
    </row>
    <row r="447" spans="1:20">
      <c r="A447" s="28" t="s">
        <v>600</v>
      </c>
      <c r="B447" s="22" t="s">
        <v>525</v>
      </c>
      <c r="C447" s="22" t="s">
        <v>172</v>
      </c>
      <c r="D447" s="22" t="s">
        <v>95</v>
      </c>
      <c r="E447" s="22" t="s">
        <v>26</v>
      </c>
      <c r="F447" s="23">
        <v>39798</v>
      </c>
      <c r="G447" s="24" t="s">
        <v>27</v>
      </c>
      <c r="H447" s="25">
        <v>7721.23</v>
      </c>
      <c r="I447" s="25">
        <v>-5572.83</v>
      </c>
      <c r="J447" s="25">
        <v>2148.3999999999996</v>
      </c>
      <c r="K447" s="41">
        <f t="shared" si="16"/>
        <v>2008</v>
      </c>
      <c r="L447" s="42">
        <f t="shared" si="15"/>
        <v>266.01855071839623</v>
      </c>
      <c r="M447" s="39">
        <f>(VLOOKUP(DATE(2005,12,1),IGPM!A:B,2,1)/VLOOKUP(DATE(YEAR(F447),MONTH(F447),1),IGPM!A:B,2,1))*H447</f>
        <v>6284.7801187632867</v>
      </c>
      <c r="N447" s="26" t="s">
        <v>28</v>
      </c>
      <c r="O447" s="26" t="s">
        <v>29</v>
      </c>
      <c r="P447" s="25">
        <v>-5572.83</v>
      </c>
      <c r="Q447" s="25">
        <v>2148.3999999999996</v>
      </c>
      <c r="R447" s="25">
        <v>22466.504625548201</v>
      </c>
      <c r="S447" s="25">
        <v>-16215.293544214301</v>
      </c>
      <c r="T447" s="27">
        <v>6251.2110813339004</v>
      </c>
    </row>
    <row r="448" spans="1:20">
      <c r="A448" s="28" t="s">
        <v>601</v>
      </c>
      <c r="B448" s="22" t="s">
        <v>523</v>
      </c>
      <c r="C448" s="22" t="s">
        <v>172</v>
      </c>
      <c r="D448" s="22" t="s">
        <v>95</v>
      </c>
      <c r="E448" s="22" t="s">
        <v>26</v>
      </c>
      <c r="F448" s="23">
        <v>39798</v>
      </c>
      <c r="G448" s="24" t="s">
        <v>27</v>
      </c>
      <c r="H448" s="25">
        <v>61679.25</v>
      </c>
      <c r="I448" s="25">
        <v>-37466.379999999997</v>
      </c>
      <c r="J448" s="25">
        <v>24212.870000000003</v>
      </c>
      <c r="K448" s="41">
        <f t="shared" si="16"/>
        <v>2008</v>
      </c>
      <c r="L448" s="42">
        <f t="shared" si="15"/>
        <v>316.0811372756055</v>
      </c>
      <c r="M448" s="39">
        <f>(VLOOKUP(DATE(2005,12,1),IGPM!A:B,2,1)/VLOOKUP(DATE(YEAR(F448),MONTH(F448),1),IGPM!A:B,2,1))*H448</f>
        <v>50204.504222802643</v>
      </c>
      <c r="N448" s="26" t="s">
        <v>28</v>
      </c>
      <c r="O448" s="26" t="s">
        <v>29</v>
      </c>
      <c r="P448" s="25">
        <v>-37466.379999999997</v>
      </c>
      <c r="Q448" s="25">
        <v>24212.870000000003</v>
      </c>
      <c r="R448" s="25">
        <v>179468.4467922007</v>
      </c>
      <c r="S448" s="25">
        <v>-109016.12820399685</v>
      </c>
      <c r="T448" s="27">
        <v>70452.318588203852</v>
      </c>
    </row>
    <row r="449" spans="1:20">
      <c r="A449" s="28" t="s">
        <v>602</v>
      </c>
      <c r="B449" s="22" t="s">
        <v>523</v>
      </c>
      <c r="C449" s="22" t="s">
        <v>172</v>
      </c>
      <c r="D449" s="22" t="s">
        <v>95</v>
      </c>
      <c r="E449" s="22" t="s">
        <v>26</v>
      </c>
      <c r="F449" s="23">
        <v>39798</v>
      </c>
      <c r="G449" s="24" t="s">
        <v>27</v>
      </c>
      <c r="H449" s="25">
        <v>9437.0499999999993</v>
      </c>
      <c r="I449" s="25">
        <v>-5642.43</v>
      </c>
      <c r="J449" s="25">
        <v>3794.619999999999</v>
      </c>
      <c r="K449" s="41">
        <f t="shared" si="16"/>
        <v>2008</v>
      </c>
      <c r="L449" s="42">
        <f t="shared" si="15"/>
        <v>321.12292044385129</v>
      </c>
      <c r="M449" s="39">
        <f>(VLOOKUP(DATE(2005,12,1),IGPM!A:B,2,1)/VLOOKUP(DATE(YEAR(F449),MONTH(F449),1),IGPM!A:B,2,1))*H449</f>
        <v>7681.390687723986</v>
      </c>
      <c r="N449" s="26" t="s">
        <v>28</v>
      </c>
      <c r="O449" s="26" t="s">
        <v>29</v>
      </c>
      <c r="P449" s="25">
        <v>-5642.43</v>
      </c>
      <c r="Q449" s="25">
        <v>3794.619999999999</v>
      </c>
      <c r="R449" s="25">
        <v>27459.035344955355</v>
      </c>
      <c r="S449" s="25">
        <v>-16417.809040053457</v>
      </c>
      <c r="T449" s="27">
        <v>11041.226304901898</v>
      </c>
    </row>
    <row r="450" spans="1:20">
      <c r="A450" s="28" t="s">
        <v>603</v>
      </c>
      <c r="B450" s="22" t="s">
        <v>525</v>
      </c>
      <c r="C450" s="22" t="s">
        <v>172</v>
      </c>
      <c r="D450" s="22" t="s">
        <v>95</v>
      </c>
      <c r="E450" s="22" t="s">
        <v>26</v>
      </c>
      <c r="F450" s="23">
        <v>39798</v>
      </c>
      <c r="G450" s="24" t="s">
        <v>27</v>
      </c>
      <c r="H450" s="25">
        <v>50464.84</v>
      </c>
      <c r="I450" s="25">
        <v>-36795.22</v>
      </c>
      <c r="J450" s="25">
        <v>13669.619999999995</v>
      </c>
      <c r="K450" s="41">
        <f t="shared" si="16"/>
        <v>2008</v>
      </c>
      <c r="L450" s="42">
        <f t="shared" si="15"/>
        <v>263.32902154138498</v>
      </c>
      <c r="M450" s="39">
        <f>(VLOOKUP(DATE(2005,12,1),IGPM!A:B,2,1)/VLOOKUP(DATE(YEAR(F450),MONTH(F450),1),IGPM!A:B,2,1))*H450</f>
        <v>41076.411805964883</v>
      </c>
      <c r="N450" s="26" t="s">
        <v>28</v>
      </c>
      <c r="O450" s="26" t="s">
        <v>29</v>
      </c>
      <c r="P450" s="25">
        <v>-36795.22</v>
      </c>
      <c r="Q450" s="25">
        <v>13669.619999999995</v>
      </c>
      <c r="R450" s="25">
        <v>146837.81745752294</v>
      </c>
      <c r="S450" s="25">
        <v>-107063.25032774101</v>
      </c>
      <c r="T450" s="27">
        <v>39774.567129781921</v>
      </c>
    </row>
    <row r="451" spans="1:20">
      <c r="A451" s="28" t="s">
        <v>604</v>
      </c>
      <c r="B451" s="22" t="s">
        <v>525</v>
      </c>
      <c r="C451" s="22" t="s">
        <v>172</v>
      </c>
      <c r="D451" s="22" t="s">
        <v>95</v>
      </c>
      <c r="E451" s="22" t="s">
        <v>26</v>
      </c>
      <c r="F451" s="23">
        <v>39798</v>
      </c>
      <c r="G451" s="24" t="s">
        <v>27</v>
      </c>
      <c r="H451" s="25">
        <v>7721.23</v>
      </c>
      <c r="I451" s="25">
        <v>-5572.83</v>
      </c>
      <c r="J451" s="25">
        <v>2148.3999999999996</v>
      </c>
      <c r="K451" s="41">
        <f t="shared" si="16"/>
        <v>2008</v>
      </c>
      <c r="L451" s="42">
        <f t="shared" ref="L451:L514" si="17">IFERROR((DATEDIF(F451,DATE(2024,12,31),"M")*H451)/(H451-J451),12*_xlfn.NUMBERVALUE(LEFT(G451,3)))</f>
        <v>266.01855071839623</v>
      </c>
      <c r="M451" s="39">
        <f>(VLOOKUP(DATE(2005,12,1),IGPM!A:B,2,1)/VLOOKUP(DATE(YEAR(F451),MONTH(F451),1),IGPM!A:B,2,1))*H451</f>
        <v>6284.7801187632867</v>
      </c>
      <c r="N451" s="26" t="s">
        <v>28</v>
      </c>
      <c r="O451" s="26" t="s">
        <v>29</v>
      </c>
      <c r="P451" s="25">
        <v>-5572.83</v>
      </c>
      <c r="Q451" s="25">
        <v>2148.3999999999996</v>
      </c>
      <c r="R451" s="25">
        <v>22466.504625548201</v>
      </c>
      <c r="S451" s="25">
        <v>-16215.293544214301</v>
      </c>
      <c r="T451" s="27">
        <v>6251.2110813339004</v>
      </c>
    </row>
    <row r="452" spans="1:20">
      <c r="A452" s="28" t="s">
        <v>605</v>
      </c>
      <c r="B452" s="22" t="s">
        <v>61</v>
      </c>
      <c r="C452" s="22" t="s">
        <v>32</v>
      </c>
      <c r="D452" s="22" t="s">
        <v>95</v>
      </c>
      <c r="E452" s="22" t="s">
        <v>26</v>
      </c>
      <c r="F452" s="23">
        <v>39798</v>
      </c>
      <c r="G452" s="24" t="s">
        <v>27</v>
      </c>
      <c r="H452" s="25">
        <v>50464.84</v>
      </c>
      <c r="I452" s="25">
        <v>-31544.77</v>
      </c>
      <c r="J452" s="25">
        <v>18920.069999999996</v>
      </c>
      <c r="K452" s="41">
        <f t="shared" si="16"/>
        <v>2008</v>
      </c>
      <c r="L452" s="42">
        <f t="shared" si="17"/>
        <v>307.15865989829689</v>
      </c>
      <c r="M452" s="39">
        <f>(VLOOKUP(DATE(2005,12,1),IGPM!A:B,2,1)/VLOOKUP(DATE(YEAR(F452),MONTH(F452),1),IGPM!A:B,2,1))*H452</f>
        <v>41076.411805964883</v>
      </c>
      <c r="N452" s="26" t="s">
        <v>28</v>
      </c>
      <c r="O452" s="26" t="s">
        <v>29</v>
      </c>
      <c r="P452" s="25">
        <v>-31544.77</v>
      </c>
      <c r="Q452" s="25">
        <v>18920.069999999996</v>
      </c>
      <c r="R452" s="25">
        <v>146837.81745752294</v>
      </c>
      <c r="S452" s="25">
        <v>-91785.987610374796</v>
      </c>
      <c r="T452" s="27">
        <v>55051.829847148139</v>
      </c>
    </row>
    <row r="453" spans="1:20">
      <c r="A453" s="28" t="s">
        <v>606</v>
      </c>
      <c r="B453" s="22" t="s">
        <v>61</v>
      </c>
      <c r="C453" s="22" t="s">
        <v>32</v>
      </c>
      <c r="D453" s="22" t="s">
        <v>95</v>
      </c>
      <c r="E453" s="22" t="s">
        <v>26</v>
      </c>
      <c r="F453" s="23">
        <v>39798</v>
      </c>
      <c r="G453" s="24" t="s">
        <v>27</v>
      </c>
      <c r="H453" s="25">
        <v>7721.23</v>
      </c>
      <c r="I453" s="25">
        <v>-4750.3</v>
      </c>
      <c r="J453" s="25">
        <v>2970.9299999999994</v>
      </c>
      <c r="K453" s="41">
        <f t="shared" ref="K453:K516" si="18">YEAR(F453)</f>
        <v>2008</v>
      </c>
      <c r="L453" s="42">
        <f t="shared" si="17"/>
        <v>312.08053386101926</v>
      </c>
      <c r="M453" s="39">
        <f>(VLOOKUP(DATE(2005,12,1),IGPM!A:B,2,1)/VLOOKUP(DATE(YEAR(F453),MONTH(F453),1),IGPM!A:B,2,1))*H453</f>
        <v>6284.7801187632867</v>
      </c>
      <c r="N453" s="26" t="s">
        <v>28</v>
      </c>
      <c r="O453" s="26" t="s">
        <v>29</v>
      </c>
      <c r="P453" s="25">
        <v>-4750.3</v>
      </c>
      <c r="Q453" s="25">
        <v>2970.9299999999994</v>
      </c>
      <c r="R453" s="25">
        <v>22466.504625548201</v>
      </c>
      <c r="S453" s="25">
        <v>-13821.973561562294</v>
      </c>
      <c r="T453" s="27">
        <v>8644.5310639859072</v>
      </c>
    </row>
    <row r="454" spans="1:20">
      <c r="A454" s="28" t="s">
        <v>607</v>
      </c>
      <c r="B454" s="22" t="s">
        <v>61</v>
      </c>
      <c r="C454" s="22" t="s">
        <v>32</v>
      </c>
      <c r="D454" s="22" t="s">
        <v>95</v>
      </c>
      <c r="E454" s="22" t="s">
        <v>26</v>
      </c>
      <c r="F454" s="23">
        <v>39798</v>
      </c>
      <c r="G454" s="24" t="s">
        <v>27</v>
      </c>
      <c r="H454" s="25">
        <v>50464.84</v>
      </c>
      <c r="I454" s="25">
        <v>-30208.5</v>
      </c>
      <c r="J454" s="25">
        <v>20256.339999999997</v>
      </c>
      <c r="K454" s="41">
        <f t="shared" si="18"/>
        <v>2008</v>
      </c>
      <c r="L454" s="42">
        <f t="shared" si="17"/>
        <v>320.74579274045385</v>
      </c>
      <c r="M454" s="39">
        <f>(VLOOKUP(DATE(2005,12,1),IGPM!A:B,2,1)/VLOOKUP(DATE(YEAR(F454),MONTH(F454),1),IGPM!A:B,2,1))*H454</f>
        <v>41076.411805964883</v>
      </c>
      <c r="N454" s="26" t="s">
        <v>28</v>
      </c>
      <c r="O454" s="26" t="s">
        <v>29</v>
      </c>
      <c r="P454" s="25">
        <v>-30208.5</v>
      </c>
      <c r="Q454" s="25">
        <v>20256.339999999997</v>
      </c>
      <c r="R454" s="25">
        <v>146837.81745752294</v>
      </c>
      <c r="S454" s="25">
        <v>-87897.835575533027</v>
      </c>
      <c r="T454" s="27">
        <v>58939.981881989908</v>
      </c>
    </row>
    <row r="455" spans="1:20">
      <c r="A455" s="28" t="s">
        <v>608</v>
      </c>
      <c r="B455" s="22" t="s">
        <v>61</v>
      </c>
      <c r="C455" s="22" t="s">
        <v>32</v>
      </c>
      <c r="D455" s="22" t="s">
        <v>95</v>
      </c>
      <c r="E455" s="22" t="s">
        <v>26</v>
      </c>
      <c r="F455" s="23">
        <v>39798</v>
      </c>
      <c r="G455" s="24" t="s">
        <v>27</v>
      </c>
      <c r="H455" s="25">
        <v>7721.23</v>
      </c>
      <c r="I455" s="25">
        <v>-4547.38</v>
      </c>
      <c r="J455" s="25">
        <v>3173.8499999999995</v>
      </c>
      <c r="K455" s="41">
        <f t="shared" si="18"/>
        <v>2008</v>
      </c>
      <c r="L455" s="42">
        <f t="shared" si="17"/>
        <v>326.00665877934102</v>
      </c>
      <c r="M455" s="39">
        <f>(VLOOKUP(DATE(2005,12,1),IGPM!A:B,2,1)/VLOOKUP(DATE(YEAR(F455),MONTH(F455),1),IGPM!A:B,2,1))*H455</f>
        <v>6284.7801187632867</v>
      </c>
      <c r="N455" s="26" t="s">
        <v>28</v>
      </c>
      <c r="O455" s="26" t="s">
        <v>29</v>
      </c>
      <c r="P455" s="25">
        <v>-4547.38</v>
      </c>
      <c r="Q455" s="25">
        <v>3173.8499999999995</v>
      </c>
      <c r="R455" s="25">
        <v>22466.504625548201</v>
      </c>
      <c r="S455" s="25">
        <v>-13231.536141796758</v>
      </c>
      <c r="T455" s="27">
        <v>9234.9684837514433</v>
      </c>
    </row>
    <row r="456" spans="1:20">
      <c r="A456" s="28" t="s">
        <v>609</v>
      </c>
      <c r="B456" s="22" t="s">
        <v>113</v>
      </c>
      <c r="C456" s="22" t="s">
        <v>32</v>
      </c>
      <c r="D456" s="22" t="s">
        <v>95</v>
      </c>
      <c r="E456" s="22" t="s">
        <v>26</v>
      </c>
      <c r="F456" s="23">
        <v>39798</v>
      </c>
      <c r="G456" s="24" t="s">
        <v>27</v>
      </c>
      <c r="H456" s="25">
        <v>691555.19</v>
      </c>
      <c r="I456" s="25">
        <v>-434828.7</v>
      </c>
      <c r="J456" s="25">
        <v>256726.48999999993</v>
      </c>
      <c r="K456" s="41">
        <f t="shared" si="18"/>
        <v>2008</v>
      </c>
      <c r="L456" s="42">
        <f t="shared" si="17"/>
        <v>305.35840085992481</v>
      </c>
      <c r="M456" s="39">
        <f>(VLOOKUP(DATE(2005,12,1),IGPM!A:B,2,1)/VLOOKUP(DATE(YEAR(F456),MONTH(F456),1),IGPM!A:B,2,1))*H456</f>
        <v>562898.95640196803</v>
      </c>
      <c r="N456" s="26" t="s">
        <v>28</v>
      </c>
      <c r="O456" s="26" t="s">
        <v>29</v>
      </c>
      <c r="P456" s="25">
        <v>-434828.7</v>
      </c>
      <c r="Q456" s="25">
        <v>256726.48999999993</v>
      </c>
      <c r="R456" s="25">
        <v>2012221.8707326248</v>
      </c>
      <c r="S456" s="25">
        <v>-1265223.4164596975</v>
      </c>
      <c r="T456" s="27">
        <v>746998.45427292725</v>
      </c>
    </row>
    <row r="457" spans="1:20">
      <c r="A457" s="28" t="s">
        <v>610</v>
      </c>
      <c r="B457" s="22" t="s">
        <v>113</v>
      </c>
      <c r="C457" s="22" t="s">
        <v>32</v>
      </c>
      <c r="D457" s="22" t="s">
        <v>95</v>
      </c>
      <c r="E457" s="22" t="s">
        <v>26</v>
      </c>
      <c r="F457" s="23">
        <v>39798</v>
      </c>
      <c r="G457" s="24" t="s">
        <v>27</v>
      </c>
      <c r="H457" s="25">
        <v>105809.39</v>
      </c>
      <c r="I457" s="25">
        <v>-65551.58</v>
      </c>
      <c r="J457" s="25">
        <v>40257.81</v>
      </c>
      <c r="K457" s="41">
        <f t="shared" si="18"/>
        <v>2008</v>
      </c>
      <c r="L457" s="42">
        <f t="shared" si="17"/>
        <v>309.91477062795434</v>
      </c>
      <c r="M457" s="39">
        <f>(VLOOKUP(DATE(2005,12,1),IGPM!A:B,2,1)/VLOOKUP(DATE(YEAR(F457),MONTH(F457),1),IGPM!A:B,2,1))*H457</f>
        <v>86124.717260134843</v>
      </c>
      <c r="N457" s="26" t="s">
        <v>28</v>
      </c>
      <c r="O457" s="26" t="s">
        <v>29</v>
      </c>
      <c r="P457" s="25">
        <v>-65551.58</v>
      </c>
      <c r="Q457" s="25">
        <v>40257.81</v>
      </c>
      <c r="R457" s="25">
        <v>307874.15345242061</v>
      </c>
      <c r="S457" s="25">
        <v>-190735.78630373569</v>
      </c>
      <c r="T457" s="27">
        <v>117138.36714868492</v>
      </c>
    </row>
    <row r="458" spans="1:20">
      <c r="A458" s="28" t="s">
        <v>611</v>
      </c>
      <c r="B458" s="22" t="s">
        <v>263</v>
      </c>
      <c r="C458" s="22" t="s">
        <v>172</v>
      </c>
      <c r="D458" s="22" t="s">
        <v>95</v>
      </c>
      <c r="E458" s="22" t="s">
        <v>26</v>
      </c>
      <c r="F458" s="23">
        <v>39798</v>
      </c>
      <c r="G458" s="24" t="s">
        <v>27</v>
      </c>
      <c r="H458" s="25">
        <v>175692.4</v>
      </c>
      <c r="I458" s="25">
        <v>-96706.8</v>
      </c>
      <c r="J458" s="25">
        <v>78985.599999999991</v>
      </c>
      <c r="K458" s="41">
        <f t="shared" si="18"/>
        <v>2008</v>
      </c>
      <c r="L458" s="42">
        <f t="shared" si="17"/>
        <v>348.81663750635937</v>
      </c>
      <c r="M458" s="39">
        <f>(VLOOKUP(DATE(2005,12,1),IGPM!A:B,2,1)/VLOOKUP(DATE(YEAR(F458),MONTH(F458),1),IGPM!A:B,2,1))*H458</f>
        <v>143006.76220470143</v>
      </c>
      <c r="N458" s="26" t="s">
        <v>28</v>
      </c>
      <c r="O458" s="26" t="s">
        <v>29</v>
      </c>
      <c r="P458" s="25">
        <v>-96706.8</v>
      </c>
      <c r="Q458" s="25">
        <v>78985.599999999991</v>
      </c>
      <c r="R458" s="25">
        <v>511213.12501682568</v>
      </c>
      <c r="S458" s="25">
        <v>-281388.29817554523</v>
      </c>
      <c r="T458" s="27">
        <v>229824.82684128045</v>
      </c>
    </row>
    <row r="459" spans="1:20">
      <c r="A459" s="28" t="s">
        <v>612</v>
      </c>
      <c r="B459" s="22" t="s">
        <v>263</v>
      </c>
      <c r="C459" s="22" t="s">
        <v>172</v>
      </c>
      <c r="D459" s="22" t="s">
        <v>95</v>
      </c>
      <c r="E459" s="22" t="s">
        <v>26</v>
      </c>
      <c r="F459" s="23">
        <v>39798</v>
      </c>
      <c r="G459" s="24" t="s">
        <v>27</v>
      </c>
      <c r="H459" s="25">
        <v>26881.3</v>
      </c>
      <c r="I459" s="25">
        <v>-14515.79</v>
      </c>
      <c r="J459" s="25">
        <v>12365.509999999998</v>
      </c>
      <c r="K459" s="41">
        <f t="shared" si="18"/>
        <v>2008</v>
      </c>
      <c r="L459" s="42">
        <f t="shared" si="17"/>
        <v>355.55829892827046</v>
      </c>
      <c r="M459" s="39">
        <f>(VLOOKUP(DATE(2005,12,1),IGPM!A:B,2,1)/VLOOKUP(DATE(YEAR(F459),MONTH(F459),1),IGPM!A:B,2,1))*H459</f>
        <v>21880.329922371377</v>
      </c>
      <c r="N459" s="26" t="s">
        <v>28</v>
      </c>
      <c r="O459" s="26" t="s">
        <v>29</v>
      </c>
      <c r="P459" s="25">
        <v>-14515.79</v>
      </c>
      <c r="Q459" s="25">
        <v>12365.509999999998</v>
      </c>
      <c r="R459" s="25">
        <v>78216.663768693441</v>
      </c>
      <c r="S459" s="25">
        <v>-42236.672548089671</v>
      </c>
      <c r="T459" s="27">
        <v>35979.99122060377</v>
      </c>
    </row>
    <row r="460" spans="1:20">
      <c r="A460" s="28" t="s">
        <v>613</v>
      </c>
      <c r="B460" s="22" t="s">
        <v>109</v>
      </c>
      <c r="C460" s="22" t="s">
        <v>69</v>
      </c>
      <c r="D460" s="22" t="s">
        <v>105</v>
      </c>
      <c r="E460" s="22" t="s">
        <v>26</v>
      </c>
      <c r="F460" s="23">
        <v>39845</v>
      </c>
      <c r="G460" s="24" t="s">
        <v>27</v>
      </c>
      <c r="H460" s="25">
        <v>667306.18999999994</v>
      </c>
      <c r="I460" s="25">
        <v>-362887.9</v>
      </c>
      <c r="J460" s="25">
        <v>304418.28999999992</v>
      </c>
      <c r="K460" s="41">
        <f t="shared" si="18"/>
        <v>2009</v>
      </c>
      <c r="L460" s="42">
        <f t="shared" si="17"/>
        <v>349.38661801619725</v>
      </c>
      <c r="M460" s="39">
        <f>(VLOOKUP(DATE(2005,12,1),IGPM!A:B,2,1)/VLOOKUP(DATE(YEAR(F460),MONTH(F460),1),IGPM!A:B,2,1))*H460</f>
        <v>544121.02131717489</v>
      </c>
      <c r="N460" s="26" t="s">
        <v>28</v>
      </c>
      <c r="O460" s="26" t="s">
        <v>29</v>
      </c>
      <c r="P460" s="25">
        <v>-362887.9</v>
      </c>
      <c r="Q460" s="25">
        <v>304418.28999999992</v>
      </c>
      <c r="R460" s="25">
        <v>1945095.4864409557</v>
      </c>
      <c r="S460" s="25">
        <v>-1057762.7286419102</v>
      </c>
      <c r="T460" s="27">
        <v>887332.75779904542</v>
      </c>
    </row>
    <row r="461" spans="1:20">
      <c r="A461" s="28" t="s">
        <v>614</v>
      </c>
      <c r="B461" s="22" t="s">
        <v>109</v>
      </c>
      <c r="C461" s="22" t="s">
        <v>69</v>
      </c>
      <c r="D461" s="22" t="s">
        <v>105</v>
      </c>
      <c r="E461" s="22" t="s">
        <v>26</v>
      </c>
      <c r="F461" s="23">
        <v>39965</v>
      </c>
      <c r="G461" s="24" t="s">
        <v>27</v>
      </c>
      <c r="H461" s="25">
        <v>3135.12</v>
      </c>
      <c r="I461" s="25">
        <v>-1678.89</v>
      </c>
      <c r="J461" s="25">
        <v>1456.2299999999998</v>
      </c>
      <c r="K461" s="41">
        <f t="shared" si="18"/>
        <v>2009</v>
      </c>
      <c r="L461" s="42">
        <f t="shared" si="17"/>
        <v>347.33205868162889</v>
      </c>
      <c r="M461" s="39">
        <f>(VLOOKUP(DATE(2005,12,1),IGPM!A:B,2,1)/VLOOKUP(DATE(YEAR(F461),MONTH(F461),1),IGPM!A:B,2,1))*H461</f>
        <v>2583.8134910427416</v>
      </c>
      <c r="N461" s="26" t="s">
        <v>28</v>
      </c>
      <c r="O461" s="26" t="s">
        <v>29</v>
      </c>
      <c r="P461" s="25">
        <v>-1678.89</v>
      </c>
      <c r="Q461" s="25">
        <v>1456.2299999999998</v>
      </c>
      <c r="R461" s="25">
        <v>9236.4818897575824</v>
      </c>
      <c r="S461" s="25">
        <v>-4946.233981440937</v>
      </c>
      <c r="T461" s="27">
        <v>4290.2479083166454</v>
      </c>
    </row>
    <row r="462" spans="1:20">
      <c r="A462" s="28" t="s">
        <v>615</v>
      </c>
      <c r="B462" s="22" t="s">
        <v>109</v>
      </c>
      <c r="C462" s="22" t="s">
        <v>69</v>
      </c>
      <c r="D462" s="22" t="s">
        <v>105</v>
      </c>
      <c r="E462" s="22" t="s">
        <v>26</v>
      </c>
      <c r="F462" s="23">
        <v>39965</v>
      </c>
      <c r="G462" s="24" t="s">
        <v>27</v>
      </c>
      <c r="H462" s="25">
        <v>2689659.34</v>
      </c>
      <c r="I462" s="25">
        <v>-1460773.44</v>
      </c>
      <c r="J462" s="25">
        <v>1228885.8999999999</v>
      </c>
      <c r="K462" s="41">
        <f t="shared" si="18"/>
        <v>2009</v>
      </c>
      <c r="L462" s="42">
        <f t="shared" si="17"/>
        <v>342.47380431560964</v>
      </c>
      <c r="M462" s="39">
        <f>(VLOOKUP(DATE(2005,12,1),IGPM!A:B,2,1)/VLOOKUP(DATE(YEAR(F462),MONTH(F462),1),IGPM!A:B,2,1))*H462</f>
        <v>2216686.47101263</v>
      </c>
      <c r="N462" s="26" t="s">
        <v>28</v>
      </c>
      <c r="O462" s="26" t="s">
        <v>29</v>
      </c>
      <c r="P462" s="25">
        <v>-1460773.44</v>
      </c>
      <c r="Q462" s="25">
        <v>1228885.8999999999</v>
      </c>
      <c r="R462" s="25">
        <v>7924095.3403784651</v>
      </c>
      <c r="S462" s="25">
        <v>-4303633.488861315</v>
      </c>
      <c r="T462" s="27">
        <v>3620461.8515171502</v>
      </c>
    </row>
    <row r="463" spans="1:20">
      <c r="A463" s="28" t="s">
        <v>616</v>
      </c>
      <c r="B463" s="22" t="s">
        <v>61</v>
      </c>
      <c r="C463" s="22" t="s">
        <v>32</v>
      </c>
      <c r="D463" s="22" t="s">
        <v>260</v>
      </c>
      <c r="E463" s="22" t="s">
        <v>26</v>
      </c>
      <c r="F463" s="23">
        <v>39975</v>
      </c>
      <c r="G463" s="24" t="s">
        <v>27</v>
      </c>
      <c r="H463" s="25">
        <v>81125.460000000006</v>
      </c>
      <c r="I463" s="25">
        <v>-53332.7</v>
      </c>
      <c r="J463" s="25">
        <v>27792.760000000009</v>
      </c>
      <c r="K463" s="41">
        <f t="shared" si="18"/>
        <v>2009</v>
      </c>
      <c r="L463" s="42">
        <f t="shared" si="17"/>
        <v>282.92840152476811</v>
      </c>
      <c r="M463" s="39">
        <f>(VLOOKUP(DATE(2005,12,1),IGPM!A:B,2,1)/VLOOKUP(DATE(YEAR(F463),MONTH(F463),1),IGPM!A:B,2,1))*H463</f>
        <v>66859.660241090722</v>
      </c>
      <c r="N463" s="26" t="s">
        <v>28</v>
      </c>
      <c r="O463" s="26" t="s">
        <v>29</v>
      </c>
      <c r="P463" s="25">
        <v>-53332.7</v>
      </c>
      <c r="Q463" s="25">
        <v>27792.760000000009</v>
      </c>
      <c r="R463" s="25">
        <v>239006.43104195478</v>
      </c>
      <c r="S463" s="25">
        <v>-157125.25124456934</v>
      </c>
      <c r="T463" s="27">
        <v>81881.179797385441</v>
      </c>
    </row>
    <row r="464" spans="1:20">
      <c r="A464" s="28" t="s">
        <v>617</v>
      </c>
      <c r="B464" s="22" t="s">
        <v>618</v>
      </c>
      <c r="C464" s="22" t="s">
        <v>32</v>
      </c>
      <c r="D464" s="22" t="s">
        <v>260</v>
      </c>
      <c r="E464" s="22" t="s">
        <v>26</v>
      </c>
      <c r="F464" s="23">
        <v>39975</v>
      </c>
      <c r="G464" s="24" t="s">
        <v>27</v>
      </c>
      <c r="H464" s="25">
        <v>128816.81</v>
      </c>
      <c r="I464" s="25">
        <v>-86224.72</v>
      </c>
      <c r="J464" s="25">
        <v>42592.09</v>
      </c>
      <c r="K464" s="41">
        <f t="shared" si="18"/>
        <v>2009</v>
      </c>
      <c r="L464" s="42">
        <f t="shared" si="17"/>
        <v>277.87769748628932</v>
      </c>
      <c r="M464" s="39">
        <f>(VLOOKUP(DATE(2005,12,1),IGPM!A:B,2,1)/VLOOKUP(DATE(YEAR(F464),MONTH(F464),1),IGPM!A:B,2,1))*H464</f>
        <v>106164.55240982468</v>
      </c>
      <c r="N464" s="26" t="s">
        <v>28</v>
      </c>
      <c r="O464" s="26" t="s">
        <v>29</v>
      </c>
      <c r="P464" s="25">
        <v>-86224.72</v>
      </c>
      <c r="Q464" s="25">
        <v>42592.09</v>
      </c>
      <c r="R464" s="25">
        <v>379511.51236997102</v>
      </c>
      <c r="S464" s="25">
        <v>-254029.53147867339</v>
      </c>
      <c r="T464" s="27">
        <v>125481.98089129763</v>
      </c>
    </row>
    <row r="465" spans="1:20">
      <c r="A465" s="28" t="s">
        <v>619</v>
      </c>
      <c r="B465" s="22" t="s">
        <v>618</v>
      </c>
      <c r="C465" s="22" t="s">
        <v>32</v>
      </c>
      <c r="D465" s="22" t="s">
        <v>260</v>
      </c>
      <c r="E465" s="22" t="s">
        <v>26</v>
      </c>
      <c r="F465" s="23">
        <v>39975</v>
      </c>
      <c r="G465" s="24" t="s">
        <v>27</v>
      </c>
      <c r="H465" s="25">
        <v>164584.6</v>
      </c>
      <c r="I465" s="25">
        <v>-110257.2</v>
      </c>
      <c r="J465" s="25">
        <v>54327.400000000009</v>
      </c>
      <c r="K465" s="41">
        <f t="shared" si="18"/>
        <v>2009</v>
      </c>
      <c r="L465" s="42">
        <f t="shared" si="17"/>
        <v>277.64840391375805</v>
      </c>
      <c r="M465" s="39">
        <f>(VLOOKUP(DATE(2005,12,1),IGPM!A:B,2,1)/VLOOKUP(DATE(YEAR(F465),MONTH(F465),1),IGPM!A:B,2,1))*H465</f>
        <v>135642.62608699931</v>
      </c>
      <c r="N465" s="26" t="s">
        <v>28</v>
      </c>
      <c r="O465" s="26" t="s">
        <v>29</v>
      </c>
      <c r="P465" s="25">
        <v>-110257.2</v>
      </c>
      <c r="Q465" s="25">
        <v>54327.400000000009</v>
      </c>
      <c r="R465" s="25">
        <v>484888.19478456839</v>
      </c>
      <c r="S465" s="25">
        <v>-324832.42460109334</v>
      </c>
      <c r="T465" s="27">
        <v>160055.77018347505</v>
      </c>
    </row>
    <row r="466" spans="1:20">
      <c r="A466" s="28" t="s">
        <v>620</v>
      </c>
      <c r="B466" s="22" t="s">
        <v>49</v>
      </c>
      <c r="C466" s="22" t="s">
        <v>32</v>
      </c>
      <c r="D466" s="22" t="s">
        <v>260</v>
      </c>
      <c r="E466" s="22" t="s">
        <v>26</v>
      </c>
      <c r="F466" s="23">
        <v>39975</v>
      </c>
      <c r="G466" s="24" t="s">
        <v>27</v>
      </c>
      <c r="H466" s="25">
        <v>82353.710000000006</v>
      </c>
      <c r="I466" s="25">
        <v>-48601.27</v>
      </c>
      <c r="J466" s="25">
        <v>33752.44000000001</v>
      </c>
      <c r="K466" s="41">
        <f t="shared" si="18"/>
        <v>2009</v>
      </c>
      <c r="L466" s="42">
        <f t="shared" si="17"/>
        <v>315.1726294395188</v>
      </c>
      <c r="M466" s="39">
        <f>(VLOOKUP(DATE(2005,12,1),IGPM!A:B,2,1)/VLOOKUP(DATE(YEAR(F466),MONTH(F466),1),IGPM!A:B,2,1))*H466</f>
        <v>67871.924180070171</v>
      </c>
      <c r="N466" s="26" t="s">
        <v>28</v>
      </c>
      <c r="O466" s="26" t="s">
        <v>29</v>
      </c>
      <c r="P466" s="25">
        <v>-48601.27</v>
      </c>
      <c r="Q466" s="25">
        <v>33752.44000000001</v>
      </c>
      <c r="R466" s="25">
        <v>242625.0194472135</v>
      </c>
      <c r="S466" s="25">
        <v>-143185.82707335558</v>
      </c>
      <c r="T466" s="27">
        <v>99439.192373857921</v>
      </c>
    </row>
    <row r="467" spans="1:20">
      <c r="A467" s="28" t="s">
        <v>621</v>
      </c>
      <c r="B467" s="22" t="s">
        <v>49</v>
      </c>
      <c r="C467" s="22" t="s">
        <v>32</v>
      </c>
      <c r="D467" s="22" t="s">
        <v>260</v>
      </c>
      <c r="E467" s="22" t="s">
        <v>26</v>
      </c>
      <c r="F467" s="23">
        <v>39975</v>
      </c>
      <c r="G467" s="24" t="s">
        <v>27</v>
      </c>
      <c r="H467" s="25">
        <v>81309.7</v>
      </c>
      <c r="I467" s="25">
        <v>-48272.28</v>
      </c>
      <c r="J467" s="25">
        <v>33037.42</v>
      </c>
      <c r="K467" s="41">
        <f t="shared" si="18"/>
        <v>2009</v>
      </c>
      <c r="L467" s="42">
        <f t="shared" si="17"/>
        <v>313.2979051331323</v>
      </c>
      <c r="M467" s="39">
        <f>(VLOOKUP(DATE(2005,12,1),IGPM!A:B,2,1)/VLOOKUP(DATE(YEAR(F467),MONTH(F467),1),IGPM!A:B,2,1))*H467</f>
        <v>67011.501892316097</v>
      </c>
      <c r="N467" s="26" t="s">
        <v>28</v>
      </c>
      <c r="O467" s="26" t="s">
        <v>29</v>
      </c>
      <c r="P467" s="25">
        <v>-48272.28</v>
      </c>
      <c r="Q467" s="25">
        <v>33037.42</v>
      </c>
      <c r="R467" s="25">
        <v>239549.2266680772</v>
      </c>
      <c r="S467" s="25">
        <v>-142216.57863090001</v>
      </c>
      <c r="T467" s="27">
        <v>97332.64803717719</v>
      </c>
    </row>
    <row r="468" spans="1:20">
      <c r="A468" s="28" t="s">
        <v>622</v>
      </c>
      <c r="B468" s="22" t="s">
        <v>53</v>
      </c>
      <c r="C468" s="22" t="s">
        <v>32</v>
      </c>
      <c r="D468" s="22" t="s">
        <v>260</v>
      </c>
      <c r="E468" s="22" t="s">
        <v>26</v>
      </c>
      <c r="F468" s="23">
        <v>39975</v>
      </c>
      <c r="G468" s="24" t="s">
        <v>27</v>
      </c>
      <c r="H468" s="25">
        <v>102374.08</v>
      </c>
      <c r="I468" s="25">
        <v>-60416.35</v>
      </c>
      <c r="J468" s="25">
        <v>41957.73</v>
      </c>
      <c r="K468" s="41">
        <f t="shared" si="18"/>
        <v>2009</v>
      </c>
      <c r="L468" s="42">
        <f t="shared" si="17"/>
        <v>315.17261271162522</v>
      </c>
      <c r="M468" s="39">
        <f>(VLOOKUP(DATE(2005,12,1),IGPM!A:B,2,1)/VLOOKUP(DATE(YEAR(F468),MONTH(F468),1),IGPM!A:B,2,1))*H468</f>
        <v>84371.739849539706</v>
      </c>
      <c r="N468" s="26" t="s">
        <v>28</v>
      </c>
      <c r="O468" s="26" t="s">
        <v>29</v>
      </c>
      <c r="P468" s="25">
        <v>-60416.35</v>
      </c>
      <c r="Q468" s="25">
        <v>41957.73</v>
      </c>
      <c r="R468" s="25">
        <v>301607.70110891899</v>
      </c>
      <c r="S468" s="25">
        <v>-177994.62943053394</v>
      </c>
      <c r="T468" s="27">
        <v>123613.07167838505</v>
      </c>
    </row>
    <row r="469" spans="1:20">
      <c r="A469" s="28" t="s">
        <v>623</v>
      </c>
      <c r="B469" s="22" t="s">
        <v>53</v>
      </c>
      <c r="C469" s="22" t="s">
        <v>32</v>
      </c>
      <c r="D469" s="22" t="s">
        <v>260</v>
      </c>
      <c r="E469" s="22" t="s">
        <v>26</v>
      </c>
      <c r="F469" s="23">
        <v>39975</v>
      </c>
      <c r="G469" s="24" t="s">
        <v>27</v>
      </c>
      <c r="H469" s="25">
        <v>102374.08</v>
      </c>
      <c r="I469" s="25">
        <v>-60416.35</v>
      </c>
      <c r="J469" s="25">
        <v>41957.73</v>
      </c>
      <c r="K469" s="41">
        <f t="shared" si="18"/>
        <v>2009</v>
      </c>
      <c r="L469" s="42">
        <f t="shared" si="17"/>
        <v>315.17261271162522</v>
      </c>
      <c r="M469" s="39">
        <f>(VLOOKUP(DATE(2005,12,1),IGPM!A:B,2,1)/VLOOKUP(DATE(YEAR(F469),MONTH(F469),1),IGPM!A:B,2,1))*H469</f>
        <v>84371.739849539706</v>
      </c>
      <c r="N469" s="26" t="s">
        <v>28</v>
      </c>
      <c r="O469" s="26" t="s">
        <v>29</v>
      </c>
      <c r="P469" s="25">
        <v>-60416.35</v>
      </c>
      <c r="Q469" s="25">
        <v>41957.73</v>
      </c>
      <c r="R469" s="25">
        <v>301607.70110891899</v>
      </c>
      <c r="S469" s="25">
        <v>-177994.62943053394</v>
      </c>
      <c r="T469" s="27">
        <v>123613.07167838505</v>
      </c>
    </row>
    <row r="470" spans="1:20">
      <c r="A470" s="28" t="s">
        <v>624</v>
      </c>
      <c r="B470" s="22" t="s">
        <v>68</v>
      </c>
      <c r="C470" s="22" t="s">
        <v>69</v>
      </c>
      <c r="D470" s="22" t="s">
        <v>260</v>
      </c>
      <c r="E470" s="22" t="s">
        <v>26</v>
      </c>
      <c r="F470" s="23">
        <v>39975</v>
      </c>
      <c r="G470" s="24" t="s">
        <v>27</v>
      </c>
      <c r="H470" s="25">
        <v>2555304.91</v>
      </c>
      <c r="I470" s="25">
        <v>-1500149.53</v>
      </c>
      <c r="J470" s="25">
        <v>1055155.3800000001</v>
      </c>
      <c r="K470" s="41">
        <f t="shared" si="18"/>
        <v>2009</v>
      </c>
      <c r="L470" s="42">
        <f t="shared" si="17"/>
        <v>316.82622548966839</v>
      </c>
      <c r="M470" s="39">
        <f>(VLOOKUP(DATE(2005,12,1),IGPM!A:B,2,1)/VLOOKUP(DATE(YEAR(F470),MONTH(F470),1),IGPM!A:B,2,1))*H470</f>
        <v>2105958.0814086096</v>
      </c>
      <c r="N470" s="26" t="s">
        <v>28</v>
      </c>
      <c r="O470" s="26" t="s">
        <v>29</v>
      </c>
      <c r="P470" s="25">
        <v>-1500149.53</v>
      </c>
      <c r="Q470" s="25">
        <v>1055155.3800000001</v>
      </c>
      <c r="R470" s="25">
        <v>7528269.2605143134</v>
      </c>
      <c r="S470" s="25">
        <v>-4419640.7045897283</v>
      </c>
      <c r="T470" s="27">
        <v>3108628.5559245851</v>
      </c>
    </row>
    <row r="471" spans="1:20">
      <c r="A471" s="28" t="s">
        <v>625</v>
      </c>
      <c r="B471" s="22" t="s">
        <v>68</v>
      </c>
      <c r="C471" s="22" t="s">
        <v>69</v>
      </c>
      <c r="D471" s="22" t="s">
        <v>260</v>
      </c>
      <c r="E471" s="22" t="s">
        <v>26</v>
      </c>
      <c r="F471" s="23">
        <v>39975</v>
      </c>
      <c r="G471" s="24" t="s">
        <v>27</v>
      </c>
      <c r="H471" s="25">
        <v>2513242.2799999998</v>
      </c>
      <c r="I471" s="25">
        <v>-1485436.91</v>
      </c>
      <c r="J471" s="25">
        <v>1027805.3699999999</v>
      </c>
      <c r="K471" s="41">
        <f t="shared" si="18"/>
        <v>2009</v>
      </c>
      <c r="L471" s="42">
        <f t="shared" si="17"/>
        <v>314.69735330597109</v>
      </c>
      <c r="M471" s="39">
        <f>(VLOOKUP(DATE(2005,12,1),IGPM!A:B,2,1)/VLOOKUP(DATE(YEAR(F471),MONTH(F471),1),IGPM!A:B,2,1))*H471</f>
        <v>2071292.106625271</v>
      </c>
      <c r="N471" s="26" t="s">
        <v>28</v>
      </c>
      <c r="O471" s="26" t="s">
        <v>29</v>
      </c>
      <c r="P471" s="25">
        <v>-1485436.91</v>
      </c>
      <c r="Q471" s="25">
        <v>1027805.3699999999</v>
      </c>
      <c r="R471" s="25">
        <v>7404347.1394374231</v>
      </c>
      <c r="S471" s="25">
        <v>-4376295.3627269333</v>
      </c>
      <c r="T471" s="27">
        <v>3028051.7767104898</v>
      </c>
    </row>
    <row r="472" spans="1:20">
      <c r="A472" s="28" t="s">
        <v>626</v>
      </c>
      <c r="B472" s="22" t="s">
        <v>314</v>
      </c>
      <c r="C472" s="22" t="s">
        <v>32</v>
      </c>
      <c r="D472" s="22" t="s">
        <v>260</v>
      </c>
      <c r="E472" s="22" t="s">
        <v>26</v>
      </c>
      <c r="F472" s="23">
        <v>39975</v>
      </c>
      <c r="G472" s="24" t="s">
        <v>27</v>
      </c>
      <c r="H472" s="25">
        <v>60465.03</v>
      </c>
      <c r="I472" s="25">
        <v>-45261.66</v>
      </c>
      <c r="J472" s="25">
        <v>15203.369999999995</v>
      </c>
      <c r="K472" s="41">
        <f t="shared" si="18"/>
        <v>2009</v>
      </c>
      <c r="L472" s="42">
        <f t="shared" si="17"/>
        <v>248.47731126078892</v>
      </c>
      <c r="M472" s="39">
        <f>(VLOOKUP(DATE(2005,12,1),IGPM!A:B,2,1)/VLOOKUP(DATE(YEAR(F472),MONTH(F472),1),IGPM!A:B,2,1))*H472</f>
        <v>49832.338235954005</v>
      </c>
      <c r="N472" s="26" t="s">
        <v>28</v>
      </c>
      <c r="O472" s="26" t="s">
        <v>29</v>
      </c>
      <c r="P472" s="25">
        <v>-45261.66</v>
      </c>
      <c r="Q472" s="25">
        <v>15203.369999999995</v>
      </c>
      <c r="R472" s="25">
        <v>178138.0472066935</v>
      </c>
      <c r="S472" s="25">
        <v>-133346.89035519064</v>
      </c>
      <c r="T472" s="27">
        <v>44791.156851502863</v>
      </c>
    </row>
    <row r="473" spans="1:20">
      <c r="A473" s="28" t="s">
        <v>627</v>
      </c>
      <c r="B473" s="22" t="s">
        <v>628</v>
      </c>
      <c r="C473" s="22" t="s">
        <v>629</v>
      </c>
      <c r="D473" s="22" t="s">
        <v>260</v>
      </c>
      <c r="E473" s="22" t="s">
        <v>26</v>
      </c>
      <c r="F473" s="23">
        <v>39975</v>
      </c>
      <c r="G473" s="24" t="s">
        <v>27</v>
      </c>
      <c r="H473" s="25">
        <v>128512.63</v>
      </c>
      <c r="I473" s="25">
        <v>-66463.27</v>
      </c>
      <c r="J473" s="25">
        <v>62049.36</v>
      </c>
      <c r="K473" s="41">
        <f t="shared" si="18"/>
        <v>2009</v>
      </c>
      <c r="L473" s="42">
        <f t="shared" si="17"/>
        <v>359.64750425310098</v>
      </c>
      <c r="M473" s="39">
        <f>(VLOOKUP(DATE(2005,12,1),IGPM!A:B,2,1)/VLOOKUP(DATE(YEAR(F473),MONTH(F473),1),IGPM!A:B,2,1))*H473</f>
        <v>105913.86204144792</v>
      </c>
      <c r="N473" s="26" t="s">
        <v>28</v>
      </c>
      <c r="O473" s="26" t="s">
        <v>29</v>
      </c>
      <c r="P473" s="25">
        <v>-66463.27</v>
      </c>
      <c r="Q473" s="25">
        <v>62049.36</v>
      </c>
      <c r="R473" s="25">
        <v>378615.35749831493</v>
      </c>
      <c r="S473" s="25">
        <v>-195809.66268885037</v>
      </c>
      <c r="T473" s="27">
        <v>182805.69480946456</v>
      </c>
    </row>
    <row r="474" spans="1:20">
      <c r="A474" s="28" t="s">
        <v>630</v>
      </c>
      <c r="B474" s="22" t="s">
        <v>631</v>
      </c>
      <c r="C474" s="22" t="s">
        <v>632</v>
      </c>
      <c r="D474" s="22" t="s">
        <v>559</v>
      </c>
      <c r="E474" s="22" t="s">
        <v>26</v>
      </c>
      <c r="F474" s="23">
        <v>40077</v>
      </c>
      <c r="G474" s="24" t="s">
        <v>27</v>
      </c>
      <c r="H474" s="25">
        <v>2378700.94</v>
      </c>
      <c r="I474" s="25">
        <v>-1508828.38</v>
      </c>
      <c r="J474" s="25">
        <v>869872.56</v>
      </c>
      <c r="K474" s="41">
        <f t="shared" si="18"/>
        <v>2009</v>
      </c>
      <c r="L474" s="42">
        <f t="shared" si="17"/>
        <v>288.50350231349705</v>
      </c>
      <c r="M474" s="39">
        <f>(VLOOKUP(DATE(2005,12,1),IGPM!A:B,2,1)/VLOOKUP(DATE(YEAR(F474),MONTH(F474),1),IGPM!A:B,2,1))*H474</f>
        <v>1967869.9258063193</v>
      </c>
      <c r="N474" s="26" t="s">
        <v>28</v>
      </c>
      <c r="O474" s="26" t="s">
        <v>29</v>
      </c>
      <c r="P474" s="25">
        <v>-1508828.38</v>
      </c>
      <c r="Q474" s="25">
        <v>869872.56</v>
      </c>
      <c r="R474" s="25">
        <v>7034638.9141939767</v>
      </c>
      <c r="S474" s="25">
        <v>-4462125.800811369</v>
      </c>
      <c r="T474" s="27">
        <v>2572513.1133826077</v>
      </c>
    </row>
    <row r="475" spans="1:20">
      <c r="A475" s="28" t="s">
        <v>633</v>
      </c>
      <c r="B475" s="22" t="s">
        <v>316</v>
      </c>
      <c r="C475" s="22" t="s">
        <v>632</v>
      </c>
      <c r="D475" s="22" t="s">
        <v>559</v>
      </c>
      <c r="E475" s="22" t="s">
        <v>26</v>
      </c>
      <c r="F475" s="23">
        <v>40077</v>
      </c>
      <c r="G475" s="24" t="s">
        <v>27</v>
      </c>
      <c r="H475" s="25">
        <v>37396.35</v>
      </c>
      <c r="I475" s="25">
        <v>-25865.05</v>
      </c>
      <c r="J475" s="25">
        <v>11531.3</v>
      </c>
      <c r="K475" s="41">
        <f t="shared" si="18"/>
        <v>2009</v>
      </c>
      <c r="L475" s="42">
        <f t="shared" si="17"/>
        <v>264.58607464512926</v>
      </c>
      <c r="M475" s="39">
        <f>(VLOOKUP(DATE(2005,12,1),IGPM!A:B,2,1)/VLOOKUP(DATE(YEAR(F475),MONTH(F475),1),IGPM!A:B,2,1))*H475</f>
        <v>30937.538747484225</v>
      </c>
      <c r="N475" s="26" t="s">
        <v>28</v>
      </c>
      <c r="O475" s="26" t="s">
        <v>29</v>
      </c>
      <c r="P475" s="25">
        <v>-25865.05</v>
      </c>
      <c r="Q475" s="25">
        <v>11531.3</v>
      </c>
      <c r="R475" s="25">
        <v>110593.9021316475</v>
      </c>
      <c r="S475" s="25">
        <v>-76491.871755670523</v>
      </c>
      <c r="T475" s="27">
        <v>34102.030375976974</v>
      </c>
    </row>
    <row r="476" spans="1:20">
      <c r="A476" s="28" t="s">
        <v>634</v>
      </c>
      <c r="B476" s="22" t="s">
        <v>554</v>
      </c>
      <c r="C476" s="22" t="s">
        <v>632</v>
      </c>
      <c r="D476" s="22" t="s">
        <v>559</v>
      </c>
      <c r="E476" s="22" t="s">
        <v>26</v>
      </c>
      <c r="F476" s="23">
        <v>40077</v>
      </c>
      <c r="G476" s="24" t="s">
        <v>27</v>
      </c>
      <c r="H476" s="25">
        <v>367364.11</v>
      </c>
      <c r="I476" s="25">
        <v>-216434.88</v>
      </c>
      <c r="J476" s="25">
        <v>150929.22999999998</v>
      </c>
      <c r="K476" s="41">
        <f t="shared" si="18"/>
        <v>2009</v>
      </c>
      <c r="L476" s="42">
        <f t="shared" si="17"/>
        <v>310.61366878573358</v>
      </c>
      <c r="M476" s="39">
        <f>(VLOOKUP(DATE(2005,12,1),IGPM!A:B,2,1)/VLOOKUP(DATE(YEAR(F476),MONTH(F476),1),IGPM!A:B,2,1))*H476</f>
        <v>303915.79358841322</v>
      </c>
      <c r="N476" s="26" t="s">
        <v>28</v>
      </c>
      <c r="O476" s="26" t="s">
        <v>29</v>
      </c>
      <c r="P476" s="25">
        <v>-216434.88</v>
      </c>
      <c r="Q476" s="25">
        <v>150929.22999999998</v>
      </c>
      <c r="R476" s="25">
        <v>1086422.3494544197</v>
      </c>
      <c r="S476" s="25">
        <v>-640072.57223217969</v>
      </c>
      <c r="T476" s="27">
        <v>446349.77722223999</v>
      </c>
    </row>
    <row r="477" spans="1:20">
      <c r="A477" s="28" t="s">
        <v>635</v>
      </c>
      <c r="B477" s="22" t="s">
        <v>636</v>
      </c>
      <c r="C477" s="22" t="s">
        <v>632</v>
      </c>
      <c r="D477" s="22" t="s">
        <v>559</v>
      </c>
      <c r="E477" s="22" t="s">
        <v>26</v>
      </c>
      <c r="F477" s="23">
        <v>40077</v>
      </c>
      <c r="G477" s="24" t="s">
        <v>27</v>
      </c>
      <c r="H477" s="25">
        <v>157651.26</v>
      </c>
      <c r="I477" s="25">
        <v>-125457.29</v>
      </c>
      <c r="J477" s="25">
        <v>32193.970000000016</v>
      </c>
      <c r="K477" s="41">
        <f t="shared" si="18"/>
        <v>2009</v>
      </c>
      <c r="L477" s="42">
        <f t="shared" si="17"/>
        <v>229.96017672627875</v>
      </c>
      <c r="M477" s="39">
        <f>(VLOOKUP(DATE(2005,12,1),IGPM!A:B,2,1)/VLOOKUP(DATE(YEAR(F477),MONTH(F477),1),IGPM!A:B,2,1))*H477</f>
        <v>130422.94140577115</v>
      </c>
      <c r="N477" s="26" t="s">
        <v>28</v>
      </c>
      <c r="O477" s="26" t="s">
        <v>29</v>
      </c>
      <c r="P477" s="25">
        <v>-125457.29</v>
      </c>
      <c r="Q477" s="25">
        <v>32193.970000000016</v>
      </c>
      <c r="R477" s="25">
        <v>466229.13785358507</v>
      </c>
      <c r="S477" s="25">
        <v>-371020.46729057032</v>
      </c>
      <c r="T477" s="27">
        <v>95208.670563014748</v>
      </c>
    </row>
    <row r="478" spans="1:20">
      <c r="A478" s="28" t="s">
        <v>637</v>
      </c>
      <c r="B478" s="22" t="s">
        <v>638</v>
      </c>
      <c r="C478" s="22" t="s">
        <v>32</v>
      </c>
      <c r="D478" s="22" t="s">
        <v>99</v>
      </c>
      <c r="E478" s="22" t="s">
        <v>26</v>
      </c>
      <c r="F478" s="23">
        <v>40086</v>
      </c>
      <c r="G478" s="24" t="s">
        <v>27</v>
      </c>
      <c r="H478" s="25">
        <v>238793.72</v>
      </c>
      <c r="I478" s="25">
        <v>-170306.11</v>
      </c>
      <c r="J478" s="25">
        <v>68487.610000000015</v>
      </c>
      <c r="K478" s="41">
        <f t="shared" si="18"/>
        <v>2009</v>
      </c>
      <c r="L478" s="42">
        <f t="shared" si="17"/>
        <v>256.59238391388305</v>
      </c>
      <c r="M478" s="39">
        <f>(VLOOKUP(DATE(2005,12,1),IGPM!A:B,2,1)/VLOOKUP(DATE(YEAR(F478),MONTH(F478),1),IGPM!A:B,2,1))*H478</f>
        <v>197551.09696951439</v>
      </c>
      <c r="N478" s="26" t="s">
        <v>28</v>
      </c>
      <c r="O478" s="26" t="s">
        <v>29</v>
      </c>
      <c r="P478" s="25">
        <v>-170306.11</v>
      </c>
      <c r="Q478" s="25">
        <v>68487.610000000015</v>
      </c>
      <c r="R478" s="25">
        <v>706195.37199036905</v>
      </c>
      <c r="S478" s="25">
        <v>-503653.89300724788</v>
      </c>
      <c r="T478" s="27">
        <v>202541.47898312117</v>
      </c>
    </row>
    <row r="479" spans="1:20">
      <c r="A479" s="28" t="s">
        <v>639</v>
      </c>
      <c r="B479" s="22" t="s">
        <v>331</v>
      </c>
      <c r="C479" s="22" t="s">
        <v>32</v>
      </c>
      <c r="D479" s="22" t="s">
        <v>99</v>
      </c>
      <c r="E479" s="22" t="s">
        <v>26</v>
      </c>
      <c r="F479" s="23">
        <v>40086</v>
      </c>
      <c r="G479" s="24" t="s">
        <v>27</v>
      </c>
      <c r="H479" s="25">
        <v>34623.47</v>
      </c>
      <c r="I479" s="25">
        <v>-21065.01</v>
      </c>
      <c r="J479" s="25">
        <v>13558.460000000003</v>
      </c>
      <c r="K479" s="41">
        <f t="shared" si="18"/>
        <v>2009</v>
      </c>
      <c r="L479" s="42">
        <f t="shared" si="17"/>
        <v>300.78765735216837</v>
      </c>
      <c r="M479" s="39">
        <f>(VLOOKUP(DATE(2005,12,1),IGPM!A:B,2,1)/VLOOKUP(DATE(YEAR(F479),MONTH(F479),1),IGPM!A:B,2,1))*H479</f>
        <v>28643.569350948896</v>
      </c>
      <c r="N479" s="26" t="s">
        <v>28</v>
      </c>
      <c r="O479" s="26" t="s">
        <v>29</v>
      </c>
      <c r="P479" s="25">
        <v>-21065.01</v>
      </c>
      <c r="Q479" s="25">
        <v>13558.460000000003</v>
      </c>
      <c r="R479" s="25">
        <v>102393.53981439456</v>
      </c>
      <c r="S479" s="25">
        <v>-62296.498303769644</v>
      </c>
      <c r="T479" s="27">
        <v>40097.04151062492</v>
      </c>
    </row>
    <row r="480" spans="1:20">
      <c r="A480" s="28" t="s">
        <v>640</v>
      </c>
      <c r="B480" s="22" t="s">
        <v>638</v>
      </c>
      <c r="C480" s="22" t="s">
        <v>32</v>
      </c>
      <c r="D480" s="22" t="s">
        <v>99</v>
      </c>
      <c r="E480" s="22" t="s">
        <v>26</v>
      </c>
      <c r="F480" s="23">
        <v>40086</v>
      </c>
      <c r="G480" s="24" t="s">
        <v>27</v>
      </c>
      <c r="H480" s="25">
        <v>238793.71</v>
      </c>
      <c r="I480" s="25">
        <v>-170306.1</v>
      </c>
      <c r="J480" s="25">
        <v>68487.609999999986</v>
      </c>
      <c r="K480" s="41">
        <f t="shared" si="18"/>
        <v>2009</v>
      </c>
      <c r="L480" s="42">
        <f t="shared" si="17"/>
        <v>256.59238823506615</v>
      </c>
      <c r="M480" s="39">
        <f>(VLOOKUP(DATE(2005,12,1),IGPM!A:B,2,1)/VLOOKUP(DATE(YEAR(F480),MONTH(F480),1),IGPM!A:B,2,1))*H480</f>
        <v>197551.0886966378</v>
      </c>
      <c r="N480" s="26" t="s">
        <v>28</v>
      </c>
      <c r="O480" s="26" t="s">
        <v>29</v>
      </c>
      <c r="P480" s="25">
        <v>-170306.1</v>
      </c>
      <c r="Q480" s="25">
        <v>68487.609999999986</v>
      </c>
      <c r="R480" s="25">
        <v>706195.3424169207</v>
      </c>
      <c r="S480" s="25">
        <v>-503653.86343379965</v>
      </c>
      <c r="T480" s="27">
        <v>202541.47898312105</v>
      </c>
    </row>
    <row r="481" spans="1:20">
      <c r="A481" s="28" t="s">
        <v>641</v>
      </c>
      <c r="B481" s="22" t="s">
        <v>642</v>
      </c>
      <c r="C481" s="22" t="s">
        <v>32</v>
      </c>
      <c r="D481" s="22" t="s">
        <v>99</v>
      </c>
      <c r="E481" s="22" t="s">
        <v>26</v>
      </c>
      <c r="F481" s="23">
        <v>40086</v>
      </c>
      <c r="G481" s="24" t="s">
        <v>27</v>
      </c>
      <c r="H481" s="25">
        <v>25667.68</v>
      </c>
      <c r="I481" s="25">
        <v>-18111.03</v>
      </c>
      <c r="J481" s="25">
        <v>7556.6500000000015</v>
      </c>
      <c r="K481" s="41">
        <f t="shared" si="18"/>
        <v>2009</v>
      </c>
      <c r="L481" s="42">
        <f t="shared" si="17"/>
        <v>259.35495882895674</v>
      </c>
      <c r="M481" s="39">
        <f>(VLOOKUP(DATE(2005,12,1),IGPM!A:B,2,1)/VLOOKUP(DATE(YEAR(F481),MONTH(F481),1),IGPM!A:B,2,1))*H481</f>
        <v>21234.554831100519</v>
      </c>
      <c r="N481" s="26" t="s">
        <v>28</v>
      </c>
      <c r="O481" s="26" t="s">
        <v>29</v>
      </c>
      <c r="P481" s="25">
        <v>-18111.03</v>
      </c>
      <c r="Q481" s="25">
        <v>7556.6500000000015</v>
      </c>
      <c r="R481" s="25">
        <v>75908.180607638089</v>
      </c>
      <c r="S481" s="25">
        <v>-53560.56083878057</v>
      </c>
      <c r="T481" s="27">
        <v>22347.619768857519</v>
      </c>
    </row>
    <row r="482" spans="1:20">
      <c r="A482" s="28" t="s">
        <v>643</v>
      </c>
      <c r="B482" s="22" t="s">
        <v>331</v>
      </c>
      <c r="C482" s="22" t="s">
        <v>32</v>
      </c>
      <c r="D482" s="22" t="s">
        <v>99</v>
      </c>
      <c r="E482" s="22" t="s">
        <v>26</v>
      </c>
      <c r="F482" s="23">
        <v>40086</v>
      </c>
      <c r="G482" s="24" t="s">
        <v>27</v>
      </c>
      <c r="H482" s="25">
        <v>34623.47</v>
      </c>
      <c r="I482" s="25">
        <v>-21065.01</v>
      </c>
      <c r="J482" s="25">
        <v>13558.460000000003</v>
      </c>
      <c r="K482" s="41">
        <f t="shared" si="18"/>
        <v>2009</v>
      </c>
      <c r="L482" s="42">
        <f t="shared" si="17"/>
        <v>300.78765735216837</v>
      </c>
      <c r="M482" s="39">
        <f>(VLOOKUP(DATE(2005,12,1),IGPM!A:B,2,1)/VLOOKUP(DATE(YEAR(F482),MONTH(F482),1),IGPM!A:B,2,1))*H482</f>
        <v>28643.569350948896</v>
      </c>
      <c r="N482" s="26" t="s">
        <v>28</v>
      </c>
      <c r="O482" s="26" t="s">
        <v>29</v>
      </c>
      <c r="P482" s="25">
        <v>-21065.01</v>
      </c>
      <c r="Q482" s="25">
        <v>13558.460000000003</v>
      </c>
      <c r="R482" s="25">
        <v>102393.53981439456</v>
      </c>
      <c r="S482" s="25">
        <v>-62296.498303769644</v>
      </c>
      <c r="T482" s="27">
        <v>40097.04151062492</v>
      </c>
    </row>
    <row r="483" spans="1:20">
      <c r="A483" s="28" t="s">
        <v>644</v>
      </c>
      <c r="B483" s="22" t="s">
        <v>53</v>
      </c>
      <c r="C483" s="22" t="s">
        <v>32</v>
      </c>
      <c r="D483" s="22" t="s">
        <v>99</v>
      </c>
      <c r="E483" s="22" t="s">
        <v>26</v>
      </c>
      <c r="F483" s="23">
        <v>40086</v>
      </c>
      <c r="G483" s="24" t="s">
        <v>27</v>
      </c>
      <c r="H483" s="25">
        <v>26964.89</v>
      </c>
      <c r="I483" s="25">
        <v>-15572.04</v>
      </c>
      <c r="J483" s="25">
        <v>11392.849999999999</v>
      </c>
      <c r="K483" s="41">
        <f t="shared" si="18"/>
        <v>2009</v>
      </c>
      <c r="L483" s="42">
        <f t="shared" si="17"/>
        <v>316.88686068106682</v>
      </c>
      <c r="M483" s="39">
        <f>(VLOOKUP(DATE(2005,12,1),IGPM!A:B,2,1)/VLOOKUP(DATE(YEAR(F483),MONTH(F483),1),IGPM!A:B,2,1))*H483</f>
        <v>22307.720651792217</v>
      </c>
      <c r="N483" s="26" t="s">
        <v>28</v>
      </c>
      <c r="O483" s="26" t="s">
        <v>29</v>
      </c>
      <c r="P483" s="25">
        <v>-15572.04</v>
      </c>
      <c r="Q483" s="25">
        <v>11392.849999999999</v>
      </c>
      <c r="R483" s="25">
        <v>79744.477887564979</v>
      </c>
      <c r="S483" s="25">
        <v>-46051.891902554678</v>
      </c>
      <c r="T483" s="27">
        <v>33692.585985010301</v>
      </c>
    </row>
    <row r="484" spans="1:20">
      <c r="A484" s="28" t="s">
        <v>645</v>
      </c>
      <c r="B484" s="22" t="s">
        <v>53</v>
      </c>
      <c r="C484" s="22" t="s">
        <v>32</v>
      </c>
      <c r="D484" s="22" t="s">
        <v>99</v>
      </c>
      <c r="E484" s="22" t="s">
        <v>26</v>
      </c>
      <c r="F484" s="23">
        <v>40086</v>
      </c>
      <c r="G484" s="24" t="s">
        <v>27</v>
      </c>
      <c r="H484" s="25">
        <v>26964.89</v>
      </c>
      <c r="I484" s="25">
        <v>-15572.04</v>
      </c>
      <c r="J484" s="25">
        <v>11392.849999999999</v>
      </c>
      <c r="K484" s="41">
        <f t="shared" si="18"/>
        <v>2009</v>
      </c>
      <c r="L484" s="42">
        <f t="shared" si="17"/>
        <v>316.88686068106682</v>
      </c>
      <c r="M484" s="39">
        <f>(VLOOKUP(DATE(2005,12,1),IGPM!A:B,2,1)/VLOOKUP(DATE(YEAR(F484),MONTH(F484),1),IGPM!A:B,2,1))*H484</f>
        <v>22307.720651792217</v>
      </c>
      <c r="N484" s="26" t="s">
        <v>28</v>
      </c>
      <c r="O484" s="26" t="s">
        <v>29</v>
      </c>
      <c r="P484" s="25">
        <v>-15572.04</v>
      </c>
      <c r="Q484" s="25">
        <v>11392.849999999999</v>
      </c>
      <c r="R484" s="25">
        <v>79744.477887564979</v>
      </c>
      <c r="S484" s="25">
        <v>-46051.891902554678</v>
      </c>
      <c r="T484" s="27">
        <v>33692.585985010301</v>
      </c>
    </row>
    <row r="485" spans="1:20">
      <c r="A485" s="28" t="s">
        <v>646</v>
      </c>
      <c r="B485" s="22" t="s">
        <v>68</v>
      </c>
      <c r="C485" s="22" t="s">
        <v>69</v>
      </c>
      <c r="D485" s="22" t="s">
        <v>99</v>
      </c>
      <c r="E485" s="22" t="s">
        <v>26</v>
      </c>
      <c r="F485" s="23">
        <v>40086</v>
      </c>
      <c r="G485" s="24" t="s">
        <v>27</v>
      </c>
      <c r="H485" s="25">
        <v>2602904.67</v>
      </c>
      <c r="I485" s="25">
        <v>-1398397.09</v>
      </c>
      <c r="J485" s="25">
        <v>1204507.5799999998</v>
      </c>
      <c r="K485" s="41">
        <f t="shared" si="18"/>
        <v>2009</v>
      </c>
      <c r="L485" s="42">
        <f t="shared" si="17"/>
        <v>340.62682053350096</v>
      </c>
      <c r="M485" s="39">
        <f>(VLOOKUP(DATE(2005,12,1),IGPM!A:B,2,1)/VLOOKUP(DATE(YEAR(F485),MONTH(F485),1),IGPM!A:B,2,1))*H485</f>
        <v>2153350.904142587</v>
      </c>
      <c r="N485" s="26" t="s">
        <v>28</v>
      </c>
      <c r="O485" s="26" t="s">
        <v>29</v>
      </c>
      <c r="P485" s="25">
        <v>-1398397.09</v>
      </c>
      <c r="Q485" s="25">
        <v>1204507.5799999998</v>
      </c>
      <c r="R485" s="25">
        <v>7697686.6547667962</v>
      </c>
      <c r="S485" s="25">
        <v>-4135542.3968553264</v>
      </c>
      <c r="T485" s="27">
        <v>3562144.2579114698</v>
      </c>
    </row>
    <row r="486" spans="1:20">
      <c r="A486" s="28" t="s">
        <v>647</v>
      </c>
      <c r="B486" s="22" t="s">
        <v>68</v>
      </c>
      <c r="C486" s="22" t="s">
        <v>69</v>
      </c>
      <c r="D486" s="22" t="s">
        <v>99</v>
      </c>
      <c r="E486" s="22" t="s">
        <v>26</v>
      </c>
      <c r="F486" s="23">
        <v>40086</v>
      </c>
      <c r="G486" s="24" t="s">
        <v>27</v>
      </c>
      <c r="H486" s="25">
        <v>2602904.67</v>
      </c>
      <c r="I486" s="25">
        <v>-1398397.09</v>
      </c>
      <c r="J486" s="25">
        <v>1204507.5799999998</v>
      </c>
      <c r="K486" s="41">
        <f t="shared" si="18"/>
        <v>2009</v>
      </c>
      <c r="L486" s="42">
        <f t="shared" si="17"/>
        <v>340.62682053350096</v>
      </c>
      <c r="M486" s="39">
        <f>(VLOOKUP(DATE(2005,12,1),IGPM!A:B,2,1)/VLOOKUP(DATE(YEAR(F486),MONTH(F486),1),IGPM!A:B,2,1))*H486</f>
        <v>2153350.904142587</v>
      </c>
      <c r="N486" s="26" t="s">
        <v>28</v>
      </c>
      <c r="O486" s="26" t="s">
        <v>29</v>
      </c>
      <c r="P486" s="25">
        <v>-1398397.09</v>
      </c>
      <c r="Q486" s="25">
        <v>1204507.5799999998</v>
      </c>
      <c r="R486" s="25">
        <v>7697686.6547667962</v>
      </c>
      <c r="S486" s="25">
        <v>-4135542.3968553264</v>
      </c>
      <c r="T486" s="27">
        <v>3562144.2579114698</v>
      </c>
    </row>
    <row r="487" spans="1:20">
      <c r="A487" s="28" t="s">
        <v>648</v>
      </c>
      <c r="B487" s="22" t="s">
        <v>243</v>
      </c>
      <c r="C487" s="22" t="s">
        <v>24</v>
      </c>
      <c r="D487" s="22" t="s">
        <v>99</v>
      </c>
      <c r="E487" s="22" t="s">
        <v>26</v>
      </c>
      <c r="F487" s="23">
        <v>40086</v>
      </c>
      <c r="G487" s="24" t="s">
        <v>27</v>
      </c>
      <c r="H487" s="25">
        <v>35865.01</v>
      </c>
      <c r="I487" s="25">
        <v>-35865.01</v>
      </c>
      <c r="J487" s="25">
        <v>0</v>
      </c>
      <c r="K487" s="41">
        <f t="shared" si="18"/>
        <v>2009</v>
      </c>
      <c r="L487" s="42">
        <f t="shared" si="17"/>
        <v>183</v>
      </c>
      <c r="M487" s="39">
        <f>(VLOOKUP(DATE(2005,12,1),IGPM!A:B,2,1)/VLOOKUP(DATE(YEAR(F487),MONTH(F487),1),IGPM!A:B,2,1))*H487</f>
        <v>29670.680067811678</v>
      </c>
      <c r="N487" s="26" t="s">
        <v>28</v>
      </c>
      <c r="O487" s="26" t="s">
        <v>29</v>
      </c>
      <c r="P487" s="25">
        <v>-35865.01</v>
      </c>
      <c r="Q487" s="25">
        <v>0</v>
      </c>
      <c r="R487" s="25">
        <v>106065.20170793564</v>
      </c>
      <c r="S487" s="25">
        <v>-106065.20170793564</v>
      </c>
      <c r="T487" s="27">
        <v>0</v>
      </c>
    </row>
    <row r="488" spans="1:20">
      <c r="A488" s="28" t="s">
        <v>649</v>
      </c>
      <c r="B488" s="22" t="s">
        <v>328</v>
      </c>
      <c r="C488" s="22" t="s">
        <v>24</v>
      </c>
      <c r="D488" s="22" t="s">
        <v>99</v>
      </c>
      <c r="E488" s="22" t="s">
        <v>26</v>
      </c>
      <c r="F488" s="23">
        <v>40086</v>
      </c>
      <c r="G488" s="24" t="s">
        <v>27</v>
      </c>
      <c r="H488" s="25">
        <v>8718.64</v>
      </c>
      <c r="I488" s="25">
        <v>-8718.64</v>
      </c>
      <c r="J488" s="25">
        <v>0</v>
      </c>
      <c r="K488" s="41">
        <f t="shared" si="18"/>
        <v>2009</v>
      </c>
      <c r="L488" s="42">
        <f t="shared" si="17"/>
        <v>183</v>
      </c>
      <c r="M488" s="39">
        <f>(VLOOKUP(DATE(2005,12,1),IGPM!A:B,2,1)/VLOOKUP(DATE(YEAR(F488),MONTH(F488),1),IGPM!A:B,2,1))*H488</f>
        <v>7212.8232521453519</v>
      </c>
      <c r="N488" s="26" t="s">
        <v>28</v>
      </c>
      <c r="O488" s="26" t="s">
        <v>29</v>
      </c>
      <c r="P488" s="25">
        <v>-8718.64</v>
      </c>
      <c r="Q488" s="25">
        <v>0</v>
      </c>
      <c r="R488" s="25">
        <v>25784.024881601206</v>
      </c>
      <c r="S488" s="25">
        <v>-25784.024881601206</v>
      </c>
      <c r="T488" s="27">
        <v>0</v>
      </c>
    </row>
    <row r="489" spans="1:20">
      <c r="A489" s="28" t="s">
        <v>650</v>
      </c>
      <c r="B489" s="22" t="s">
        <v>90</v>
      </c>
      <c r="C489" s="22" t="s">
        <v>91</v>
      </c>
      <c r="D489" s="22" t="s">
        <v>99</v>
      </c>
      <c r="E489" s="22" t="s">
        <v>26</v>
      </c>
      <c r="F489" s="23">
        <v>40086</v>
      </c>
      <c r="G489" s="24" t="s">
        <v>27</v>
      </c>
      <c r="H489" s="25">
        <v>27493.61</v>
      </c>
      <c r="I489" s="25">
        <v>-14160.14</v>
      </c>
      <c r="J489" s="25">
        <v>13333.470000000001</v>
      </c>
      <c r="K489" s="41">
        <f t="shared" si="18"/>
        <v>2009</v>
      </c>
      <c r="L489" s="42">
        <f t="shared" si="17"/>
        <v>355.31644673004644</v>
      </c>
      <c r="M489" s="39">
        <f>(VLOOKUP(DATE(2005,12,1),IGPM!A:B,2,1)/VLOOKUP(DATE(YEAR(F489),MONTH(F489),1),IGPM!A:B,2,1))*H489</f>
        <v>22745.12418145674</v>
      </c>
      <c r="N489" s="26" t="s">
        <v>28</v>
      </c>
      <c r="O489" s="26" t="s">
        <v>29</v>
      </c>
      <c r="P489" s="25">
        <v>-14160.14</v>
      </c>
      <c r="Q489" s="25">
        <v>13333.470000000001</v>
      </c>
      <c r="R489" s="25">
        <v>81308.085243230569</v>
      </c>
      <c r="S489" s="25">
        <v>-41876.416744693721</v>
      </c>
      <c r="T489" s="27">
        <v>39431.668498536848</v>
      </c>
    </row>
    <row r="490" spans="1:20">
      <c r="A490" s="28" t="s">
        <v>651</v>
      </c>
      <c r="B490" s="22" t="s">
        <v>109</v>
      </c>
      <c r="C490" s="22" t="s">
        <v>69</v>
      </c>
      <c r="D490" s="22" t="s">
        <v>105</v>
      </c>
      <c r="E490" s="22" t="s">
        <v>26</v>
      </c>
      <c r="F490" s="23">
        <v>40087</v>
      </c>
      <c r="G490" s="24" t="s">
        <v>27</v>
      </c>
      <c r="H490" s="25">
        <v>10060.870000000001</v>
      </c>
      <c r="I490" s="25">
        <v>-5464</v>
      </c>
      <c r="J490" s="25">
        <v>4596.8700000000008</v>
      </c>
      <c r="K490" s="41">
        <f t="shared" si="18"/>
        <v>2009</v>
      </c>
      <c r="L490" s="42">
        <f t="shared" si="17"/>
        <v>335.11682650073209</v>
      </c>
      <c r="M490" s="39">
        <f>(VLOOKUP(DATE(2005,12,1),IGPM!A:B,2,1)/VLOOKUP(DATE(YEAR(F490),MONTH(F490),1),IGPM!A:B,2,1))*H490</f>
        <v>8319.4533475016597</v>
      </c>
      <c r="N490" s="26" t="s">
        <v>28</v>
      </c>
      <c r="O490" s="26" t="s">
        <v>29</v>
      </c>
      <c r="P490" s="25">
        <v>-5464</v>
      </c>
      <c r="Q490" s="25">
        <v>4596.8700000000008</v>
      </c>
      <c r="R490" s="25">
        <v>29739.948507611152</v>
      </c>
      <c r="S490" s="25">
        <v>-16151.593117254008</v>
      </c>
      <c r="T490" s="27">
        <v>13588.355390357145</v>
      </c>
    </row>
    <row r="491" spans="1:20">
      <c r="A491" s="28" t="s">
        <v>652</v>
      </c>
      <c r="B491" s="22" t="s">
        <v>109</v>
      </c>
      <c r="C491" s="22" t="s">
        <v>69</v>
      </c>
      <c r="D491" s="22" t="s">
        <v>105</v>
      </c>
      <c r="E491" s="22" t="s">
        <v>26</v>
      </c>
      <c r="F491" s="23">
        <v>40118</v>
      </c>
      <c r="G491" s="24" t="s">
        <v>27</v>
      </c>
      <c r="H491" s="25">
        <v>818407.74</v>
      </c>
      <c r="I491" s="25">
        <v>-443803.42</v>
      </c>
      <c r="J491" s="25">
        <v>374604.32</v>
      </c>
      <c r="K491" s="41">
        <f t="shared" si="18"/>
        <v>2009</v>
      </c>
      <c r="L491" s="42">
        <f t="shared" si="17"/>
        <v>333.77796173810469</v>
      </c>
      <c r="M491" s="39">
        <f>(VLOOKUP(DATE(2005,12,1),IGPM!A:B,2,1)/VLOOKUP(DATE(YEAR(F491),MONTH(F491),1),IGPM!A:B,2,1))*H491</f>
        <v>676051.91825983603</v>
      </c>
      <c r="N491" s="26" t="s">
        <v>28</v>
      </c>
      <c r="O491" s="26" t="s">
        <v>29</v>
      </c>
      <c r="P491" s="25">
        <v>-443803.42</v>
      </c>
      <c r="Q491" s="25">
        <v>374604.32</v>
      </c>
      <c r="R491" s="25">
        <v>2416715.1852058945</v>
      </c>
      <c r="S491" s="25">
        <v>-1310528.2513094381</v>
      </c>
      <c r="T491" s="27">
        <v>1106186.9338964564</v>
      </c>
    </row>
    <row r="492" spans="1:20">
      <c r="A492" s="28" t="s">
        <v>653</v>
      </c>
      <c r="B492" s="22" t="s">
        <v>109</v>
      </c>
      <c r="C492" s="22" t="s">
        <v>69</v>
      </c>
      <c r="D492" s="22" t="s">
        <v>105</v>
      </c>
      <c r="E492" s="22" t="s">
        <v>26</v>
      </c>
      <c r="F492" s="23">
        <v>40148</v>
      </c>
      <c r="G492" s="24" t="s">
        <v>27</v>
      </c>
      <c r="H492" s="25">
        <v>13469387.76</v>
      </c>
      <c r="I492" s="25">
        <v>-7315178.3099999996</v>
      </c>
      <c r="J492" s="25">
        <v>6154209.4500000002</v>
      </c>
      <c r="K492" s="41">
        <f t="shared" si="18"/>
        <v>2009</v>
      </c>
      <c r="L492" s="42">
        <f t="shared" si="17"/>
        <v>331.43276815080128</v>
      </c>
      <c r="M492" s="39">
        <f>(VLOOKUP(DATE(2005,12,1),IGPM!A:B,2,1)/VLOOKUP(DATE(YEAR(F492),MONTH(F492),1),IGPM!A:B,2,1))*H492</f>
        <v>11155344.551968137</v>
      </c>
      <c r="N492" s="26" t="s">
        <v>28</v>
      </c>
      <c r="O492" s="26" t="s">
        <v>29</v>
      </c>
      <c r="P492" s="25">
        <v>-7315178.3099999996</v>
      </c>
      <c r="Q492" s="25">
        <v>6154209.4500000002</v>
      </c>
      <c r="R492" s="25">
        <v>39877544.677838802</v>
      </c>
      <c r="S492" s="25">
        <v>-21657357.786496922</v>
      </c>
      <c r="T492" s="27">
        <v>18220186.89134188</v>
      </c>
    </row>
    <row r="493" spans="1:20">
      <c r="A493" s="28" t="s">
        <v>654</v>
      </c>
      <c r="B493" s="22" t="s">
        <v>259</v>
      </c>
      <c r="C493" s="22" t="s">
        <v>69</v>
      </c>
      <c r="D493" s="22" t="s">
        <v>260</v>
      </c>
      <c r="E493" s="22" t="s">
        <v>26</v>
      </c>
      <c r="F493" s="23">
        <v>40178</v>
      </c>
      <c r="G493" s="24" t="s">
        <v>27</v>
      </c>
      <c r="H493" s="25">
        <v>91982.51</v>
      </c>
      <c r="I493" s="25">
        <v>-48143.26</v>
      </c>
      <c r="J493" s="25">
        <v>43839.249999999993</v>
      </c>
      <c r="K493" s="41">
        <f t="shared" si="18"/>
        <v>2009</v>
      </c>
      <c r="L493" s="42">
        <f t="shared" si="17"/>
        <v>343.90799044352207</v>
      </c>
      <c r="M493" s="39">
        <f>(VLOOKUP(DATE(2005,12,1),IGPM!A:B,2,1)/VLOOKUP(DATE(YEAR(F493),MONTH(F493),1),IGPM!A:B,2,1))*H493</f>
        <v>76179.898454779846</v>
      </c>
      <c r="N493" s="26" t="s">
        <v>28</v>
      </c>
      <c r="O493" s="26" t="s">
        <v>29</v>
      </c>
      <c r="P493" s="25">
        <v>-48143.26</v>
      </c>
      <c r="Q493" s="25">
        <v>43839.249999999993</v>
      </c>
      <c r="R493" s="25">
        <v>272323.93316329579</v>
      </c>
      <c r="S493" s="25">
        <v>-142533.20461143291</v>
      </c>
      <c r="T493" s="27">
        <v>129790.72855186288</v>
      </c>
    </row>
    <row r="494" spans="1:20">
      <c r="A494" s="28" t="s">
        <v>655</v>
      </c>
      <c r="B494" s="22" t="s">
        <v>656</v>
      </c>
      <c r="C494" s="22" t="s">
        <v>69</v>
      </c>
      <c r="D494" s="22" t="s">
        <v>99</v>
      </c>
      <c r="E494" s="22" t="s">
        <v>26</v>
      </c>
      <c r="F494" s="23">
        <v>40178</v>
      </c>
      <c r="G494" s="24" t="s">
        <v>27</v>
      </c>
      <c r="H494" s="25">
        <v>449556.54</v>
      </c>
      <c r="I494" s="25">
        <v>-167142.22</v>
      </c>
      <c r="J494" s="25">
        <v>282414.31999999995</v>
      </c>
      <c r="K494" s="41">
        <f t="shared" si="18"/>
        <v>2009</v>
      </c>
      <c r="L494" s="42">
        <f t="shared" si="17"/>
        <v>484.1396578315161</v>
      </c>
      <c r="M494" s="39">
        <f>(VLOOKUP(DATE(2005,12,1),IGPM!A:B,2,1)/VLOOKUP(DATE(YEAR(F494),MONTH(F494),1),IGPM!A:B,2,1))*H494</f>
        <v>372322.64663012757</v>
      </c>
      <c r="N494" s="26" t="s">
        <v>28</v>
      </c>
      <c r="O494" s="26" t="s">
        <v>29</v>
      </c>
      <c r="P494" s="25">
        <v>-167142.22</v>
      </c>
      <c r="Q494" s="25">
        <v>282414.31999999995</v>
      </c>
      <c r="R494" s="25">
        <v>1330959.6047344494</v>
      </c>
      <c r="S494" s="25">
        <v>-494842.19062998926</v>
      </c>
      <c r="T494" s="27">
        <v>836117.41410446016</v>
      </c>
    </row>
    <row r="495" spans="1:20">
      <c r="A495" s="28" t="s">
        <v>657</v>
      </c>
      <c r="B495" s="22" t="s">
        <v>510</v>
      </c>
      <c r="C495" s="22" t="s">
        <v>69</v>
      </c>
      <c r="D495" s="22" t="s">
        <v>25</v>
      </c>
      <c r="E495" s="22" t="s">
        <v>26</v>
      </c>
      <c r="F495" s="23">
        <v>40178</v>
      </c>
      <c r="G495" s="24" t="s">
        <v>27</v>
      </c>
      <c r="H495" s="25">
        <v>56404</v>
      </c>
      <c r="I495" s="25">
        <v>-22686.54</v>
      </c>
      <c r="J495" s="25">
        <v>33717.46</v>
      </c>
      <c r="K495" s="41">
        <f t="shared" si="18"/>
        <v>2009</v>
      </c>
      <c r="L495" s="42">
        <f t="shared" si="17"/>
        <v>447.52174637472262</v>
      </c>
      <c r="M495" s="39">
        <f>(VLOOKUP(DATE(2005,12,1),IGPM!A:B,2,1)/VLOOKUP(DATE(YEAR(F495),MONTH(F495),1),IGPM!A:B,2,1))*H495</f>
        <v>46713.782788090939</v>
      </c>
      <c r="N495" s="26" t="s">
        <v>28</v>
      </c>
      <c r="O495" s="26" t="s">
        <v>29</v>
      </c>
      <c r="P495" s="25">
        <v>-22686.54</v>
      </c>
      <c r="Q495" s="25">
        <v>33717.46</v>
      </c>
      <c r="R495" s="25">
        <v>166989.99762174935</v>
      </c>
      <c r="S495" s="25">
        <v>-67165.897110944657</v>
      </c>
      <c r="T495" s="27">
        <v>99824.100510804696</v>
      </c>
    </row>
    <row r="496" spans="1:20">
      <c r="A496" s="28" t="s">
        <v>658</v>
      </c>
      <c r="B496" s="22" t="s">
        <v>659</v>
      </c>
      <c r="C496" s="22" t="s">
        <v>69</v>
      </c>
      <c r="D496" s="22" t="s">
        <v>33</v>
      </c>
      <c r="E496" s="22" t="s">
        <v>26</v>
      </c>
      <c r="F496" s="23">
        <v>40178</v>
      </c>
      <c r="G496" s="24" t="s">
        <v>27</v>
      </c>
      <c r="H496" s="25">
        <v>168451.44</v>
      </c>
      <c r="I496" s="25">
        <v>-77429.83</v>
      </c>
      <c r="J496" s="25">
        <v>91021.61</v>
      </c>
      <c r="K496" s="41">
        <f t="shared" si="18"/>
        <v>2009</v>
      </c>
      <c r="L496" s="42">
        <f t="shared" si="17"/>
        <v>391.59661334656164</v>
      </c>
      <c r="M496" s="39">
        <f>(VLOOKUP(DATE(2005,12,1),IGPM!A:B,2,1)/VLOOKUP(DATE(YEAR(F496),MONTH(F496),1),IGPM!A:B,2,1))*H496</f>
        <v>139511.4527072749</v>
      </c>
      <c r="N496" s="26" t="s">
        <v>28</v>
      </c>
      <c r="O496" s="26" t="s">
        <v>29</v>
      </c>
      <c r="P496" s="25">
        <v>-77429.83</v>
      </c>
      <c r="Q496" s="25">
        <v>91021.61</v>
      </c>
      <c r="R496" s="25">
        <v>498718.27467875078</v>
      </c>
      <c r="S496" s="25">
        <v>-229239.18742558081</v>
      </c>
      <c r="T496" s="27">
        <v>269479.08725316997</v>
      </c>
    </row>
    <row r="497" spans="1:20">
      <c r="A497" s="28" t="s">
        <v>660</v>
      </c>
      <c r="B497" s="22" t="s">
        <v>659</v>
      </c>
      <c r="C497" s="22" t="s">
        <v>69</v>
      </c>
      <c r="D497" s="22" t="s">
        <v>33</v>
      </c>
      <c r="E497" s="22" t="s">
        <v>26</v>
      </c>
      <c r="F497" s="23">
        <v>40178</v>
      </c>
      <c r="G497" s="24" t="s">
        <v>27</v>
      </c>
      <c r="H497" s="25">
        <v>652791.13</v>
      </c>
      <c r="I497" s="25">
        <v>-227464.24</v>
      </c>
      <c r="J497" s="25">
        <v>425326.89</v>
      </c>
      <c r="K497" s="41">
        <f t="shared" si="18"/>
        <v>2009</v>
      </c>
      <c r="L497" s="42">
        <f t="shared" si="17"/>
        <v>516.57527970110823</v>
      </c>
      <c r="M497" s="39">
        <f>(VLOOKUP(DATE(2005,12,1),IGPM!A:B,2,1)/VLOOKUP(DATE(YEAR(F497),MONTH(F497),1),IGPM!A:B,2,1))*H497</f>
        <v>540641.49799327063</v>
      </c>
      <c r="N497" s="26" t="s">
        <v>28</v>
      </c>
      <c r="O497" s="26" t="s">
        <v>29</v>
      </c>
      <c r="P497" s="25">
        <v>-227464.24</v>
      </c>
      <c r="Q497" s="25">
        <v>425326.89</v>
      </c>
      <c r="R497" s="25">
        <v>1932657.0676937646</v>
      </c>
      <c r="S497" s="25">
        <v>-673431.90016014862</v>
      </c>
      <c r="T497" s="27">
        <v>1259225.1675336161</v>
      </c>
    </row>
    <row r="498" spans="1:20">
      <c r="A498" s="28" t="s">
        <v>661</v>
      </c>
      <c r="B498" s="22" t="s">
        <v>68</v>
      </c>
      <c r="C498" s="22" t="s">
        <v>69</v>
      </c>
      <c r="D498" s="22" t="s">
        <v>25</v>
      </c>
      <c r="E498" s="22" t="s">
        <v>26</v>
      </c>
      <c r="F498" s="23">
        <v>40189</v>
      </c>
      <c r="G498" s="24" t="s">
        <v>27</v>
      </c>
      <c r="H498" s="25">
        <v>849126.38</v>
      </c>
      <c r="I498" s="25">
        <v>-532457.68000000005</v>
      </c>
      <c r="J498" s="25">
        <v>316668.69999999995</v>
      </c>
      <c r="K498" s="41">
        <f t="shared" si="18"/>
        <v>2010</v>
      </c>
      <c r="L498" s="42">
        <f t="shared" si="17"/>
        <v>285.45671840060601</v>
      </c>
      <c r="M498" s="39">
        <f>(VLOOKUP(DATE(2005,12,1),IGPM!A:B,2,1)/VLOOKUP(DATE(YEAR(F498),MONTH(F498),1),IGPM!A:B,2,1))*H498</f>
        <v>698840.75887246989</v>
      </c>
      <c r="N498" s="26" t="s">
        <v>28</v>
      </c>
      <c r="O498" s="26" t="s">
        <v>29</v>
      </c>
      <c r="P498" s="25">
        <v>-532457.68000000005</v>
      </c>
      <c r="Q498" s="25">
        <v>316668.69999999995</v>
      </c>
      <c r="R498" s="25">
        <v>2498179.5456703249</v>
      </c>
      <c r="S498" s="25">
        <v>-1566521.6820976345</v>
      </c>
      <c r="T498" s="27">
        <v>931657.8635726904</v>
      </c>
    </row>
    <row r="499" spans="1:20">
      <c r="A499" s="28" t="s">
        <v>662</v>
      </c>
      <c r="B499" s="22" t="s">
        <v>68</v>
      </c>
      <c r="C499" s="22" t="s">
        <v>69</v>
      </c>
      <c r="D499" s="22" t="s">
        <v>25</v>
      </c>
      <c r="E499" s="22" t="s">
        <v>26</v>
      </c>
      <c r="F499" s="23">
        <v>40189</v>
      </c>
      <c r="G499" s="24" t="s">
        <v>27</v>
      </c>
      <c r="H499" s="25">
        <v>845106.78</v>
      </c>
      <c r="I499" s="25">
        <v>-529936.99</v>
      </c>
      <c r="J499" s="25">
        <v>315169.79000000004</v>
      </c>
      <c r="K499" s="41">
        <f t="shared" si="18"/>
        <v>2010</v>
      </c>
      <c r="L499" s="42">
        <f t="shared" si="17"/>
        <v>285.4567929292877</v>
      </c>
      <c r="M499" s="39">
        <f>(VLOOKUP(DATE(2005,12,1),IGPM!A:B,2,1)/VLOOKUP(DATE(YEAR(F499),MONTH(F499),1),IGPM!A:B,2,1))*H499</f>
        <v>695532.58192669682</v>
      </c>
      <c r="N499" s="26" t="s">
        <v>28</v>
      </c>
      <c r="O499" s="26" t="s">
        <v>29</v>
      </c>
      <c r="P499" s="25">
        <v>-529936.99</v>
      </c>
      <c r="Q499" s="25">
        <v>315169.79000000004</v>
      </c>
      <c r="R499" s="25">
        <v>2486353.6470310949</v>
      </c>
      <c r="S499" s="25">
        <v>-1559105.6644737611</v>
      </c>
      <c r="T499" s="27">
        <v>927247.98255733377</v>
      </c>
    </row>
    <row r="500" spans="1:20">
      <c r="A500" s="28" t="s">
        <v>663</v>
      </c>
      <c r="B500" s="22" t="s">
        <v>68</v>
      </c>
      <c r="C500" s="22" t="s">
        <v>69</v>
      </c>
      <c r="D500" s="22" t="s">
        <v>25</v>
      </c>
      <c r="E500" s="22" t="s">
        <v>26</v>
      </c>
      <c r="F500" s="23">
        <v>40189</v>
      </c>
      <c r="G500" s="24" t="s">
        <v>27</v>
      </c>
      <c r="H500" s="25">
        <v>767526.33</v>
      </c>
      <c r="I500" s="25">
        <v>-487399.21</v>
      </c>
      <c r="J500" s="25">
        <v>280127.11999999994</v>
      </c>
      <c r="K500" s="41">
        <f t="shared" si="18"/>
        <v>2010</v>
      </c>
      <c r="L500" s="42">
        <f t="shared" si="17"/>
        <v>281.87820220307697</v>
      </c>
      <c r="M500" s="39">
        <f>(VLOOKUP(DATE(2005,12,1),IGPM!A:B,2,1)/VLOOKUP(DATE(YEAR(F500),MONTH(F500),1),IGPM!A:B,2,1))*H500</f>
        <v>631682.9809383637</v>
      </c>
      <c r="N500" s="26" t="s">
        <v>28</v>
      </c>
      <c r="O500" s="26" t="s">
        <v>29</v>
      </c>
      <c r="P500" s="25">
        <v>-487399.21</v>
      </c>
      <c r="Q500" s="25">
        <v>280127.11999999994</v>
      </c>
      <c r="R500" s="25">
        <v>2258107.4190268493</v>
      </c>
      <c r="S500" s="25">
        <v>-1433957.0241568461</v>
      </c>
      <c r="T500" s="27">
        <v>824150.39487000322</v>
      </c>
    </row>
    <row r="501" spans="1:20">
      <c r="A501" s="28" t="s">
        <v>664</v>
      </c>
      <c r="B501" s="22" t="s">
        <v>68</v>
      </c>
      <c r="C501" s="22" t="s">
        <v>69</v>
      </c>
      <c r="D501" s="22" t="s">
        <v>25</v>
      </c>
      <c r="E501" s="22" t="s">
        <v>26</v>
      </c>
      <c r="F501" s="23">
        <v>40189</v>
      </c>
      <c r="G501" s="24" t="s">
        <v>27</v>
      </c>
      <c r="H501" s="25">
        <v>938896.85</v>
      </c>
      <c r="I501" s="25">
        <v>-686703.05</v>
      </c>
      <c r="J501" s="25">
        <v>252193.79999999993</v>
      </c>
      <c r="K501" s="41">
        <f t="shared" si="18"/>
        <v>2010</v>
      </c>
      <c r="L501" s="42">
        <f t="shared" si="17"/>
        <v>244.73829867218441</v>
      </c>
      <c r="M501" s="39">
        <f>(VLOOKUP(DATE(2005,12,1),IGPM!A:B,2,1)/VLOOKUP(DATE(YEAR(F501),MONTH(F501),1),IGPM!A:B,2,1))*H501</f>
        <v>772722.88626455294</v>
      </c>
      <c r="N501" s="26" t="s">
        <v>28</v>
      </c>
      <c r="O501" s="26" t="s">
        <v>29</v>
      </c>
      <c r="P501" s="25">
        <v>-686703.05</v>
      </c>
      <c r="Q501" s="25">
        <v>252193.79999999993</v>
      </c>
      <c r="R501" s="25">
        <v>2762289.5265181833</v>
      </c>
      <c r="S501" s="25">
        <v>-2020320.5952209688</v>
      </c>
      <c r="T501" s="27">
        <v>741968.93129721447</v>
      </c>
    </row>
    <row r="502" spans="1:20">
      <c r="A502" s="28" t="s">
        <v>665</v>
      </c>
      <c r="B502" s="22" t="s">
        <v>263</v>
      </c>
      <c r="C502" s="22" t="s">
        <v>32</v>
      </c>
      <c r="D502" s="22" t="s">
        <v>33</v>
      </c>
      <c r="E502" s="22" t="s">
        <v>26</v>
      </c>
      <c r="F502" s="23">
        <v>40237</v>
      </c>
      <c r="G502" s="24" t="s">
        <v>27</v>
      </c>
      <c r="H502" s="25">
        <v>391850.9</v>
      </c>
      <c r="I502" s="25">
        <v>-231210.81</v>
      </c>
      <c r="J502" s="25">
        <v>160640.09000000003</v>
      </c>
      <c r="K502" s="41">
        <f t="shared" si="18"/>
        <v>2010</v>
      </c>
      <c r="L502" s="42">
        <f t="shared" si="17"/>
        <v>301.6704115175238</v>
      </c>
      <c r="M502" s="39">
        <f>(VLOOKUP(DATE(2005,12,1),IGPM!A:B,2,1)/VLOOKUP(DATE(YEAR(F502),MONTH(F502),1),IGPM!A:B,2,1))*H502</f>
        <v>318743.79947067203</v>
      </c>
      <c r="N502" s="26" t="s">
        <v>28</v>
      </c>
      <c r="O502" s="26" t="s">
        <v>29</v>
      </c>
      <c r="P502" s="25">
        <v>-231210.81</v>
      </c>
      <c r="Q502" s="25">
        <v>160640.09000000003</v>
      </c>
      <c r="R502" s="25">
        <v>1139428.7325650796</v>
      </c>
      <c r="S502" s="25">
        <v>-672317.55801414629</v>
      </c>
      <c r="T502" s="27">
        <v>467111.1745509333</v>
      </c>
    </row>
    <row r="503" spans="1:20">
      <c r="A503" s="28" t="s">
        <v>666</v>
      </c>
      <c r="B503" s="22" t="s">
        <v>263</v>
      </c>
      <c r="C503" s="22" t="s">
        <v>32</v>
      </c>
      <c r="D503" s="22" t="s">
        <v>25</v>
      </c>
      <c r="E503" s="22" t="s">
        <v>26</v>
      </c>
      <c r="F503" s="23">
        <v>40274</v>
      </c>
      <c r="G503" s="24" t="s">
        <v>27</v>
      </c>
      <c r="H503" s="25">
        <v>56136.47</v>
      </c>
      <c r="I503" s="25">
        <v>-28473.49</v>
      </c>
      <c r="J503" s="25">
        <v>27662.98</v>
      </c>
      <c r="K503" s="41">
        <f t="shared" si="18"/>
        <v>2010</v>
      </c>
      <c r="L503" s="42">
        <f t="shared" si="17"/>
        <v>346.99008516342747</v>
      </c>
      <c r="M503" s="39">
        <f>(VLOOKUP(DATE(2005,12,1),IGPM!A:B,2,1)/VLOOKUP(DATE(YEAR(F503),MONTH(F503),1),IGPM!A:B,2,1))*H503</f>
        <v>44892.077115084845</v>
      </c>
      <c r="N503" s="26" t="s">
        <v>28</v>
      </c>
      <c r="O503" s="26" t="s">
        <v>29</v>
      </c>
      <c r="P503" s="25">
        <v>-28473.49</v>
      </c>
      <c r="Q503" s="25">
        <v>27662.98</v>
      </c>
      <c r="R503" s="25">
        <v>160477.85906549514</v>
      </c>
      <c r="S503" s="25">
        <v>-81397.435843806801</v>
      </c>
      <c r="T503" s="27">
        <v>79080.423221688339</v>
      </c>
    </row>
    <row r="504" spans="1:20">
      <c r="A504" s="28" t="s">
        <v>667</v>
      </c>
      <c r="B504" s="22" t="s">
        <v>263</v>
      </c>
      <c r="C504" s="22" t="s">
        <v>4391</v>
      </c>
      <c r="D504" s="22" t="s">
        <v>25</v>
      </c>
      <c r="E504" s="22" t="s">
        <v>26</v>
      </c>
      <c r="F504" s="23">
        <v>40274</v>
      </c>
      <c r="G504" s="24" t="s">
        <v>27</v>
      </c>
      <c r="H504" s="25">
        <v>56136.47</v>
      </c>
      <c r="I504" s="25">
        <v>-28473.49</v>
      </c>
      <c r="J504" s="25">
        <v>27662.98</v>
      </c>
      <c r="K504" s="41">
        <f t="shared" si="18"/>
        <v>2010</v>
      </c>
      <c r="L504" s="42">
        <f t="shared" si="17"/>
        <v>346.99008516342747</v>
      </c>
      <c r="M504" s="39">
        <f>(VLOOKUP(DATE(2005,12,1),IGPM!A:B,2,1)/VLOOKUP(DATE(YEAR(F504),MONTH(F504),1),IGPM!A:B,2,1))*H504</f>
        <v>44892.077115084845</v>
      </c>
      <c r="N504" s="26" t="s">
        <v>28</v>
      </c>
      <c r="O504" s="26" t="s">
        <v>29</v>
      </c>
      <c r="P504" s="25">
        <v>-28473.49</v>
      </c>
      <c r="Q504" s="25">
        <v>27662.98</v>
      </c>
      <c r="R504" s="25">
        <v>160477.85906549514</v>
      </c>
      <c r="S504" s="25">
        <v>-81397.435843806801</v>
      </c>
      <c r="T504" s="27">
        <v>79080.423221688339</v>
      </c>
    </row>
    <row r="505" spans="1:20">
      <c r="A505" s="28" t="s">
        <v>668</v>
      </c>
      <c r="B505" s="22" t="s">
        <v>669</v>
      </c>
      <c r="C505" s="22" t="s">
        <v>4391</v>
      </c>
      <c r="D505" s="22" t="s">
        <v>25</v>
      </c>
      <c r="E505" s="22" t="s">
        <v>26</v>
      </c>
      <c r="F505" s="23">
        <v>40274</v>
      </c>
      <c r="G505" s="24" t="s">
        <v>27</v>
      </c>
      <c r="H505" s="25">
        <v>18365.64</v>
      </c>
      <c r="I505" s="25">
        <v>-14089.52</v>
      </c>
      <c r="J505" s="25">
        <v>4276.119999999999</v>
      </c>
      <c r="K505" s="41">
        <f t="shared" si="18"/>
        <v>2010</v>
      </c>
      <c r="L505" s="42">
        <f t="shared" si="17"/>
        <v>229.41538391655638</v>
      </c>
      <c r="M505" s="39">
        <f>(VLOOKUP(DATE(2005,12,1),IGPM!A:B,2,1)/VLOOKUP(DATE(YEAR(F505),MONTH(F505),1),IGPM!A:B,2,1))*H505</f>
        <v>14686.917918919498</v>
      </c>
      <c r="N505" s="26" t="s">
        <v>28</v>
      </c>
      <c r="O505" s="26" t="s">
        <v>29</v>
      </c>
      <c r="P505" s="25">
        <v>-14089.52</v>
      </c>
      <c r="Q505" s="25">
        <v>4276.119999999999</v>
      </c>
      <c r="R505" s="25">
        <v>52502.029207886073</v>
      </c>
      <c r="S505" s="25">
        <v>-40277.844418440902</v>
      </c>
      <c r="T505" s="27">
        <v>12224.184789445171</v>
      </c>
    </row>
    <row r="506" spans="1:20">
      <c r="A506" s="28" t="s">
        <v>670</v>
      </c>
      <c r="B506" s="22" t="s">
        <v>263</v>
      </c>
      <c r="C506" s="22" t="s">
        <v>4391</v>
      </c>
      <c r="D506" s="22" t="s">
        <v>25</v>
      </c>
      <c r="E506" s="22" t="s">
        <v>26</v>
      </c>
      <c r="F506" s="23">
        <v>40274</v>
      </c>
      <c r="G506" s="24" t="s">
        <v>27</v>
      </c>
      <c r="H506" s="25">
        <v>55443.43</v>
      </c>
      <c r="I506" s="25">
        <v>-28266.3</v>
      </c>
      <c r="J506" s="25">
        <v>27177.13</v>
      </c>
      <c r="K506" s="41">
        <f t="shared" si="18"/>
        <v>2010</v>
      </c>
      <c r="L506" s="42">
        <f t="shared" si="17"/>
        <v>345.21828750137087</v>
      </c>
      <c r="M506" s="39">
        <f>(VLOOKUP(DATE(2005,12,1),IGPM!A:B,2,1)/VLOOKUP(DATE(YEAR(F506),MONTH(F506),1),IGPM!A:B,2,1))*H506</f>
        <v>44337.856211564576</v>
      </c>
      <c r="N506" s="26" t="s">
        <v>28</v>
      </c>
      <c r="O506" s="26" t="s">
        <v>29</v>
      </c>
      <c r="P506" s="25">
        <v>-28266.3</v>
      </c>
      <c r="Q506" s="25">
        <v>27177.13</v>
      </c>
      <c r="R506" s="25">
        <v>158496.65904620732</v>
      </c>
      <c r="S506" s="25">
        <v>-80805.139826266342</v>
      </c>
      <c r="T506" s="27">
        <v>77691.519219940979</v>
      </c>
    </row>
    <row r="507" spans="1:20">
      <c r="A507" s="28" t="s">
        <v>671</v>
      </c>
      <c r="B507" s="22" t="s">
        <v>263</v>
      </c>
      <c r="C507" s="22" t="s">
        <v>32</v>
      </c>
      <c r="D507" s="22" t="s">
        <v>25</v>
      </c>
      <c r="E507" s="22" t="s">
        <v>26</v>
      </c>
      <c r="F507" s="23">
        <v>40274</v>
      </c>
      <c r="G507" s="24" t="s">
        <v>27</v>
      </c>
      <c r="H507" s="25">
        <v>55443.43</v>
      </c>
      <c r="I507" s="25">
        <v>-28266.3</v>
      </c>
      <c r="J507" s="25">
        <v>27177.13</v>
      </c>
      <c r="K507" s="41">
        <f t="shared" si="18"/>
        <v>2010</v>
      </c>
      <c r="L507" s="42">
        <f t="shared" si="17"/>
        <v>345.21828750137087</v>
      </c>
      <c r="M507" s="39">
        <f>(VLOOKUP(DATE(2005,12,1),IGPM!A:B,2,1)/VLOOKUP(DATE(YEAR(F507),MONTH(F507),1),IGPM!A:B,2,1))*H507</f>
        <v>44337.856211564576</v>
      </c>
      <c r="N507" s="26" t="s">
        <v>28</v>
      </c>
      <c r="O507" s="26" t="s">
        <v>29</v>
      </c>
      <c r="P507" s="25">
        <v>-28266.3</v>
      </c>
      <c r="Q507" s="25">
        <v>27177.13</v>
      </c>
      <c r="R507" s="25">
        <v>158496.65904620732</v>
      </c>
      <c r="S507" s="25">
        <v>-80805.139826266342</v>
      </c>
      <c r="T507" s="27">
        <v>77691.519219940979</v>
      </c>
    </row>
    <row r="508" spans="1:20">
      <c r="A508" s="28" t="s">
        <v>672</v>
      </c>
      <c r="B508" s="22" t="s">
        <v>186</v>
      </c>
      <c r="C508" s="22" t="s">
        <v>32</v>
      </c>
      <c r="D508" s="22" t="s">
        <v>25</v>
      </c>
      <c r="E508" s="22" t="s">
        <v>26</v>
      </c>
      <c r="F508" s="23">
        <v>40274</v>
      </c>
      <c r="G508" s="24" t="s">
        <v>27</v>
      </c>
      <c r="H508" s="25">
        <v>16633.03</v>
      </c>
      <c r="I508" s="25">
        <v>-9341.2000000000007</v>
      </c>
      <c r="J508" s="25">
        <v>7291.8299999999981</v>
      </c>
      <c r="K508" s="41">
        <f t="shared" si="18"/>
        <v>2010</v>
      </c>
      <c r="L508" s="42">
        <f t="shared" si="17"/>
        <v>313.38728214790387</v>
      </c>
      <c r="M508" s="39">
        <f>(VLOOKUP(DATE(2005,12,1),IGPM!A:B,2,1)/VLOOKUP(DATE(YEAR(F508),MONTH(F508),1),IGPM!A:B,2,1))*H508</f>
        <v>13301.357663164777</v>
      </c>
      <c r="N508" s="26" t="s">
        <v>28</v>
      </c>
      <c r="O508" s="26" t="s">
        <v>29</v>
      </c>
      <c r="P508" s="25">
        <v>-9341.2000000000007</v>
      </c>
      <c r="Q508" s="25">
        <v>7291.8299999999981</v>
      </c>
      <c r="R508" s="25">
        <v>47549.000572571676</v>
      </c>
      <c r="S508" s="25">
        <v>-26703.77701167536</v>
      </c>
      <c r="T508" s="27">
        <v>20845.223560896316</v>
      </c>
    </row>
    <row r="509" spans="1:20">
      <c r="A509" s="28" t="s">
        <v>673</v>
      </c>
      <c r="B509" s="22" t="s">
        <v>186</v>
      </c>
      <c r="C509" s="22" t="s">
        <v>32</v>
      </c>
      <c r="D509" s="22" t="s">
        <v>25</v>
      </c>
      <c r="E509" s="22" t="s">
        <v>26</v>
      </c>
      <c r="F509" s="23">
        <v>40274</v>
      </c>
      <c r="G509" s="24" t="s">
        <v>27</v>
      </c>
      <c r="H509" s="25">
        <v>16633.03</v>
      </c>
      <c r="I509" s="25">
        <v>-9390.8799999999992</v>
      </c>
      <c r="J509" s="25">
        <v>7242.15</v>
      </c>
      <c r="K509" s="41">
        <f t="shared" si="18"/>
        <v>2010</v>
      </c>
      <c r="L509" s="42">
        <f t="shared" si="17"/>
        <v>311.72938851311062</v>
      </c>
      <c r="M509" s="39">
        <f>(VLOOKUP(DATE(2005,12,1),IGPM!A:B,2,1)/VLOOKUP(DATE(YEAR(F509),MONTH(F509),1),IGPM!A:B,2,1))*H509</f>
        <v>13301.357663164777</v>
      </c>
      <c r="N509" s="26" t="s">
        <v>28</v>
      </c>
      <c r="O509" s="26" t="s">
        <v>29</v>
      </c>
      <c r="P509" s="25">
        <v>-9390.8799999999992</v>
      </c>
      <c r="Q509" s="25">
        <v>7242.15</v>
      </c>
      <c r="R509" s="25">
        <v>47549.000572571676</v>
      </c>
      <c r="S509" s="25">
        <v>-26845.797698732695</v>
      </c>
      <c r="T509" s="27">
        <v>20703.202873838982</v>
      </c>
    </row>
    <row r="510" spans="1:20">
      <c r="A510" s="28" t="s">
        <v>674</v>
      </c>
      <c r="B510" s="22" t="s">
        <v>263</v>
      </c>
      <c r="C510" s="22" t="s">
        <v>32</v>
      </c>
      <c r="D510" s="22" t="s">
        <v>25</v>
      </c>
      <c r="E510" s="22" t="s">
        <v>26</v>
      </c>
      <c r="F510" s="23">
        <v>40274</v>
      </c>
      <c r="G510" s="24" t="s">
        <v>27</v>
      </c>
      <c r="H510" s="25">
        <v>55443.43</v>
      </c>
      <c r="I510" s="25">
        <v>-28266.3</v>
      </c>
      <c r="J510" s="25">
        <v>27177.13</v>
      </c>
      <c r="K510" s="41">
        <f t="shared" si="18"/>
        <v>2010</v>
      </c>
      <c r="L510" s="42">
        <f t="shared" si="17"/>
        <v>345.21828750137087</v>
      </c>
      <c r="M510" s="39">
        <f>(VLOOKUP(DATE(2005,12,1),IGPM!A:B,2,1)/VLOOKUP(DATE(YEAR(F510),MONTH(F510),1),IGPM!A:B,2,1))*H510</f>
        <v>44337.856211564576</v>
      </c>
      <c r="N510" s="26" t="s">
        <v>28</v>
      </c>
      <c r="O510" s="26" t="s">
        <v>29</v>
      </c>
      <c r="P510" s="25">
        <v>-28266.3</v>
      </c>
      <c r="Q510" s="25">
        <v>27177.13</v>
      </c>
      <c r="R510" s="25">
        <v>158496.65904620732</v>
      </c>
      <c r="S510" s="25">
        <v>-80805.139826266342</v>
      </c>
      <c r="T510" s="27">
        <v>77691.519219940979</v>
      </c>
    </row>
    <row r="511" spans="1:20">
      <c r="A511" s="28" t="s">
        <v>675</v>
      </c>
      <c r="B511" s="22" t="s">
        <v>186</v>
      </c>
      <c r="C511" s="22" t="s">
        <v>32</v>
      </c>
      <c r="D511" s="22" t="s">
        <v>25</v>
      </c>
      <c r="E511" s="22" t="s">
        <v>26</v>
      </c>
      <c r="F511" s="23">
        <v>40274</v>
      </c>
      <c r="G511" s="24" t="s">
        <v>27</v>
      </c>
      <c r="H511" s="25">
        <v>16633.009999999998</v>
      </c>
      <c r="I511" s="25">
        <v>-9390.86</v>
      </c>
      <c r="J511" s="25">
        <v>7242.1499999999978</v>
      </c>
      <c r="K511" s="41">
        <f t="shared" si="18"/>
        <v>2010</v>
      </c>
      <c r="L511" s="42">
        <f t="shared" si="17"/>
        <v>311.72967758011509</v>
      </c>
      <c r="M511" s="39">
        <f>(VLOOKUP(DATE(2005,12,1),IGPM!A:B,2,1)/VLOOKUP(DATE(YEAR(F511),MONTH(F511),1),IGPM!A:B,2,1))*H511</f>
        <v>13301.341669256677</v>
      </c>
      <c r="N511" s="26" t="s">
        <v>28</v>
      </c>
      <c r="O511" s="26" t="s">
        <v>29</v>
      </c>
      <c r="P511" s="25">
        <v>-9390.86</v>
      </c>
      <c r="Q511" s="25">
        <v>7242.1499999999978</v>
      </c>
      <c r="R511" s="25">
        <v>47548.943398382035</v>
      </c>
      <c r="S511" s="25">
        <v>-26845.740524543064</v>
      </c>
      <c r="T511" s="27">
        <v>20703.202873838971</v>
      </c>
    </row>
    <row r="512" spans="1:20">
      <c r="A512" s="28" t="s">
        <v>676</v>
      </c>
      <c r="B512" s="22" t="s">
        <v>263</v>
      </c>
      <c r="C512" s="22" t="s">
        <v>32</v>
      </c>
      <c r="D512" s="22" t="s">
        <v>25</v>
      </c>
      <c r="E512" s="22" t="s">
        <v>26</v>
      </c>
      <c r="F512" s="23">
        <v>40274</v>
      </c>
      <c r="G512" s="24" t="s">
        <v>27</v>
      </c>
      <c r="H512" s="25">
        <v>49899.08</v>
      </c>
      <c r="I512" s="25">
        <v>-26736.48</v>
      </c>
      <c r="J512" s="25">
        <v>23162.600000000002</v>
      </c>
      <c r="K512" s="41">
        <f t="shared" si="18"/>
        <v>2010</v>
      </c>
      <c r="L512" s="42">
        <f t="shared" si="17"/>
        <v>328.47398311221224</v>
      </c>
      <c r="M512" s="39">
        <f>(VLOOKUP(DATE(2005,12,1),IGPM!A:B,2,1)/VLOOKUP(DATE(YEAR(F512),MONTH(F512),1),IGPM!A:B,2,1))*H512</f>
        <v>39904.06499254029</v>
      </c>
      <c r="N512" s="26" t="s">
        <v>28</v>
      </c>
      <c r="O512" s="26" t="s">
        <v>29</v>
      </c>
      <c r="P512" s="25">
        <v>-26736.48</v>
      </c>
      <c r="Q512" s="25">
        <v>23162.600000000002</v>
      </c>
      <c r="R512" s="25">
        <v>142646.97313062023</v>
      </c>
      <c r="S512" s="25">
        <v>-76431.828886772346</v>
      </c>
      <c r="T512" s="27">
        <v>66215.144243847884</v>
      </c>
    </row>
    <row r="513" spans="1:20">
      <c r="A513" s="28" t="s">
        <v>677</v>
      </c>
      <c r="B513" s="22" t="s">
        <v>263</v>
      </c>
      <c r="C513" s="22" t="s">
        <v>32</v>
      </c>
      <c r="D513" s="22" t="s">
        <v>25</v>
      </c>
      <c r="E513" s="22" t="s">
        <v>26</v>
      </c>
      <c r="F513" s="23">
        <v>40274</v>
      </c>
      <c r="G513" s="24" t="s">
        <v>27</v>
      </c>
      <c r="H513" s="25">
        <v>49899.08</v>
      </c>
      <c r="I513" s="25">
        <v>-26736.48</v>
      </c>
      <c r="J513" s="25">
        <v>23162.600000000002</v>
      </c>
      <c r="K513" s="41">
        <f t="shared" si="18"/>
        <v>2010</v>
      </c>
      <c r="L513" s="42">
        <f t="shared" si="17"/>
        <v>328.47398311221224</v>
      </c>
      <c r="M513" s="39">
        <f>(VLOOKUP(DATE(2005,12,1),IGPM!A:B,2,1)/VLOOKUP(DATE(YEAR(F513),MONTH(F513),1),IGPM!A:B,2,1))*H513</f>
        <v>39904.06499254029</v>
      </c>
      <c r="N513" s="26" t="s">
        <v>28</v>
      </c>
      <c r="O513" s="26" t="s">
        <v>29</v>
      </c>
      <c r="P513" s="25">
        <v>-26736.48</v>
      </c>
      <c r="Q513" s="25">
        <v>23162.600000000002</v>
      </c>
      <c r="R513" s="25">
        <v>142646.97313062023</v>
      </c>
      <c r="S513" s="25">
        <v>-76431.828886772346</v>
      </c>
      <c r="T513" s="27">
        <v>66215.144243847884</v>
      </c>
    </row>
    <row r="514" spans="1:20">
      <c r="A514" s="28" t="s">
        <v>678</v>
      </c>
      <c r="B514" s="22" t="s">
        <v>263</v>
      </c>
      <c r="C514" s="22" t="s">
        <v>32</v>
      </c>
      <c r="D514" s="22" t="s">
        <v>25</v>
      </c>
      <c r="E514" s="22" t="s">
        <v>26</v>
      </c>
      <c r="F514" s="23">
        <v>40274</v>
      </c>
      <c r="G514" s="24" t="s">
        <v>27</v>
      </c>
      <c r="H514" s="25">
        <v>29107.8</v>
      </c>
      <c r="I514" s="25">
        <v>-15596.28</v>
      </c>
      <c r="J514" s="25">
        <v>13511.519999999999</v>
      </c>
      <c r="K514" s="41">
        <f t="shared" si="18"/>
        <v>2010</v>
      </c>
      <c r="L514" s="42">
        <f t="shared" si="17"/>
        <v>328.47402072801975</v>
      </c>
      <c r="M514" s="39">
        <f>(VLOOKUP(DATE(2005,12,1),IGPM!A:B,2,1)/VLOOKUP(DATE(YEAR(F514),MONTH(F514),1),IGPM!A:B,2,1))*H514</f>
        <v>23277.373911299848</v>
      </c>
      <c r="N514" s="26" t="s">
        <v>28</v>
      </c>
      <c r="O514" s="26" t="s">
        <v>29</v>
      </c>
      <c r="P514" s="25">
        <v>-15596.28</v>
      </c>
      <c r="Q514" s="25">
        <v>13511.519999999999</v>
      </c>
      <c r="R514" s="25">
        <v>83210.743855226727</v>
      </c>
      <c r="S514" s="25">
        <v>-44585.233517283872</v>
      </c>
      <c r="T514" s="27">
        <v>38625.510337942855</v>
      </c>
    </row>
    <row r="515" spans="1:20">
      <c r="A515" s="28" t="s">
        <v>679</v>
      </c>
      <c r="B515" s="22" t="s">
        <v>263</v>
      </c>
      <c r="C515" s="22" t="s">
        <v>32</v>
      </c>
      <c r="D515" s="22" t="s">
        <v>25</v>
      </c>
      <c r="E515" s="22" t="s">
        <v>26</v>
      </c>
      <c r="F515" s="23">
        <v>40274</v>
      </c>
      <c r="G515" s="24" t="s">
        <v>27</v>
      </c>
      <c r="H515" s="25">
        <v>33266.06</v>
      </c>
      <c r="I515" s="25">
        <v>-17824.310000000001</v>
      </c>
      <c r="J515" s="25">
        <v>15441.749999999996</v>
      </c>
      <c r="K515" s="41">
        <f t="shared" si="18"/>
        <v>2010</v>
      </c>
      <c r="L515" s="42">
        <f t="shared" ref="L515:L578" si="19">IFERROR((DATEDIF(F515,DATE(2024,12,31),"M")*H515)/(H515-J515),12*_xlfn.NUMBERVALUE(LEFT(G515,3)))</f>
        <v>328.47423322417524</v>
      </c>
      <c r="M515" s="39">
        <f>(VLOOKUP(DATE(2005,12,1),IGPM!A:B,2,1)/VLOOKUP(DATE(YEAR(F515),MONTH(F515),1),IGPM!A:B,2,1))*H515</f>
        <v>26602.715326329555</v>
      </c>
      <c r="N515" s="26" t="s">
        <v>28</v>
      </c>
      <c r="O515" s="26" t="s">
        <v>29</v>
      </c>
      <c r="P515" s="25">
        <v>-17824.310000000001</v>
      </c>
      <c r="Q515" s="25">
        <v>15441.749999999996</v>
      </c>
      <c r="R515" s="25">
        <v>95098.001145143353</v>
      </c>
      <c r="S515" s="25">
        <v>-50954.524004086757</v>
      </c>
      <c r="T515" s="27">
        <v>44143.477141056595</v>
      </c>
    </row>
    <row r="516" spans="1:20">
      <c r="A516" s="28" t="s">
        <v>680</v>
      </c>
      <c r="B516" s="22" t="s">
        <v>263</v>
      </c>
      <c r="C516" s="22" t="s">
        <v>32</v>
      </c>
      <c r="D516" s="22" t="s">
        <v>25</v>
      </c>
      <c r="E516" s="22" t="s">
        <v>26</v>
      </c>
      <c r="F516" s="23">
        <v>40274</v>
      </c>
      <c r="G516" s="24" t="s">
        <v>27</v>
      </c>
      <c r="H516" s="25">
        <v>42622.13</v>
      </c>
      <c r="I516" s="25">
        <v>-22546.67</v>
      </c>
      <c r="J516" s="25">
        <v>20075.46</v>
      </c>
      <c r="K516" s="41">
        <f t="shared" si="18"/>
        <v>2010</v>
      </c>
      <c r="L516" s="42">
        <f t="shared" si="19"/>
        <v>332.70965867686891</v>
      </c>
      <c r="M516" s="39">
        <f>(VLOOKUP(DATE(2005,12,1),IGPM!A:B,2,1)/VLOOKUP(DATE(YEAR(F516),MONTH(F516),1),IGPM!A:B,2,1))*H516</f>
        <v>34084.721514715318</v>
      </c>
      <c r="N516" s="26" t="s">
        <v>28</v>
      </c>
      <c r="O516" s="26" t="s">
        <v>29</v>
      </c>
      <c r="P516" s="25">
        <v>-22546.67</v>
      </c>
      <c r="Q516" s="25">
        <v>20075.46</v>
      </c>
      <c r="R516" s="25">
        <v>121844.28716681352</v>
      </c>
      <c r="S516" s="25">
        <v>-64454.379312703968</v>
      </c>
      <c r="T516" s="27">
        <v>57389.907854109551</v>
      </c>
    </row>
    <row r="517" spans="1:20">
      <c r="A517" s="28" t="s">
        <v>681</v>
      </c>
      <c r="B517" s="22" t="s">
        <v>263</v>
      </c>
      <c r="C517" s="22" t="s">
        <v>32</v>
      </c>
      <c r="D517" s="22" t="s">
        <v>25</v>
      </c>
      <c r="E517" s="22" t="s">
        <v>26</v>
      </c>
      <c r="F517" s="23">
        <v>40274</v>
      </c>
      <c r="G517" s="24" t="s">
        <v>27</v>
      </c>
      <c r="H517" s="25">
        <v>42622.13</v>
      </c>
      <c r="I517" s="25">
        <v>-22546.67</v>
      </c>
      <c r="J517" s="25">
        <v>20075.46</v>
      </c>
      <c r="K517" s="41">
        <f t="shared" ref="K517:K580" si="20">YEAR(F517)</f>
        <v>2010</v>
      </c>
      <c r="L517" s="42">
        <f t="shared" si="19"/>
        <v>332.70965867686891</v>
      </c>
      <c r="M517" s="39">
        <f>(VLOOKUP(DATE(2005,12,1),IGPM!A:B,2,1)/VLOOKUP(DATE(YEAR(F517),MONTH(F517),1),IGPM!A:B,2,1))*H517</f>
        <v>34084.721514715318</v>
      </c>
      <c r="N517" s="26" t="s">
        <v>28</v>
      </c>
      <c r="O517" s="26" t="s">
        <v>29</v>
      </c>
      <c r="P517" s="25">
        <v>-22546.67</v>
      </c>
      <c r="Q517" s="25">
        <v>20075.46</v>
      </c>
      <c r="R517" s="25">
        <v>121844.28716681352</v>
      </c>
      <c r="S517" s="25">
        <v>-64454.379312703968</v>
      </c>
      <c r="T517" s="27">
        <v>57389.907854109551</v>
      </c>
    </row>
    <row r="518" spans="1:20">
      <c r="A518" s="28" t="s">
        <v>682</v>
      </c>
      <c r="B518" s="22" t="s">
        <v>263</v>
      </c>
      <c r="C518" s="22" t="s">
        <v>32</v>
      </c>
      <c r="D518" s="22" t="s">
        <v>25</v>
      </c>
      <c r="E518" s="22" t="s">
        <v>26</v>
      </c>
      <c r="F518" s="23">
        <v>40274</v>
      </c>
      <c r="G518" s="24" t="s">
        <v>27</v>
      </c>
      <c r="H518" s="25">
        <v>48513</v>
      </c>
      <c r="I518" s="25">
        <v>-26345.96</v>
      </c>
      <c r="J518" s="25">
        <v>22167.040000000001</v>
      </c>
      <c r="K518" s="41">
        <f t="shared" si="20"/>
        <v>2010</v>
      </c>
      <c r="L518" s="42">
        <f t="shared" si="19"/>
        <v>324.08338887632107</v>
      </c>
      <c r="M518" s="39">
        <f>(VLOOKUP(DATE(2005,12,1),IGPM!A:B,2,1)/VLOOKUP(DATE(YEAR(F518),MONTH(F518),1),IGPM!A:B,2,1))*H518</f>
        <v>38795.623185499753</v>
      </c>
      <c r="N518" s="26" t="s">
        <v>28</v>
      </c>
      <c r="O518" s="26" t="s">
        <v>29</v>
      </c>
      <c r="P518" s="25">
        <v>-26345.96</v>
      </c>
      <c r="Q518" s="25">
        <v>22167.040000000001</v>
      </c>
      <c r="R518" s="25">
        <v>138684.57309204453</v>
      </c>
      <c r="S518" s="25">
        <v>-75315.445659927893</v>
      </c>
      <c r="T518" s="27">
        <v>63369.127432116642</v>
      </c>
    </row>
    <row r="519" spans="1:20">
      <c r="A519" s="28" t="s">
        <v>683</v>
      </c>
      <c r="B519" s="22" t="s">
        <v>684</v>
      </c>
      <c r="C519" s="22" t="s">
        <v>69</v>
      </c>
      <c r="D519" s="22" t="s">
        <v>25</v>
      </c>
      <c r="E519" s="22" t="s">
        <v>26</v>
      </c>
      <c r="F519" s="23">
        <v>40274</v>
      </c>
      <c r="G519" s="24" t="s">
        <v>27</v>
      </c>
      <c r="H519" s="25">
        <v>1356977.87</v>
      </c>
      <c r="I519" s="25">
        <v>-691706.91</v>
      </c>
      <c r="J519" s="25">
        <v>665270.96000000008</v>
      </c>
      <c r="K519" s="41">
        <f t="shared" si="20"/>
        <v>2010</v>
      </c>
      <c r="L519" s="42">
        <f t="shared" si="19"/>
        <v>345.27355685950857</v>
      </c>
      <c r="M519" s="39">
        <f>(VLOOKUP(DATE(2005,12,1),IGPM!A:B,2,1)/VLOOKUP(DATE(YEAR(F519),MONTH(F519),1),IGPM!A:B,2,1))*H519</f>
        <v>1085168.9674021823</v>
      </c>
      <c r="N519" s="26" t="s">
        <v>28</v>
      </c>
      <c r="O519" s="26" t="s">
        <v>29</v>
      </c>
      <c r="P519" s="25">
        <v>-691706.91</v>
      </c>
      <c r="Q519" s="25">
        <v>665270.96000000008</v>
      </c>
      <c r="R519" s="25">
        <v>3879205.5036031981</v>
      </c>
      <c r="S519" s="25">
        <v>-1977389.1022646977</v>
      </c>
      <c r="T519" s="27">
        <v>1901816.4013385004</v>
      </c>
    </row>
    <row r="520" spans="1:20">
      <c r="A520" s="28" t="s">
        <v>685</v>
      </c>
      <c r="B520" s="22" t="s">
        <v>686</v>
      </c>
      <c r="C520" s="22" t="s">
        <v>69</v>
      </c>
      <c r="D520" s="22" t="s">
        <v>25</v>
      </c>
      <c r="E520" s="22" t="s">
        <v>26</v>
      </c>
      <c r="F520" s="23">
        <v>40274</v>
      </c>
      <c r="G520" s="24" t="s">
        <v>27</v>
      </c>
      <c r="H520" s="25">
        <v>1465439.07</v>
      </c>
      <c r="I520" s="25">
        <v>-746993.99</v>
      </c>
      <c r="J520" s="25">
        <v>718445.08000000007</v>
      </c>
      <c r="K520" s="41">
        <f t="shared" si="20"/>
        <v>2010</v>
      </c>
      <c r="L520" s="42">
        <f t="shared" si="19"/>
        <v>345.2735628033634</v>
      </c>
      <c r="M520" s="39">
        <f>(VLOOKUP(DATE(2005,12,1),IGPM!A:B,2,1)/VLOOKUP(DATE(YEAR(F520),MONTH(F520),1),IGPM!A:B,2,1))*H520</f>
        <v>1171904.8906690823</v>
      </c>
      <c r="N520" s="26" t="s">
        <v>28</v>
      </c>
      <c r="O520" s="26" t="s">
        <v>29</v>
      </c>
      <c r="P520" s="25">
        <v>-746993.99</v>
      </c>
      <c r="Q520" s="25">
        <v>718445.08000000007</v>
      </c>
      <c r="R520" s="25">
        <v>4189264.5644539152</v>
      </c>
      <c r="S520" s="25">
        <v>-2135438.802083421</v>
      </c>
      <c r="T520" s="27">
        <v>2053825.7623704942</v>
      </c>
    </row>
    <row r="521" spans="1:20">
      <c r="A521" s="28" t="s">
        <v>687</v>
      </c>
      <c r="B521" s="22" t="s">
        <v>68</v>
      </c>
      <c r="C521" s="22" t="s">
        <v>69</v>
      </c>
      <c r="D521" s="22" t="s">
        <v>25</v>
      </c>
      <c r="E521" s="22" t="s">
        <v>26</v>
      </c>
      <c r="F521" s="23">
        <v>40298</v>
      </c>
      <c r="G521" s="24" t="s">
        <v>27</v>
      </c>
      <c r="H521" s="25">
        <v>4042763.2</v>
      </c>
      <c r="I521" s="25">
        <v>-2153938.41</v>
      </c>
      <c r="J521" s="25">
        <v>1888824.79</v>
      </c>
      <c r="K521" s="41">
        <f t="shared" si="20"/>
        <v>2010</v>
      </c>
      <c r="L521" s="42">
        <f t="shared" si="19"/>
        <v>330.33735778916724</v>
      </c>
      <c r="M521" s="39">
        <f>(VLOOKUP(DATE(2005,12,1),IGPM!A:B,2,1)/VLOOKUP(DATE(YEAR(F521),MONTH(F521),1),IGPM!A:B,2,1))*H521</f>
        <v>3232979.1547709927</v>
      </c>
      <c r="N521" s="26" t="s">
        <v>28</v>
      </c>
      <c r="O521" s="26" t="s">
        <v>29</v>
      </c>
      <c r="P521" s="25">
        <v>-2153938.41</v>
      </c>
      <c r="Q521" s="25">
        <v>1888824.79</v>
      </c>
      <c r="R521" s="25">
        <v>11557085.492635541</v>
      </c>
      <c r="S521" s="25">
        <v>-6157484.1559459781</v>
      </c>
      <c r="T521" s="27">
        <v>5399601.3366895625</v>
      </c>
    </row>
    <row r="522" spans="1:20">
      <c r="A522" s="28" t="s">
        <v>688</v>
      </c>
      <c r="B522" s="22" t="s">
        <v>689</v>
      </c>
      <c r="C522" s="22" t="s">
        <v>32</v>
      </c>
      <c r="D522" s="22" t="s">
        <v>25</v>
      </c>
      <c r="E522" s="22" t="s">
        <v>26</v>
      </c>
      <c r="F522" s="23">
        <v>40329</v>
      </c>
      <c r="G522" s="24" t="s">
        <v>27</v>
      </c>
      <c r="H522" s="25">
        <v>162254.73000000001</v>
      </c>
      <c r="I522" s="25">
        <v>-94654.8</v>
      </c>
      <c r="J522" s="25">
        <v>67599.930000000008</v>
      </c>
      <c r="K522" s="41">
        <f t="shared" si="20"/>
        <v>2010</v>
      </c>
      <c r="L522" s="42">
        <f t="shared" si="19"/>
        <v>299.98032587887775</v>
      </c>
      <c r="M522" s="39">
        <f>(VLOOKUP(DATE(2005,12,1),IGPM!A:B,2,1)/VLOOKUP(DATE(YEAR(F522),MONTH(F522),1),IGPM!A:B,2,1))*H522</f>
        <v>128233.62015258856</v>
      </c>
      <c r="N522" s="26" t="s">
        <v>28</v>
      </c>
      <c r="O522" s="26" t="s">
        <v>29</v>
      </c>
      <c r="P522" s="25">
        <v>-94654.8</v>
      </c>
      <c r="Q522" s="25">
        <v>67599.930000000008</v>
      </c>
      <c r="R522" s="25">
        <v>458402.86626858718</v>
      </c>
      <c r="S522" s="25">
        <v>-267419.20944973297</v>
      </c>
      <c r="T522" s="27">
        <v>190983.65681885422</v>
      </c>
    </row>
    <row r="523" spans="1:20">
      <c r="A523" s="28" t="s">
        <v>690</v>
      </c>
      <c r="B523" s="22" t="s">
        <v>689</v>
      </c>
      <c r="C523" s="22" t="s">
        <v>32</v>
      </c>
      <c r="D523" s="22" t="s">
        <v>25</v>
      </c>
      <c r="E523" s="22" t="s">
        <v>26</v>
      </c>
      <c r="F523" s="23">
        <v>40329</v>
      </c>
      <c r="G523" s="24" t="s">
        <v>27</v>
      </c>
      <c r="H523" s="25">
        <v>162254.73000000001</v>
      </c>
      <c r="I523" s="25">
        <v>-94654.8</v>
      </c>
      <c r="J523" s="25">
        <v>67599.930000000008</v>
      </c>
      <c r="K523" s="41">
        <f t="shared" si="20"/>
        <v>2010</v>
      </c>
      <c r="L523" s="42">
        <f t="shared" si="19"/>
        <v>299.98032587887775</v>
      </c>
      <c r="M523" s="39">
        <f>(VLOOKUP(DATE(2005,12,1),IGPM!A:B,2,1)/VLOOKUP(DATE(YEAR(F523),MONTH(F523),1),IGPM!A:B,2,1))*H523</f>
        <v>128233.62015258856</v>
      </c>
      <c r="N523" s="26" t="s">
        <v>28</v>
      </c>
      <c r="O523" s="26" t="s">
        <v>29</v>
      </c>
      <c r="P523" s="25">
        <v>-94654.8</v>
      </c>
      <c r="Q523" s="25">
        <v>67599.930000000008</v>
      </c>
      <c r="R523" s="25">
        <v>458402.86626858718</v>
      </c>
      <c r="S523" s="25">
        <v>-267419.20944973297</v>
      </c>
      <c r="T523" s="27">
        <v>190983.65681885422</v>
      </c>
    </row>
    <row r="524" spans="1:20">
      <c r="A524" s="28" t="s">
        <v>691</v>
      </c>
      <c r="B524" s="22" t="s">
        <v>692</v>
      </c>
      <c r="C524" s="22" t="s">
        <v>32</v>
      </c>
      <c r="D524" s="22" t="s">
        <v>25</v>
      </c>
      <c r="E524" s="22" t="s">
        <v>26</v>
      </c>
      <c r="F524" s="23">
        <v>40329</v>
      </c>
      <c r="G524" s="24" t="s">
        <v>27</v>
      </c>
      <c r="H524" s="25">
        <v>141072.65</v>
      </c>
      <c r="I524" s="25">
        <v>-97410.21</v>
      </c>
      <c r="J524" s="25">
        <v>43662.439999999988</v>
      </c>
      <c r="K524" s="41">
        <f t="shared" si="20"/>
        <v>2010</v>
      </c>
      <c r="L524" s="42">
        <f t="shared" si="19"/>
        <v>253.44071992042723</v>
      </c>
      <c r="M524" s="39">
        <f>(VLOOKUP(DATE(2005,12,1),IGPM!A:B,2,1)/VLOOKUP(DATE(YEAR(F524),MONTH(F524),1),IGPM!A:B,2,1))*H524</f>
        <v>111492.93838163652</v>
      </c>
      <c r="N524" s="26" t="s">
        <v>28</v>
      </c>
      <c r="O524" s="26" t="s">
        <v>29</v>
      </c>
      <c r="P524" s="25">
        <v>-97410.21</v>
      </c>
      <c r="Q524" s="25">
        <v>43662.439999999988</v>
      </c>
      <c r="R524" s="25">
        <v>398559.14901282196</v>
      </c>
      <c r="S524" s="25">
        <v>-275203.80741951248</v>
      </c>
      <c r="T524" s="27">
        <v>123355.34159330948</v>
      </c>
    </row>
    <row r="525" spans="1:20">
      <c r="A525" s="28" t="s">
        <v>693</v>
      </c>
      <c r="B525" s="22" t="s">
        <v>694</v>
      </c>
      <c r="C525" s="22" t="s">
        <v>32</v>
      </c>
      <c r="D525" s="22" t="s">
        <v>25</v>
      </c>
      <c r="E525" s="22" t="s">
        <v>26</v>
      </c>
      <c r="F525" s="23">
        <v>40329</v>
      </c>
      <c r="G525" s="24" t="s">
        <v>27</v>
      </c>
      <c r="H525" s="25">
        <v>147144.85</v>
      </c>
      <c r="I525" s="25">
        <v>-101603.05</v>
      </c>
      <c r="J525" s="25">
        <v>45541.8</v>
      </c>
      <c r="K525" s="41">
        <f t="shared" si="20"/>
        <v>2010</v>
      </c>
      <c r="L525" s="42">
        <f t="shared" si="19"/>
        <v>253.44070625832589</v>
      </c>
      <c r="M525" s="39">
        <f>(VLOOKUP(DATE(2005,12,1),IGPM!A:B,2,1)/VLOOKUP(DATE(YEAR(F525),MONTH(F525),1),IGPM!A:B,2,1))*H525</f>
        <v>116291.9367731814</v>
      </c>
      <c r="N525" s="26" t="s">
        <v>28</v>
      </c>
      <c r="O525" s="26" t="s">
        <v>29</v>
      </c>
      <c r="P525" s="25">
        <v>-101603.05</v>
      </c>
      <c r="Q525" s="25">
        <v>45541.8</v>
      </c>
      <c r="R525" s="25">
        <v>415714.35850690654</v>
      </c>
      <c r="S525" s="25">
        <v>-287049.43973978801</v>
      </c>
      <c r="T525" s="27">
        <v>128664.91876711854</v>
      </c>
    </row>
    <row r="526" spans="1:20">
      <c r="A526" s="28" t="s">
        <v>695</v>
      </c>
      <c r="B526" s="22" t="s">
        <v>694</v>
      </c>
      <c r="C526" s="22" t="s">
        <v>32</v>
      </c>
      <c r="D526" s="22" t="s">
        <v>25</v>
      </c>
      <c r="E526" s="22" t="s">
        <v>26</v>
      </c>
      <c r="F526" s="23">
        <v>40329</v>
      </c>
      <c r="G526" s="24" t="s">
        <v>27</v>
      </c>
      <c r="H526" s="25">
        <v>147144.85</v>
      </c>
      <c r="I526" s="25">
        <v>-101603.05</v>
      </c>
      <c r="J526" s="25">
        <v>45541.8</v>
      </c>
      <c r="K526" s="41">
        <f t="shared" si="20"/>
        <v>2010</v>
      </c>
      <c r="L526" s="42">
        <f t="shared" si="19"/>
        <v>253.44070625832589</v>
      </c>
      <c r="M526" s="39">
        <f>(VLOOKUP(DATE(2005,12,1),IGPM!A:B,2,1)/VLOOKUP(DATE(YEAR(F526),MONTH(F526),1),IGPM!A:B,2,1))*H526</f>
        <v>116291.9367731814</v>
      </c>
      <c r="N526" s="26" t="s">
        <v>28</v>
      </c>
      <c r="O526" s="26" t="s">
        <v>29</v>
      </c>
      <c r="P526" s="25">
        <v>-101603.05</v>
      </c>
      <c r="Q526" s="25">
        <v>45541.8</v>
      </c>
      <c r="R526" s="25">
        <v>415714.35850690654</v>
      </c>
      <c r="S526" s="25">
        <v>-287049.43973978801</v>
      </c>
      <c r="T526" s="27">
        <v>128664.91876711854</v>
      </c>
    </row>
    <row r="527" spans="1:20">
      <c r="A527" s="28" t="s">
        <v>696</v>
      </c>
      <c r="B527" s="22" t="s">
        <v>61</v>
      </c>
      <c r="C527" s="22" t="s">
        <v>32</v>
      </c>
      <c r="D527" s="22" t="s">
        <v>25</v>
      </c>
      <c r="E527" s="22" t="s">
        <v>26</v>
      </c>
      <c r="F527" s="23">
        <v>40329</v>
      </c>
      <c r="G527" s="24" t="s">
        <v>27</v>
      </c>
      <c r="H527" s="25">
        <v>97013.93</v>
      </c>
      <c r="I527" s="25">
        <v>-56958.92</v>
      </c>
      <c r="J527" s="25">
        <v>40055.009999999995</v>
      </c>
      <c r="K527" s="41">
        <f t="shared" si="20"/>
        <v>2010</v>
      </c>
      <c r="L527" s="42">
        <f t="shared" si="19"/>
        <v>298.06460076841347</v>
      </c>
      <c r="M527" s="39">
        <f>(VLOOKUP(DATE(2005,12,1),IGPM!A:B,2,1)/VLOOKUP(DATE(YEAR(F527),MONTH(F527),1),IGPM!A:B,2,1))*H527</f>
        <v>76672.325356122514</v>
      </c>
      <c r="N527" s="26" t="s">
        <v>28</v>
      </c>
      <c r="O527" s="26" t="s">
        <v>29</v>
      </c>
      <c r="P527" s="25">
        <v>-56958.92</v>
      </c>
      <c r="Q527" s="25">
        <v>40055.009999999995</v>
      </c>
      <c r="R527" s="25">
        <v>274084.23520214215</v>
      </c>
      <c r="S527" s="25">
        <v>-160920.62269964736</v>
      </c>
      <c r="T527" s="27">
        <v>113163.6125024948</v>
      </c>
    </row>
    <row r="528" spans="1:20">
      <c r="A528" s="28" t="s">
        <v>697</v>
      </c>
      <c r="B528" s="22" t="s">
        <v>61</v>
      </c>
      <c r="C528" s="22" t="s">
        <v>32</v>
      </c>
      <c r="D528" s="22" t="s">
        <v>25</v>
      </c>
      <c r="E528" s="22" t="s">
        <v>26</v>
      </c>
      <c r="F528" s="23">
        <v>40329</v>
      </c>
      <c r="G528" s="24" t="s">
        <v>27</v>
      </c>
      <c r="H528" s="25">
        <v>188096.87</v>
      </c>
      <c r="I528" s="25">
        <v>-104031.28</v>
      </c>
      <c r="J528" s="25">
        <v>84065.59</v>
      </c>
      <c r="K528" s="41">
        <f t="shared" si="20"/>
        <v>2010</v>
      </c>
      <c r="L528" s="42">
        <f t="shared" si="19"/>
        <v>316.41398865802671</v>
      </c>
      <c r="M528" s="39">
        <f>(VLOOKUP(DATE(2005,12,1),IGPM!A:B,2,1)/VLOOKUP(DATE(YEAR(F528),MONTH(F528),1),IGPM!A:B,2,1))*H528</f>
        <v>148657.25380992485</v>
      </c>
      <c r="N528" s="26" t="s">
        <v>28</v>
      </c>
      <c r="O528" s="26" t="s">
        <v>29</v>
      </c>
      <c r="P528" s="25">
        <v>-104031.28</v>
      </c>
      <c r="Q528" s="25">
        <v>84065.59</v>
      </c>
      <c r="R528" s="25">
        <v>531412.20810111251</v>
      </c>
      <c r="S528" s="25">
        <v>-293909.68715420464</v>
      </c>
      <c r="T528" s="27">
        <v>237502.52094690787</v>
      </c>
    </row>
    <row r="529" spans="1:20">
      <c r="A529" s="28" t="s">
        <v>698</v>
      </c>
      <c r="B529" s="22" t="s">
        <v>699</v>
      </c>
      <c r="C529" s="22" t="s">
        <v>32</v>
      </c>
      <c r="D529" s="22" t="s">
        <v>25</v>
      </c>
      <c r="E529" s="22" t="s">
        <v>26</v>
      </c>
      <c r="F529" s="23">
        <v>40329</v>
      </c>
      <c r="G529" s="24" t="s">
        <v>27</v>
      </c>
      <c r="H529" s="25">
        <v>89529.59</v>
      </c>
      <c r="I529" s="25">
        <v>-61819.9</v>
      </c>
      <c r="J529" s="25">
        <v>27709.689999999995</v>
      </c>
      <c r="K529" s="41">
        <f t="shared" si="20"/>
        <v>2010</v>
      </c>
      <c r="L529" s="42">
        <f t="shared" si="19"/>
        <v>253.44069223664224</v>
      </c>
      <c r="M529" s="39">
        <f>(VLOOKUP(DATE(2005,12,1),IGPM!A:B,2,1)/VLOOKUP(DATE(YEAR(F529),MONTH(F529),1),IGPM!A:B,2,1))*H529</f>
        <v>70757.280459417045</v>
      </c>
      <c r="N529" s="26" t="s">
        <v>28</v>
      </c>
      <c r="O529" s="26" t="s">
        <v>29</v>
      </c>
      <c r="P529" s="25">
        <v>-61819.9</v>
      </c>
      <c r="Q529" s="25">
        <v>27709.689999999995</v>
      </c>
      <c r="R529" s="25">
        <v>252939.44079073341</v>
      </c>
      <c r="S529" s="25">
        <v>-174653.8874548522</v>
      </c>
      <c r="T529" s="27">
        <v>78285.55333588121</v>
      </c>
    </row>
    <row r="530" spans="1:20">
      <c r="A530" s="28" t="s">
        <v>700</v>
      </c>
      <c r="B530" s="22" t="s">
        <v>699</v>
      </c>
      <c r="C530" s="22" t="s">
        <v>32</v>
      </c>
      <c r="D530" s="22" t="s">
        <v>25</v>
      </c>
      <c r="E530" s="22" t="s">
        <v>26</v>
      </c>
      <c r="F530" s="23">
        <v>40329</v>
      </c>
      <c r="G530" s="24" t="s">
        <v>27</v>
      </c>
      <c r="H530" s="25">
        <v>89529.59</v>
      </c>
      <c r="I530" s="25">
        <v>-61819.9</v>
      </c>
      <c r="J530" s="25">
        <v>27709.689999999995</v>
      </c>
      <c r="K530" s="41">
        <f t="shared" si="20"/>
        <v>2010</v>
      </c>
      <c r="L530" s="42">
        <f t="shared" si="19"/>
        <v>253.44069223664224</v>
      </c>
      <c r="M530" s="39">
        <f>(VLOOKUP(DATE(2005,12,1),IGPM!A:B,2,1)/VLOOKUP(DATE(YEAR(F530),MONTH(F530),1),IGPM!A:B,2,1))*H530</f>
        <v>70757.280459417045</v>
      </c>
      <c r="N530" s="26" t="s">
        <v>28</v>
      </c>
      <c r="O530" s="26" t="s">
        <v>29</v>
      </c>
      <c r="P530" s="25">
        <v>-61819.9</v>
      </c>
      <c r="Q530" s="25">
        <v>27709.689999999995</v>
      </c>
      <c r="R530" s="25">
        <v>252939.44079073341</v>
      </c>
      <c r="S530" s="25">
        <v>-174653.8874548522</v>
      </c>
      <c r="T530" s="27">
        <v>78285.55333588121</v>
      </c>
    </row>
    <row r="531" spans="1:20">
      <c r="A531" s="28" t="s">
        <v>701</v>
      </c>
      <c r="B531" s="22" t="s">
        <v>61</v>
      </c>
      <c r="C531" s="22" t="s">
        <v>32</v>
      </c>
      <c r="D531" s="22" t="s">
        <v>25</v>
      </c>
      <c r="E531" s="22" t="s">
        <v>26</v>
      </c>
      <c r="F531" s="23">
        <v>40329</v>
      </c>
      <c r="G531" s="24" t="s">
        <v>27</v>
      </c>
      <c r="H531" s="25">
        <v>188096.87</v>
      </c>
      <c r="I531" s="25">
        <v>-104031.28</v>
      </c>
      <c r="J531" s="25">
        <v>84065.59</v>
      </c>
      <c r="K531" s="41">
        <f t="shared" si="20"/>
        <v>2010</v>
      </c>
      <c r="L531" s="42">
        <f t="shared" si="19"/>
        <v>316.41398865802671</v>
      </c>
      <c r="M531" s="39">
        <f>(VLOOKUP(DATE(2005,12,1),IGPM!A:B,2,1)/VLOOKUP(DATE(YEAR(F531),MONTH(F531),1),IGPM!A:B,2,1))*H531</f>
        <v>148657.25380992485</v>
      </c>
      <c r="N531" s="26" t="s">
        <v>28</v>
      </c>
      <c r="O531" s="26" t="s">
        <v>29</v>
      </c>
      <c r="P531" s="25">
        <v>-104031.28</v>
      </c>
      <c r="Q531" s="25">
        <v>84065.59</v>
      </c>
      <c r="R531" s="25">
        <v>531412.20810111251</v>
      </c>
      <c r="S531" s="25">
        <v>-293909.68715420464</v>
      </c>
      <c r="T531" s="27">
        <v>237502.52094690787</v>
      </c>
    </row>
    <row r="532" spans="1:20">
      <c r="A532" s="28" t="s">
        <v>702</v>
      </c>
      <c r="B532" s="22" t="s">
        <v>61</v>
      </c>
      <c r="C532" s="22" t="s">
        <v>32</v>
      </c>
      <c r="D532" s="22" t="s">
        <v>105</v>
      </c>
      <c r="E532" s="22" t="s">
        <v>26</v>
      </c>
      <c r="F532" s="23">
        <v>40372</v>
      </c>
      <c r="G532" s="24" t="s">
        <v>27</v>
      </c>
      <c r="H532" s="25">
        <v>7409.02</v>
      </c>
      <c r="I532" s="25">
        <v>-4741.66</v>
      </c>
      <c r="J532" s="25">
        <v>2667.3600000000006</v>
      </c>
      <c r="K532" s="41">
        <f t="shared" si="20"/>
        <v>2010</v>
      </c>
      <c r="L532" s="42">
        <f t="shared" si="19"/>
        <v>270.31893050113251</v>
      </c>
      <c r="M532" s="39">
        <f>(VLOOKUP(DATE(2005,12,1),IGPM!A:B,2,1)/VLOOKUP(DATE(YEAR(F532),MONTH(F532),1),IGPM!A:B,2,1))*H532</f>
        <v>5797.1882614037131</v>
      </c>
      <c r="N532" s="26" t="s">
        <v>28</v>
      </c>
      <c r="O532" s="26" t="s">
        <v>29</v>
      </c>
      <c r="P532" s="25">
        <v>-4741.66</v>
      </c>
      <c r="Q532" s="25">
        <v>2667.3600000000006</v>
      </c>
      <c r="R532" s="25">
        <v>20723.486650099268</v>
      </c>
      <c r="S532" s="25">
        <v>-13262.715947495039</v>
      </c>
      <c r="T532" s="27">
        <v>7460.7707026042299</v>
      </c>
    </row>
    <row r="533" spans="1:20">
      <c r="A533" s="28" t="s">
        <v>703</v>
      </c>
      <c r="B533" s="22" t="s">
        <v>61</v>
      </c>
      <c r="C533" s="22" t="s">
        <v>32</v>
      </c>
      <c r="D533" s="22" t="s">
        <v>105</v>
      </c>
      <c r="E533" s="22" t="s">
        <v>26</v>
      </c>
      <c r="F533" s="23">
        <v>40372</v>
      </c>
      <c r="G533" s="24" t="s">
        <v>27</v>
      </c>
      <c r="H533" s="25">
        <v>2193.39</v>
      </c>
      <c r="I533" s="25">
        <v>-1407.01</v>
      </c>
      <c r="J533" s="25">
        <v>786.37999999999988</v>
      </c>
      <c r="K533" s="41">
        <f t="shared" si="20"/>
        <v>2010</v>
      </c>
      <c r="L533" s="42">
        <f t="shared" si="19"/>
        <v>269.68995955963351</v>
      </c>
      <c r="M533" s="39">
        <f>(VLOOKUP(DATE(2005,12,1),IGPM!A:B,2,1)/VLOOKUP(DATE(YEAR(F533),MONTH(F533),1),IGPM!A:B,2,1))*H533</f>
        <v>1716.2181719957955</v>
      </c>
      <c r="N533" s="26" t="s">
        <v>28</v>
      </c>
      <c r="O533" s="26" t="s">
        <v>29</v>
      </c>
      <c r="P533" s="25">
        <v>-1407.01</v>
      </c>
      <c r="Q533" s="25">
        <v>786.37999999999988</v>
      </c>
      <c r="R533" s="25">
        <v>6135.0473319630973</v>
      </c>
      <c r="S533" s="25">
        <v>-3935.4938914399163</v>
      </c>
      <c r="T533" s="27">
        <v>2199.5534405231811</v>
      </c>
    </row>
    <row r="534" spans="1:20">
      <c r="A534" s="28" t="s">
        <v>704</v>
      </c>
      <c r="B534" s="22" t="s">
        <v>705</v>
      </c>
      <c r="C534" s="22" t="s">
        <v>32</v>
      </c>
      <c r="D534" s="22" t="s">
        <v>105</v>
      </c>
      <c r="E534" s="22" t="s">
        <v>26</v>
      </c>
      <c r="F534" s="23">
        <v>40372</v>
      </c>
      <c r="G534" s="24" t="s">
        <v>27</v>
      </c>
      <c r="H534" s="25">
        <v>2469.67</v>
      </c>
      <c r="I534" s="25">
        <v>-1857.67</v>
      </c>
      <c r="J534" s="25">
        <v>612</v>
      </c>
      <c r="K534" s="41">
        <f t="shared" si="20"/>
        <v>2010</v>
      </c>
      <c r="L534" s="42">
        <f t="shared" si="19"/>
        <v>229.99397632518156</v>
      </c>
      <c r="M534" s="39">
        <f>(VLOOKUP(DATE(2005,12,1),IGPM!A:B,2,1)/VLOOKUP(DATE(YEAR(F534),MONTH(F534),1),IGPM!A:B,2,1))*H534</f>
        <v>1932.3934789676514</v>
      </c>
      <c r="N534" s="26" t="s">
        <v>28</v>
      </c>
      <c r="O534" s="26" t="s">
        <v>29</v>
      </c>
      <c r="P534" s="25">
        <v>-1857.67</v>
      </c>
      <c r="Q534" s="25">
        <v>612</v>
      </c>
      <c r="R534" s="25">
        <v>6907.819559827165</v>
      </c>
      <c r="S534" s="25">
        <v>-5196.0177520495163</v>
      </c>
      <c r="T534" s="27">
        <v>1711.8018077776487</v>
      </c>
    </row>
    <row r="535" spans="1:20">
      <c r="A535" s="28" t="s">
        <v>706</v>
      </c>
      <c r="B535" s="22" t="s">
        <v>705</v>
      </c>
      <c r="C535" s="22" t="s">
        <v>32</v>
      </c>
      <c r="D535" s="22" t="s">
        <v>105</v>
      </c>
      <c r="E535" s="22" t="s">
        <v>26</v>
      </c>
      <c r="F535" s="23">
        <v>40372</v>
      </c>
      <c r="G535" s="24" t="s">
        <v>27</v>
      </c>
      <c r="H535" s="25">
        <v>731.13</v>
      </c>
      <c r="I535" s="25">
        <v>-550.74</v>
      </c>
      <c r="J535" s="25">
        <v>180.39</v>
      </c>
      <c r="K535" s="41">
        <f t="shared" si="20"/>
        <v>2010</v>
      </c>
      <c r="L535" s="42">
        <f t="shared" si="19"/>
        <v>229.66461488179542</v>
      </c>
      <c r="M535" s="39">
        <f>(VLOOKUP(DATE(2005,12,1),IGPM!A:B,2,1)/VLOOKUP(DATE(YEAR(F535),MONTH(F535),1),IGPM!A:B,2,1))*H535</f>
        <v>572.07272399859858</v>
      </c>
      <c r="N535" s="26" t="s">
        <v>28</v>
      </c>
      <c r="O535" s="26" t="s">
        <v>29</v>
      </c>
      <c r="P535" s="25">
        <v>-550.74</v>
      </c>
      <c r="Q535" s="25">
        <v>180.39</v>
      </c>
      <c r="R535" s="25">
        <v>2045.0157773210326</v>
      </c>
      <c r="S535" s="25">
        <v>-1540.4538032932387</v>
      </c>
      <c r="T535" s="27">
        <v>504.56197402779389</v>
      </c>
    </row>
    <row r="536" spans="1:20">
      <c r="A536" s="28" t="s">
        <v>707</v>
      </c>
      <c r="B536" s="22" t="s">
        <v>708</v>
      </c>
      <c r="C536" s="22" t="s">
        <v>32</v>
      </c>
      <c r="D536" s="22" t="s">
        <v>105</v>
      </c>
      <c r="E536" s="22" t="s">
        <v>26</v>
      </c>
      <c r="F536" s="23">
        <v>40372</v>
      </c>
      <c r="G536" s="24" t="s">
        <v>27</v>
      </c>
      <c r="H536" s="25">
        <v>17905.14</v>
      </c>
      <c r="I536" s="25">
        <v>-11646.99</v>
      </c>
      <c r="J536" s="25">
        <v>6258.15</v>
      </c>
      <c r="K536" s="41">
        <f t="shared" si="20"/>
        <v>2010</v>
      </c>
      <c r="L536" s="42">
        <f t="shared" si="19"/>
        <v>265.95620155937286</v>
      </c>
      <c r="M536" s="39">
        <f>(VLOOKUP(DATE(2005,12,1),IGPM!A:B,2,1)/VLOOKUP(DATE(YEAR(F536),MONTH(F536),1),IGPM!A:B,2,1))*H536</f>
        <v>14009.878152142939</v>
      </c>
      <c r="N536" s="26" t="s">
        <v>28</v>
      </c>
      <c r="O536" s="26" t="s">
        <v>29</v>
      </c>
      <c r="P536" s="25">
        <v>-11646.99</v>
      </c>
      <c r="Q536" s="25">
        <v>6258.15</v>
      </c>
      <c r="R536" s="25">
        <v>50081.78271325471</v>
      </c>
      <c r="S536" s="25">
        <v>-32577.350550928415</v>
      </c>
      <c r="T536" s="27">
        <v>17504.432162326295</v>
      </c>
    </row>
    <row r="537" spans="1:20">
      <c r="A537" s="28" t="s">
        <v>709</v>
      </c>
      <c r="B537" s="22" t="s">
        <v>708</v>
      </c>
      <c r="C537" s="22" t="s">
        <v>32</v>
      </c>
      <c r="D537" s="22" t="s">
        <v>105</v>
      </c>
      <c r="E537" s="22" t="s">
        <v>26</v>
      </c>
      <c r="F537" s="23">
        <v>40372</v>
      </c>
      <c r="G537" s="24" t="s">
        <v>27</v>
      </c>
      <c r="H537" s="25">
        <v>5300.7</v>
      </c>
      <c r="I537" s="25">
        <v>-3455.72</v>
      </c>
      <c r="J537" s="25">
        <v>1844.98</v>
      </c>
      <c r="K537" s="41">
        <f t="shared" si="20"/>
        <v>2010</v>
      </c>
      <c r="L537" s="42">
        <f t="shared" si="19"/>
        <v>265.36325280983414</v>
      </c>
      <c r="M537" s="39">
        <f>(VLOOKUP(DATE(2005,12,1),IGPM!A:B,2,1)/VLOOKUP(DATE(YEAR(F537),MONTH(F537),1),IGPM!A:B,2,1))*H537</f>
        <v>4147.5331173654085</v>
      </c>
      <c r="N537" s="26" t="s">
        <v>28</v>
      </c>
      <c r="O537" s="26" t="s">
        <v>29</v>
      </c>
      <c r="P537" s="25">
        <v>-3455.72</v>
      </c>
      <c r="Q537" s="25">
        <v>1844.98</v>
      </c>
      <c r="R537" s="25">
        <v>14826.385363540818</v>
      </c>
      <c r="S537" s="25">
        <v>-9665.8623254466893</v>
      </c>
      <c r="T537" s="27">
        <v>5160.5230380941284</v>
      </c>
    </row>
    <row r="538" spans="1:20">
      <c r="A538" s="28" t="s">
        <v>710</v>
      </c>
      <c r="B538" s="22" t="s">
        <v>708</v>
      </c>
      <c r="C538" s="22" t="s">
        <v>32</v>
      </c>
      <c r="D538" s="22" t="s">
        <v>105</v>
      </c>
      <c r="E538" s="22" t="s">
        <v>26</v>
      </c>
      <c r="F538" s="23">
        <v>40372</v>
      </c>
      <c r="G538" s="24" t="s">
        <v>27</v>
      </c>
      <c r="H538" s="25">
        <v>17905.14</v>
      </c>
      <c r="I538" s="25">
        <v>-11646.99</v>
      </c>
      <c r="J538" s="25">
        <v>6258.15</v>
      </c>
      <c r="K538" s="41">
        <f t="shared" si="20"/>
        <v>2010</v>
      </c>
      <c r="L538" s="42">
        <f t="shared" si="19"/>
        <v>265.95620155937286</v>
      </c>
      <c r="M538" s="39">
        <f>(VLOOKUP(DATE(2005,12,1),IGPM!A:B,2,1)/VLOOKUP(DATE(YEAR(F538),MONTH(F538),1),IGPM!A:B,2,1))*H538</f>
        <v>14009.878152142939</v>
      </c>
      <c r="N538" s="26" t="s">
        <v>28</v>
      </c>
      <c r="O538" s="26" t="s">
        <v>29</v>
      </c>
      <c r="P538" s="25">
        <v>-11646.99</v>
      </c>
      <c r="Q538" s="25">
        <v>6258.15</v>
      </c>
      <c r="R538" s="25">
        <v>50081.78271325471</v>
      </c>
      <c r="S538" s="25">
        <v>-32577.350550928415</v>
      </c>
      <c r="T538" s="27">
        <v>17504.432162326295</v>
      </c>
    </row>
    <row r="539" spans="1:20">
      <c r="A539" s="28" t="s">
        <v>711</v>
      </c>
      <c r="B539" s="22" t="s">
        <v>708</v>
      </c>
      <c r="C539" s="22" t="s">
        <v>32</v>
      </c>
      <c r="D539" s="22" t="s">
        <v>105</v>
      </c>
      <c r="E539" s="22" t="s">
        <v>26</v>
      </c>
      <c r="F539" s="23">
        <v>40372</v>
      </c>
      <c r="G539" s="24" t="s">
        <v>27</v>
      </c>
      <c r="H539" s="25">
        <v>5300.7</v>
      </c>
      <c r="I539" s="25">
        <v>-3455.72</v>
      </c>
      <c r="J539" s="25">
        <v>1844.98</v>
      </c>
      <c r="K539" s="41">
        <f t="shared" si="20"/>
        <v>2010</v>
      </c>
      <c r="L539" s="42">
        <f t="shared" si="19"/>
        <v>265.36325280983414</v>
      </c>
      <c r="M539" s="39">
        <f>(VLOOKUP(DATE(2005,12,1),IGPM!A:B,2,1)/VLOOKUP(DATE(YEAR(F539),MONTH(F539),1),IGPM!A:B,2,1))*H539</f>
        <v>4147.5331173654085</v>
      </c>
      <c r="N539" s="26" t="s">
        <v>28</v>
      </c>
      <c r="O539" s="26" t="s">
        <v>29</v>
      </c>
      <c r="P539" s="25">
        <v>-3455.72</v>
      </c>
      <c r="Q539" s="25">
        <v>1844.98</v>
      </c>
      <c r="R539" s="25">
        <v>14826.385363540818</v>
      </c>
      <c r="S539" s="25">
        <v>-9665.8623254466893</v>
      </c>
      <c r="T539" s="27">
        <v>5160.5230380941284</v>
      </c>
    </row>
    <row r="540" spans="1:20">
      <c r="A540" s="28" t="s">
        <v>712</v>
      </c>
      <c r="B540" s="22" t="s">
        <v>220</v>
      </c>
      <c r="C540" s="22" t="s">
        <v>32</v>
      </c>
      <c r="D540" s="22" t="s">
        <v>105</v>
      </c>
      <c r="E540" s="22" t="s">
        <v>26</v>
      </c>
      <c r="F540" s="23">
        <v>40372</v>
      </c>
      <c r="G540" s="24" t="s">
        <v>27</v>
      </c>
      <c r="H540" s="25">
        <v>26549</v>
      </c>
      <c r="I540" s="25">
        <v>-16700.75</v>
      </c>
      <c r="J540" s="25">
        <v>9848.25</v>
      </c>
      <c r="K540" s="41">
        <f t="shared" si="20"/>
        <v>2010</v>
      </c>
      <c r="L540" s="42">
        <f t="shared" si="19"/>
        <v>275.01621184677333</v>
      </c>
      <c r="M540" s="39">
        <f>(VLOOKUP(DATE(2005,12,1),IGPM!A:B,2,1)/VLOOKUP(DATE(YEAR(F540),MONTH(F540),1),IGPM!A:B,2,1))*H540</f>
        <v>20773.267065280859</v>
      </c>
      <c r="N540" s="26" t="s">
        <v>28</v>
      </c>
      <c r="O540" s="26" t="s">
        <v>29</v>
      </c>
      <c r="P540" s="25">
        <v>-16700.75</v>
      </c>
      <c r="Q540" s="25">
        <v>9848.25</v>
      </c>
      <c r="R540" s="25">
        <v>74259.193128576429</v>
      </c>
      <c r="S540" s="25">
        <v>-46713.029479154509</v>
      </c>
      <c r="T540" s="27">
        <v>27546.16364942192</v>
      </c>
    </row>
    <row r="541" spans="1:20">
      <c r="A541" s="28" t="s">
        <v>713</v>
      </c>
      <c r="B541" s="22" t="s">
        <v>220</v>
      </c>
      <c r="C541" s="22" t="s">
        <v>32</v>
      </c>
      <c r="D541" s="22" t="s">
        <v>105</v>
      </c>
      <c r="E541" s="22" t="s">
        <v>26</v>
      </c>
      <c r="F541" s="23">
        <v>40372</v>
      </c>
      <c r="G541" s="24" t="s">
        <v>27</v>
      </c>
      <c r="H541" s="25">
        <v>7859.66</v>
      </c>
      <c r="I541" s="25">
        <v>-4956.1499999999996</v>
      </c>
      <c r="J541" s="25">
        <v>2903.51</v>
      </c>
      <c r="K541" s="41">
        <f t="shared" si="20"/>
        <v>2010</v>
      </c>
      <c r="L541" s="42">
        <f t="shared" si="19"/>
        <v>274.35028802598794</v>
      </c>
      <c r="M541" s="39">
        <f>(VLOOKUP(DATE(2005,12,1),IGPM!A:B,2,1)/VLOOKUP(DATE(YEAR(F541),MONTH(F541),1),IGPM!A:B,2,1))*H541</f>
        <v>6149.7915636108837</v>
      </c>
      <c r="N541" s="26" t="s">
        <v>28</v>
      </c>
      <c r="O541" s="26" t="s">
        <v>29</v>
      </c>
      <c r="P541" s="25">
        <v>-4956.1499999999996</v>
      </c>
      <c r="Q541" s="25">
        <v>2903.51</v>
      </c>
      <c r="R541" s="25">
        <v>21983.954569473317</v>
      </c>
      <c r="S541" s="25">
        <v>-13862.657728132663</v>
      </c>
      <c r="T541" s="27">
        <v>8121.2968413406543</v>
      </c>
    </row>
    <row r="542" spans="1:20">
      <c r="A542" s="28" t="s">
        <v>714</v>
      </c>
      <c r="B542" s="22" t="s">
        <v>220</v>
      </c>
      <c r="C542" s="22" t="s">
        <v>32</v>
      </c>
      <c r="D542" s="22" t="s">
        <v>105</v>
      </c>
      <c r="E542" s="22" t="s">
        <v>26</v>
      </c>
      <c r="F542" s="23">
        <v>40372</v>
      </c>
      <c r="G542" s="24" t="s">
        <v>27</v>
      </c>
      <c r="H542" s="25">
        <v>26549</v>
      </c>
      <c r="I542" s="25">
        <v>-16700.75</v>
      </c>
      <c r="J542" s="25">
        <v>9848.25</v>
      </c>
      <c r="K542" s="41">
        <f t="shared" si="20"/>
        <v>2010</v>
      </c>
      <c r="L542" s="42">
        <f t="shared" si="19"/>
        <v>275.01621184677333</v>
      </c>
      <c r="M542" s="39">
        <f>(VLOOKUP(DATE(2005,12,1),IGPM!A:B,2,1)/VLOOKUP(DATE(YEAR(F542),MONTH(F542),1),IGPM!A:B,2,1))*H542</f>
        <v>20773.267065280859</v>
      </c>
      <c r="N542" s="26" t="s">
        <v>28</v>
      </c>
      <c r="O542" s="26" t="s">
        <v>29</v>
      </c>
      <c r="P542" s="25">
        <v>-16700.75</v>
      </c>
      <c r="Q542" s="25">
        <v>9848.25</v>
      </c>
      <c r="R542" s="25">
        <v>74259.193128576429</v>
      </c>
      <c r="S542" s="25">
        <v>-46713.029479154509</v>
      </c>
      <c r="T542" s="27">
        <v>27546.16364942192</v>
      </c>
    </row>
    <row r="543" spans="1:20">
      <c r="A543" s="28" t="s">
        <v>715</v>
      </c>
      <c r="B543" s="22" t="s">
        <v>220</v>
      </c>
      <c r="C543" s="22" t="s">
        <v>32</v>
      </c>
      <c r="D543" s="22" t="s">
        <v>105</v>
      </c>
      <c r="E543" s="22" t="s">
        <v>26</v>
      </c>
      <c r="F543" s="23">
        <v>40372</v>
      </c>
      <c r="G543" s="24" t="s">
        <v>27</v>
      </c>
      <c r="H543" s="25">
        <v>7859.66</v>
      </c>
      <c r="I543" s="25">
        <v>-4956.1499999999996</v>
      </c>
      <c r="J543" s="25">
        <v>2903.51</v>
      </c>
      <c r="K543" s="41">
        <f t="shared" si="20"/>
        <v>2010</v>
      </c>
      <c r="L543" s="42">
        <f t="shared" si="19"/>
        <v>274.35028802598794</v>
      </c>
      <c r="M543" s="39">
        <f>(VLOOKUP(DATE(2005,12,1),IGPM!A:B,2,1)/VLOOKUP(DATE(YEAR(F543),MONTH(F543),1),IGPM!A:B,2,1))*H543</f>
        <v>6149.7915636108837</v>
      </c>
      <c r="N543" s="26" t="s">
        <v>28</v>
      </c>
      <c r="O543" s="26" t="s">
        <v>29</v>
      </c>
      <c r="P543" s="25">
        <v>-4956.1499999999996</v>
      </c>
      <c r="Q543" s="25">
        <v>2903.51</v>
      </c>
      <c r="R543" s="25">
        <v>21983.954569473317</v>
      </c>
      <c r="S543" s="25">
        <v>-13862.657728132663</v>
      </c>
      <c r="T543" s="27">
        <v>8121.2968413406543</v>
      </c>
    </row>
    <row r="544" spans="1:20">
      <c r="A544" s="28" t="s">
        <v>716</v>
      </c>
      <c r="B544" s="22" t="s">
        <v>717</v>
      </c>
      <c r="C544" s="22" t="s">
        <v>32</v>
      </c>
      <c r="D544" s="22" t="s">
        <v>105</v>
      </c>
      <c r="E544" s="22" t="s">
        <v>26</v>
      </c>
      <c r="F544" s="23">
        <v>40372</v>
      </c>
      <c r="G544" s="24" t="s">
        <v>27</v>
      </c>
      <c r="H544" s="25">
        <v>586547.66</v>
      </c>
      <c r="I544" s="25">
        <v>-329207.98</v>
      </c>
      <c r="J544" s="25">
        <v>257339.68000000005</v>
      </c>
      <c r="K544" s="41">
        <f t="shared" si="20"/>
        <v>2010</v>
      </c>
      <c r="L544" s="42">
        <f t="shared" si="19"/>
        <v>308.23294496081172</v>
      </c>
      <c r="M544" s="39">
        <f>(VLOOKUP(DATE(2005,12,1),IGPM!A:B,2,1)/VLOOKUP(DATE(YEAR(F544),MONTH(F544),1),IGPM!A:B,2,1))*H544</f>
        <v>458944.2610906458</v>
      </c>
      <c r="N544" s="26" t="s">
        <v>28</v>
      </c>
      <c r="O544" s="26" t="s">
        <v>29</v>
      </c>
      <c r="P544" s="25">
        <v>-329207.98</v>
      </c>
      <c r="Q544" s="25">
        <v>257339.68000000005</v>
      </c>
      <c r="R544" s="25">
        <v>1640610.0404178912</v>
      </c>
      <c r="S544" s="25">
        <v>-920815.05767782324</v>
      </c>
      <c r="T544" s="27">
        <v>719794.98274006799</v>
      </c>
    </row>
    <row r="545" spans="1:20">
      <c r="A545" s="28" t="s">
        <v>718</v>
      </c>
      <c r="B545" s="22" t="s">
        <v>717</v>
      </c>
      <c r="C545" s="22" t="s">
        <v>32</v>
      </c>
      <c r="D545" s="22" t="s">
        <v>105</v>
      </c>
      <c r="E545" s="22" t="s">
        <v>26</v>
      </c>
      <c r="F545" s="23">
        <v>40372</v>
      </c>
      <c r="G545" s="24" t="s">
        <v>27</v>
      </c>
      <c r="H545" s="25">
        <v>173643.67</v>
      </c>
      <c r="I545" s="25">
        <v>-97808.49</v>
      </c>
      <c r="J545" s="25">
        <v>75835.180000000008</v>
      </c>
      <c r="K545" s="41">
        <f t="shared" si="20"/>
        <v>2010</v>
      </c>
      <c r="L545" s="42">
        <f t="shared" si="19"/>
        <v>307.13443086586864</v>
      </c>
      <c r="M545" s="39">
        <f>(VLOOKUP(DATE(2005,12,1),IGPM!A:B,2,1)/VLOOKUP(DATE(YEAR(F545),MONTH(F545),1),IGPM!A:B,2,1))*H545</f>
        <v>135867.50277243956</v>
      </c>
      <c r="N545" s="26" t="s">
        <v>28</v>
      </c>
      <c r="O545" s="26" t="s">
        <v>29</v>
      </c>
      <c r="P545" s="25">
        <v>-97808.49</v>
      </c>
      <c r="Q545" s="25">
        <v>75835.180000000008</v>
      </c>
      <c r="R545" s="25">
        <v>485692.07224696956</v>
      </c>
      <c r="S545" s="25">
        <v>-273576.38888562424</v>
      </c>
      <c r="T545" s="27">
        <v>212115.68336134532</v>
      </c>
    </row>
    <row r="546" spans="1:20">
      <c r="A546" s="28" t="s">
        <v>719</v>
      </c>
      <c r="B546" s="22" t="s">
        <v>717</v>
      </c>
      <c r="C546" s="22" t="s">
        <v>32</v>
      </c>
      <c r="D546" s="22" t="s">
        <v>105</v>
      </c>
      <c r="E546" s="22" t="s">
        <v>26</v>
      </c>
      <c r="F546" s="23">
        <v>40372</v>
      </c>
      <c r="G546" s="24" t="s">
        <v>27</v>
      </c>
      <c r="H546" s="25">
        <v>586547.66</v>
      </c>
      <c r="I546" s="25">
        <v>-329207.98</v>
      </c>
      <c r="J546" s="25">
        <v>257339.68000000005</v>
      </c>
      <c r="K546" s="41">
        <f t="shared" si="20"/>
        <v>2010</v>
      </c>
      <c r="L546" s="42">
        <f t="shared" si="19"/>
        <v>308.23294496081172</v>
      </c>
      <c r="M546" s="39">
        <f>(VLOOKUP(DATE(2005,12,1),IGPM!A:B,2,1)/VLOOKUP(DATE(YEAR(F546),MONTH(F546),1),IGPM!A:B,2,1))*H546</f>
        <v>458944.2610906458</v>
      </c>
      <c r="N546" s="26" t="s">
        <v>28</v>
      </c>
      <c r="O546" s="26" t="s">
        <v>29</v>
      </c>
      <c r="P546" s="25">
        <v>-329207.98</v>
      </c>
      <c r="Q546" s="25">
        <v>257339.68000000005</v>
      </c>
      <c r="R546" s="25">
        <v>1640610.0404178912</v>
      </c>
      <c r="S546" s="25">
        <v>-920815.05767782324</v>
      </c>
      <c r="T546" s="27">
        <v>719794.98274006799</v>
      </c>
    </row>
    <row r="547" spans="1:20">
      <c r="A547" s="28" t="s">
        <v>720</v>
      </c>
      <c r="B547" s="22" t="s">
        <v>717</v>
      </c>
      <c r="C547" s="22" t="s">
        <v>32</v>
      </c>
      <c r="D547" s="22" t="s">
        <v>105</v>
      </c>
      <c r="E547" s="22" t="s">
        <v>26</v>
      </c>
      <c r="F547" s="23">
        <v>40372</v>
      </c>
      <c r="G547" s="24" t="s">
        <v>27</v>
      </c>
      <c r="H547" s="25">
        <v>173643.67</v>
      </c>
      <c r="I547" s="25">
        <v>-97808.49</v>
      </c>
      <c r="J547" s="25">
        <v>75835.180000000008</v>
      </c>
      <c r="K547" s="41">
        <f t="shared" si="20"/>
        <v>2010</v>
      </c>
      <c r="L547" s="42">
        <f t="shared" si="19"/>
        <v>307.13443086586864</v>
      </c>
      <c r="M547" s="39">
        <f>(VLOOKUP(DATE(2005,12,1),IGPM!A:B,2,1)/VLOOKUP(DATE(YEAR(F547),MONTH(F547),1),IGPM!A:B,2,1))*H547</f>
        <v>135867.50277243956</v>
      </c>
      <c r="N547" s="26" t="s">
        <v>28</v>
      </c>
      <c r="O547" s="26" t="s">
        <v>29</v>
      </c>
      <c r="P547" s="25">
        <v>-97808.49</v>
      </c>
      <c r="Q547" s="25">
        <v>75835.180000000008</v>
      </c>
      <c r="R547" s="25">
        <v>485692.07224696956</v>
      </c>
      <c r="S547" s="25">
        <v>-273576.38888562424</v>
      </c>
      <c r="T547" s="27">
        <v>212115.68336134532</v>
      </c>
    </row>
    <row r="548" spans="1:20">
      <c r="A548" s="28" t="s">
        <v>721</v>
      </c>
      <c r="B548" s="22" t="s">
        <v>376</v>
      </c>
      <c r="C548" s="22" t="s">
        <v>32</v>
      </c>
      <c r="D548" s="22" t="s">
        <v>105</v>
      </c>
      <c r="E548" s="22" t="s">
        <v>26</v>
      </c>
      <c r="F548" s="23">
        <v>40372</v>
      </c>
      <c r="G548" s="24" t="s">
        <v>27</v>
      </c>
      <c r="H548" s="25">
        <v>1852.26</v>
      </c>
      <c r="I548" s="25">
        <v>-1185.43</v>
      </c>
      <c r="J548" s="25">
        <v>666.82999999999993</v>
      </c>
      <c r="K548" s="41">
        <f t="shared" si="20"/>
        <v>2010</v>
      </c>
      <c r="L548" s="42">
        <f t="shared" si="19"/>
        <v>270.31623967674176</v>
      </c>
      <c r="M548" s="39">
        <f>(VLOOKUP(DATE(2005,12,1),IGPM!A:B,2,1)/VLOOKUP(DATE(YEAR(F548),MONTH(F548),1),IGPM!A:B,2,1))*H548</f>
        <v>1449.3009776013077</v>
      </c>
      <c r="N548" s="26" t="s">
        <v>28</v>
      </c>
      <c r="O548" s="26" t="s">
        <v>29</v>
      </c>
      <c r="P548" s="25">
        <v>-1185.43</v>
      </c>
      <c r="Q548" s="25">
        <v>666.82999999999993</v>
      </c>
      <c r="R548" s="25">
        <v>5180.8856478337038</v>
      </c>
      <c r="S548" s="25">
        <v>-3315.7209428004212</v>
      </c>
      <c r="T548" s="27">
        <v>1865.1647050332826</v>
      </c>
    </row>
    <row r="549" spans="1:20">
      <c r="A549" s="28" t="s">
        <v>722</v>
      </c>
      <c r="B549" s="22" t="s">
        <v>376</v>
      </c>
      <c r="C549" s="22" t="s">
        <v>32</v>
      </c>
      <c r="D549" s="22" t="s">
        <v>105</v>
      </c>
      <c r="E549" s="22" t="s">
        <v>26</v>
      </c>
      <c r="F549" s="23">
        <v>40372</v>
      </c>
      <c r="G549" s="24" t="s">
        <v>27</v>
      </c>
      <c r="H549" s="25">
        <v>548.35</v>
      </c>
      <c r="I549" s="25">
        <v>-351.75</v>
      </c>
      <c r="J549" s="25">
        <v>196.60000000000002</v>
      </c>
      <c r="K549" s="41">
        <f t="shared" si="20"/>
        <v>2010</v>
      </c>
      <c r="L549" s="42">
        <f t="shared" si="19"/>
        <v>269.69310589907604</v>
      </c>
      <c r="M549" s="39">
        <f>(VLOOKUP(DATE(2005,12,1),IGPM!A:B,2,1)/VLOOKUP(DATE(YEAR(F549),MONTH(F549),1),IGPM!A:B,2,1))*H549</f>
        <v>429.05649912413872</v>
      </c>
      <c r="N549" s="26" t="s">
        <v>28</v>
      </c>
      <c r="O549" s="26" t="s">
        <v>29</v>
      </c>
      <c r="P549" s="25">
        <v>-351.75</v>
      </c>
      <c r="Q549" s="25">
        <v>196.60000000000002</v>
      </c>
      <c r="R549" s="25">
        <v>1533.7688256452179</v>
      </c>
      <c r="S549" s="25">
        <v>-983.86648020553559</v>
      </c>
      <c r="T549" s="27">
        <v>549.90234543968234</v>
      </c>
    </row>
    <row r="550" spans="1:20">
      <c r="A550" s="28" t="s">
        <v>723</v>
      </c>
      <c r="B550" s="22" t="s">
        <v>51</v>
      </c>
      <c r="C550" s="22" t="s">
        <v>32</v>
      </c>
      <c r="D550" s="22" t="s">
        <v>105</v>
      </c>
      <c r="E550" s="22" t="s">
        <v>26</v>
      </c>
      <c r="F550" s="23">
        <v>40372</v>
      </c>
      <c r="G550" s="24" t="s">
        <v>27</v>
      </c>
      <c r="H550" s="25">
        <v>1234.8399999999999</v>
      </c>
      <c r="I550" s="25">
        <v>-776.78</v>
      </c>
      <c r="J550" s="25">
        <v>458.05999999999995</v>
      </c>
      <c r="K550" s="41">
        <f t="shared" si="20"/>
        <v>2010</v>
      </c>
      <c r="L550" s="42">
        <f t="shared" si="19"/>
        <v>275.01650402945489</v>
      </c>
      <c r="M550" s="39">
        <f>(VLOOKUP(DATE(2005,12,1),IGPM!A:B,2,1)/VLOOKUP(DATE(YEAR(F550),MONTH(F550),1),IGPM!A:B,2,1))*H550</f>
        <v>966.20065173420517</v>
      </c>
      <c r="N550" s="26" t="s">
        <v>28</v>
      </c>
      <c r="O550" s="26" t="s">
        <v>29</v>
      </c>
      <c r="P550" s="25">
        <v>-776.78</v>
      </c>
      <c r="Q550" s="25">
        <v>458.05999999999995</v>
      </c>
      <c r="R550" s="25">
        <v>3453.9237652224688</v>
      </c>
      <c r="S550" s="25">
        <v>-2172.7016474600027</v>
      </c>
      <c r="T550" s="27">
        <v>1281.222117762466</v>
      </c>
    </row>
    <row r="551" spans="1:20">
      <c r="A551" s="28" t="s">
        <v>724</v>
      </c>
      <c r="B551" s="22" t="s">
        <v>51</v>
      </c>
      <c r="C551" s="22" t="s">
        <v>32</v>
      </c>
      <c r="D551" s="22" t="s">
        <v>105</v>
      </c>
      <c r="E551" s="22" t="s">
        <v>26</v>
      </c>
      <c r="F551" s="23">
        <v>40372</v>
      </c>
      <c r="G551" s="24" t="s">
        <v>27</v>
      </c>
      <c r="H551" s="25">
        <v>365.57</v>
      </c>
      <c r="I551" s="25">
        <v>-230.52</v>
      </c>
      <c r="J551" s="25">
        <v>135.04999999999998</v>
      </c>
      <c r="K551" s="41">
        <f t="shared" si="20"/>
        <v>2010</v>
      </c>
      <c r="L551" s="42">
        <f t="shared" si="19"/>
        <v>274.35194343224015</v>
      </c>
      <c r="M551" s="39">
        <f>(VLOOKUP(DATE(2005,12,1),IGPM!A:B,2,1)/VLOOKUP(DATE(YEAR(F551),MONTH(F551),1),IGPM!A:B,2,1))*H551</f>
        <v>286.04027424967882</v>
      </c>
      <c r="N551" s="26" t="s">
        <v>28</v>
      </c>
      <c r="O551" s="26" t="s">
        <v>29</v>
      </c>
      <c r="P551" s="25">
        <v>-230.52</v>
      </c>
      <c r="Q551" s="25">
        <v>135.04999999999998</v>
      </c>
      <c r="R551" s="25">
        <v>1022.5218739694033</v>
      </c>
      <c r="S551" s="25">
        <v>-644.77868092958079</v>
      </c>
      <c r="T551" s="27">
        <v>377.74319303982247</v>
      </c>
    </row>
    <row r="552" spans="1:20">
      <c r="A552" s="28" t="s">
        <v>725</v>
      </c>
      <c r="B552" s="22" t="s">
        <v>53</v>
      </c>
      <c r="C552" s="22" t="s">
        <v>32</v>
      </c>
      <c r="D552" s="22" t="s">
        <v>105</v>
      </c>
      <c r="E552" s="22" t="s">
        <v>26</v>
      </c>
      <c r="F552" s="23">
        <v>40372</v>
      </c>
      <c r="G552" s="24" t="s">
        <v>27</v>
      </c>
      <c r="H552" s="25">
        <v>10496.12</v>
      </c>
      <c r="I552" s="25">
        <v>-6717.37</v>
      </c>
      <c r="J552" s="25">
        <v>3778.7500000000009</v>
      </c>
      <c r="K552" s="41">
        <f t="shared" si="20"/>
        <v>2010</v>
      </c>
      <c r="L552" s="42">
        <f t="shared" si="19"/>
        <v>270.31840735287773</v>
      </c>
      <c r="M552" s="39">
        <f>(VLOOKUP(DATE(2005,12,1),IGPM!A:B,2,1)/VLOOKUP(DATE(YEAR(F552),MONTH(F552),1),IGPM!A:B,2,1))*H552</f>
        <v>8212.689890739226</v>
      </c>
      <c r="N552" s="26" t="s">
        <v>28</v>
      </c>
      <c r="O552" s="26" t="s">
        <v>29</v>
      </c>
      <c r="P552" s="25">
        <v>-6717.37</v>
      </c>
      <c r="Q552" s="25">
        <v>3778.7500000000009</v>
      </c>
      <c r="R552" s="25">
        <v>29358.296063155438</v>
      </c>
      <c r="S552" s="25">
        <v>-18788.898871750556</v>
      </c>
      <c r="T552" s="27">
        <v>10569.397191404882</v>
      </c>
    </row>
    <row r="553" spans="1:20">
      <c r="A553" s="28" t="s">
        <v>726</v>
      </c>
      <c r="B553" s="22" t="s">
        <v>53</v>
      </c>
      <c r="C553" s="22" t="s">
        <v>32</v>
      </c>
      <c r="D553" s="22" t="s">
        <v>105</v>
      </c>
      <c r="E553" s="22" t="s">
        <v>26</v>
      </c>
      <c r="F553" s="23">
        <v>40372</v>
      </c>
      <c r="G553" s="24" t="s">
        <v>27</v>
      </c>
      <c r="H553" s="25">
        <v>3107.31</v>
      </c>
      <c r="I553" s="25">
        <v>-1993.27</v>
      </c>
      <c r="J553" s="25">
        <v>1114.04</v>
      </c>
      <c r="K553" s="41">
        <f t="shared" si="20"/>
        <v>2010</v>
      </c>
      <c r="L553" s="42">
        <f t="shared" si="19"/>
        <v>269.68982124850123</v>
      </c>
      <c r="M553" s="39">
        <f>(VLOOKUP(DATE(2005,12,1),IGPM!A:B,2,1)/VLOOKUP(DATE(YEAR(F553),MONTH(F553),1),IGPM!A:B,2,1))*H553</f>
        <v>2431.3149453696133</v>
      </c>
      <c r="N553" s="26" t="s">
        <v>28</v>
      </c>
      <c r="O553" s="26" t="s">
        <v>29</v>
      </c>
      <c r="P553" s="25">
        <v>-1993.27</v>
      </c>
      <c r="Q553" s="25">
        <v>1114.04</v>
      </c>
      <c r="R553" s="25">
        <v>8691.3380315777194</v>
      </c>
      <c r="S553" s="25">
        <v>-5575.2993290669165</v>
      </c>
      <c r="T553" s="27">
        <v>3116.038702510803</v>
      </c>
    </row>
    <row r="554" spans="1:20">
      <c r="A554" s="28" t="s">
        <v>727</v>
      </c>
      <c r="B554" s="22" t="s">
        <v>376</v>
      </c>
      <c r="C554" s="22" t="s">
        <v>32</v>
      </c>
      <c r="D554" s="22" t="s">
        <v>105</v>
      </c>
      <c r="E554" s="22" t="s">
        <v>26</v>
      </c>
      <c r="F554" s="23">
        <v>40372</v>
      </c>
      <c r="G554" s="24" t="s">
        <v>27</v>
      </c>
      <c r="H554" s="25">
        <v>1852.26</v>
      </c>
      <c r="I554" s="25">
        <v>-1173.75</v>
      </c>
      <c r="J554" s="25">
        <v>678.51</v>
      </c>
      <c r="K554" s="41">
        <f t="shared" si="20"/>
        <v>2010</v>
      </c>
      <c r="L554" s="42">
        <f t="shared" si="19"/>
        <v>273.00615974440893</v>
      </c>
      <c r="M554" s="39">
        <f>(VLOOKUP(DATE(2005,12,1),IGPM!A:B,2,1)/VLOOKUP(DATE(YEAR(F554),MONTH(F554),1),IGPM!A:B,2,1))*H554</f>
        <v>1449.3009776013077</v>
      </c>
      <c r="N554" s="26" t="s">
        <v>28</v>
      </c>
      <c r="O554" s="26" t="s">
        <v>29</v>
      </c>
      <c r="P554" s="25">
        <v>-1173.75</v>
      </c>
      <c r="Q554" s="25">
        <v>678.51</v>
      </c>
      <c r="R554" s="25">
        <v>5180.8856478337038</v>
      </c>
      <c r="S554" s="25">
        <v>-3283.0512612402194</v>
      </c>
      <c r="T554" s="27">
        <v>1897.8343865934844</v>
      </c>
    </row>
    <row r="555" spans="1:20">
      <c r="A555" s="28" t="s">
        <v>728</v>
      </c>
      <c r="B555" s="22" t="s">
        <v>376</v>
      </c>
      <c r="C555" s="22" t="s">
        <v>32</v>
      </c>
      <c r="D555" s="22" t="s">
        <v>105</v>
      </c>
      <c r="E555" s="22" t="s">
        <v>26</v>
      </c>
      <c r="F555" s="23">
        <v>40372</v>
      </c>
      <c r="G555" s="24" t="s">
        <v>27</v>
      </c>
      <c r="H555" s="25">
        <v>548.35</v>
      </c>
      <c r="I555" s="25">
        <v>-348.52</v>
      </c>
      <c r="J555" s="25">
        <v>199.83000000000004</v>
      </c>
      <c r="K555" s="41">
        <f t="shared" si="20"/>
        <v>2010</v>
      </c>
      <c r="L555" s="42">
        <f t="shared" si="19"/>
        <v>272.19255709858834</v>
      </c>
      <c r="M555" s="39">
        <f>(VLOOKUP(DATE(2005,12,1),IGPM!A:B,2,1)/VLOOKUP(DATE(YEAR(F555),MONTH(F555),1),IGPM!A:B,2,1))*H555</f>
        <v>429.05649912413872</v>
      </c>
      <c r="N555" s="26" t="s">
        <v>28</v>
      </c>
      <c r="O555" s="26" t="s">
        <v>29</v>
      </c>
      <c r="P555" s="25">
        <v>-348.52</v>
      </c>
      <c r="Q555" s="25">
        <v>199.83000000000004</v>
      </c>
      <c r="R555" s="25">
        <v>1533.7688256452179</v>
      </c>
      <c r="S555" s="25">
        <v>-974.83197066448679</v>
      </c>
      <c r="T555" s="27">
        <v>558.93685498073114</v>
      </c>
    </row>
    <row r="556" spans="1:20">
      <c r="A556" s="28" t="s">
        <v>729</v>
      </c>
      <c r="B556" s="22" t="s">
        <v>51</v>
      </c>
      <c r="C556" s="22" t="s">
        <v>32</v>
      </c>
      <c r="D556" s="22" t="s">
        <v>105</v>
      </c>
      <c r="E556" s="22" t="s">
        <v>26</v>
      </c>
      <c r="F556" s="23">
        <v>40372</v>
      </c>
      <c r="G556" s="24" t="s">
        <v>27</v>
      </c>
      <c r="H556" s="25">
        <v>1234.8399999999999</v>
      </c>
      <c r="I556" s="25">
        <v>-776.78</v>
      </c>
      <c r="J556" s="25">
        <v>458.05999999999995</v>
      </c>
      <c r="K556" s="41">
        <f t="shared" si="20"/>
        <v>2010</v>
      </c>
      <c r="L556" s="42">
        <f t="shared" si="19"/>
        <v>275.01650402945489</v>
      </c>
      <c r="M556" s="39">
        <f>(VLOOKUP(DATE(2005,12,1),IGPM!A:B,2,1)/VLOOKUP(DATE(YEAR(F556),MONTH(F556),1),IGPM!A:B,2,1))*H556</f>
        <v>966.20065173420517</v>
      </c>
      <c r="N556" s="26" t="s">
        <v>28</v>
      </c>
      <c r="O556" s="26" t="s">
        <v>29</v>
      </c>
      <c r="P556" s="25">
        <v>-776.78</v>
      </c>
      <c r="Q556" s="25">
        <v>458.05999999999995</v>
      </c>
      <c r="R556" s="25">
        <v>3453.9237652224688</v>
      </c>
      <c r="S556" s="25">
        <v>-2172.7016474600027</v>
      </c>
      <c r="T556" s="27">
        <v>1281.222117762466</v>
      </c>
    </row>
    <row r="557" spans="1:20">
      <c r="A557" s="28" t="s">
        <v>730</v>
      </c>
      <c r="B557" s="22" t="s">
        <v>51</v>
      </c>
      <c r="C557" s="22" t="s">
        <v>32</v>
      </c>
      <c r="D557" s="22" t="s">
        <v>105</v>
      </c>
      <c r="E557" s="22" t="s">
        <v>26</v>
      </c>
      <c r="F557" s="23">
        <v>40372</v>
      </c>
      <c r="G557" s="24" t="s">
        <v>27</v>
      </c>
      <c r="H557" s="25">
        <v>365.57</v>
      </c>
      <c r="I557" s="25">
        <v>-230.52</v>
      </c>
      <c r="J557" s="25">
        <v>135.04999999999998</v>
      </c>
      <c r="K557" s="41">
        <f t="shared" si="20"/>
        <v>2010</v>
      </c>
      <c r="L557" s="42">
        <f t="shared" si="19"/>
        <v>274.35194343224015</v>
      </c>
      <c r="M557" s="39">
        <f>(VLOOKUP(DATE(2005,12,1),IGPM!A:B,2,1)/VLOOKUP(DATE(YEAR(F557),MONTH(F557),1),IGPM!A:B,2,1))*H557</f>
        <v>286.04027424967882</v>
      </c>
      <c r="N557" s="26" t="s">
        <v>28</v>
      </c>
      <c r="O557" s="26" t="s">
        <v>29</v>
      </c>
      <c r="P557" s="25">
        <v>-230.52</v>
      </c>
      <c r="Q557" s="25">
        <v>135.04999999999998</v>
      </c>
      <c r="R557" s="25">
        <v>1022.5218739694033</v>
      </c>
      <c r="S557" s="25">
        <v>-644.77868092958079</v>
      </c>
      <c r="T557" s="27">
        <v>377.74319303982247</v>
      </c>
    </row>
    <row r="558" spans="1:20">
      <c r="A558" s="28" t="s">
        <v>731</v>
      </c>
      <c r="B558" s="22" t="s">
        <v>53</v>
      </c>
      <c r="C558" s="22" t="s">
        <v>32</v>
      </c>
      <c r="D558" s="22" t="s">
        <v>105</v>
      </c>
      <c r="E558" s="22" t="s">
        <v>26</v>
      </c>
      <c r="F558" s="23">
        <v>40372</v>
      </c>
      <c r="G558" s="24" t="s">
        <v>27</v>
      </c>
      <c r="H558" s="25">
        <v>10496.12</v>
      </c>
      <c r="I558" s="25">
        <v>-6717.37</v>
      </c>
      <c r="J558" s="25">
        <v>3778.7500000000009</v>
      </c>
      <c r="K558" s="41">
        <f t="shared" si="20"/>
        <v>2010</v>
      </c>
      <c r="L558" s="42">
        <f t="shared" si="19"/>
        <v>270.31840735287773</v>
      </c>
      <c r="M558" s="39">
        <f>(VLOOKUP(DATE(2005,12,1),IGPM!A:B,2,1)/VLOOKUP(DATE(YEAR(F558),MONTH(F558),1),IGPM!A:B,2,1))*H558</f>
        <v>8212.689890739226</v>
      </c>
      <c r="N558" s="26" t="s">
        <v>28</v>
      </c>
      <c r="O558" s="26" t="s">
        <v>29</v>
      </c>
      <c r="P558" s="25">
        <v>-6717.37</v>
      </c>
      <c r="Q558" s="25">
        <v>3778.7500000000009</v>
      </c>
      <c r="R558" s="25">
        <v>29358.296063155438</v>
      </c>
      <c r="S558" s="25">
        <v>-18788.898871750556</v>
      </c>
      <c r="T558" s="27">
        <v>10569.397191404882</v>
      </c>
    </row>
    <row r="559" spans="1:20">
      <c r="A559" s="28" t="s">
        <v>732</v>
      </c>
      <c r="B559" s="22" t="s">
        <v>53</v>
      </c>
      <c r="C559" s="22" t="s">
        <v>32</v>
      </c>
      <c r="D559" s="22" t="s">
        <v>105</v>
      </c>
      <c r="E559" s="22" t="s">
        <v>26</v>
      </c>
      <c r="F559" s="23">
        <v>40372</v>
      </c>
      <c r="G559" s="24" t="s">
        <v>27</v>
      </c>
      <c r="H559" s="25">
        <v>3107.31</v>
      </c>
      <c r="I559" s="25">
        <v>-1993.27</v>
      </c>
      <c r="J559" s="25">
        <v>1114.04</v>
      </c>
      <c r="K559" s="41">
        <f t="shared" si="20"/>
        <v>2010</v>
      </c>
      <c r="L559" s="42">
        <f t="shared" si="19"/>
        <v>269.68982124850123</v>
      </c>
      <c r="M559" s="39">
        <f>(VLOOKUP(DATE(2005,12,1),IGPM!A:B,2,1)/VLOOKUP(DATE(YEAR(F559),MONTH(F559),1),IGPM!A:B,2,1))*H559</f>
        <v>2431.3149453696133</v>
      </c>
      <c r="N559" s="26" t="s">
        <v>28</v>
      </c>
      <c r="O559" s="26" t="s">
        <v>29</v>
      </c>
      <c r="P559" s="25">
        <v>-1993.27</v>
      </c>
      <c r="Q559" s="25">
        <v>1114.04</v>
      </c>
      <c r="R559" s="25">
        <v>8691.3380315777194</v>
      </c>
      <c r="S559" s="25">
        <v>-5575.2993290669165</v>
      </c>
      <c r="T559" s="27">
        <v>3116.038702510803</v>
      </c>
    </row>
    <row r="560" spans="1:20">
      <c r="A560" s="28" t="s">
        <v>733</v>
      </c>
      <c r="B560" s="22" t="s">
        <v>734</v>
      </c>
      <c r="C560" s="22" t="s">
        <v>32</v>
      </c>
      <c r="D560" s="22" t="s">
        <v>105</v>
      </c>
      <c r="E560" s="22" t="s">
        <v>26</v>
      </c>
      <c r="F560" s="23">
        <v>40372</v>
      </c>
      <c r="G560" s="24" t="s">
        <v>27</v>
      </c>
      <c r="H560" s="25">
        <v>1234.8399999999999</v>
      </c>
      <c r="I560" s="25">
        <v>-782.49</v>
      </c>
      <c r="J560" s="25">
        <v>452.34999999999991</v>
      </c>
      <c r="K560" s="41">
        <f t="shared" si="20"/>
        <v>2010</v>
      </c>
      <c r="L560" s="42">
        <f t="shared" si="19"/>
        <v>273.00964868560618</v>
      </c>
      <c r="M560" s="39">
        <f>(VLOOKUP(DATE(2005,12,1),IGPM!A:B,2,1)/VLOOKUP(DATE(YEAR(F560),MONTH(F560),1),IGPM!A:B,2,1))*H560</f>
        <v>966.20065173420517</v>
      </c>
      <c r="N560" s="26" t="s">
        <v>28</v>
      </c>
      <c r="O560" s="26" t="s">
        <v>29</v>
      </c>
      <c r="P560" s="25">
        <v>-782.49</v>
      </c>
      <c r="Q560" s="25">
        <v>452.34999999999991</v>
      </c>
      <c r="R560" s="25">
        <v>3453.9237652224688</v>
      </c>
      <c r="S560" s="25">
        <v>-2188.672870209039</v>
      </c>
      <c r="T560" s="27">
        <v>1265.2508950134297</v>
      </c>
    </row>
    <row r="561" spans="1:20">
      <c r="A561" s="28" t="s">
        <v>735</v>
      </c>
      <c r="B561" s="22" t="s">
        <v>734</v>
      </c>
      <c r="C561" s="22" t="s">
        <v>32</v>
      </c>
      <c r="D561" s="22" t="s">
        <v>105</v>
      </c>
      <c r="E561" s="22" t="s">
        <v>26</v>
      </c>
      <c r="F561" s="23">
        <v>40372</v>
      </c>
      <c r="G561" s="24" t="s">
        <v>27</v>
      </c>
      <c r="H561" s="25">
        <v>365.57</v>
      </c>
      <c r="I561" s="25">
        <v>-232.35</v>
      </c>
      <c r="J561" s="25">
        <v>133.22</v>
      </c>
      <c r="K561" s="41">
        <f t="shared" si="20"/>
        <v>2010</v>
      </c>
      <c r="L561" s="42">
        <f t="shared" si="19"/>
        <v>272.19113406498815</v>
      </c>
      <c r="M561" s="39">
        <f>(VLOOKUP(DATE(2005,12,1),IGPM!A:B,2,1)/VLOOKUP(DATE(YEAR(F561),MONTH(F561),1),IGPM!A:B,2,1))*H561</f>
        <v>286.04027424967882</v>
      </c>
      <c r="N561" s="26" t="s">
        <v>28</v>
      </c>
      <c r="O561" s="26" t="s">
        <v>29</v>
      </c>
      <c r="P561" s="25">
        <v>-232.35</v>
      </c>
      <c r="Q561" s="25">
        <v>133.22</v>
      </c>
      <c r="R561" s="25">
        <v>1022.5218739694033</v>
      </c>
      <c r="S561" s="25">
        <v>-649.89730398224924</v>
      </c>
      <c r="T561" s="27">
        <v>372.62456998715402</v>
      </c>
    </row>
    <row r="562" spans="1:20">
      <c r="A562" s="28" t="s">
        <v>736</v>
      </c>
      <c r="B562" s="22" t="s">
        <v>734</v>
      </c>
      <c r="C562" s="22" t="s">
        <v>32</v>
      </c>
      <c r="D562" s="22" t="s">
        <v>105</v>
      </c>
      <c r="E562" s="22" t="s">
        <v>26</v>
      </c>
      <c r="F562" s="23">
        <v>40372</v>
      </c>
      <c r="G562" s="24" t="s">
        <v>27</v>
      </c>
      <c r="H562" s="25">
        <v>1234.8399999999999</v>
      </c>
      <c r="I562" s="25">
        <v>-782.49</v>
      </c>
      <c r="J562" s="25">
        <v>452.34999999999991</v>
      </c>
      <c r="K562" s="41">
        <f t="shared" si="20"/>
        <v>2010</v>
      </c>
      <c r="L562" s="42">
        <f t="shared" si="19"/>
        <v>273.00964868560618</v>
      </c>
      <c r="M562" s="39">
        <f>(VLOOKUP(DATE(2005,12,1),IGPM!A:B,2,1)/VLOOKUP(DATE(YEAR(F562),MONTH(F562),1),IGPM!A:B,2,1))*H562</f>
        <v>966.20065173420517</v>
      </c>
      <c r="N562" s="26" t="s">
        <v>28</v>
      </c>
      <c r="O562" s="26" t="s">
        <v>29</v>
      </c>
      <c r="P562" s="25">
        <v>-782.49</v>
      </c>
      <c r="Q562" s="25">
        <v>452.34999999999991</v>
      </c>
      <c r="R562" s="25">
        <v>3453.9237652224688</v>
      </c>
      <c r="S562" s="25">
        <v>-2188.672870209039</v>
      </c>
      <c r="T562" s="27">
        <v>1265.2508950134297</v>
      </c>
    </row>
    <row r="563" spans="1:20">
      <c r="A563" s="28" t="s">
        <v>737</v>
      </c>
      <c r="B563" s="22" t="s">
        <v>734</v>
      </c>
      <c r="C563" s="22" t="s">
        <v>32</v>
      </c>
      <c r="D563" s="22" t="s">
        <v>105</v>
      </c>
      <c r="E563" s="22" t="s">
        <v>26</v>
      </c>
      <c r="F563" s="23">
        <v>40372</v>
      </c>
      <c r="G563" s="24" t="s">
        <v>27</v>
      </c>
      <c r="H563" s="25">
        <v>365.57</v>
      </c>
      <c r="I563" s="25">
        <v>-232.35</v>
      </c>
      <c r="J563" s="25">
        <v>133.22</v>
      </c>
      <c r="K563" s="41">
        <f t="shared" si="20"/>
        <v>2010</v>
      </c>
      <c r="L563" s="42">
        <f t="shared" si="19"/>
        <v>272.19113406498815</v>
      </c>
      <c r="M563" s="39">
        <f>(VLOOKUP(DATE(2005,12,1),IGPM!A:B,2,1)/VLOOKUP(DATE(YEAR(F563),MONTH(F563),1),IGPM!A:B,2,1))*H563</f>
        <v>286.04027424967882</v>
      </c>
      <c r="N563" s="26" t="s">
        <v>28</v>
      </c>
      <c r="O563" s="26" t="s">
        <v>29</v>
      </c>
      <c r="P563" s="25">
        <v>-232.35</v>
      </c>
      <c r="Q563" s="25">
        <v>133.22</v>
      </c>
      <c r="R563" s="25">
        <v>1022.5218739694033</v>
      </c>
      <c r="S563" s="25">
        <v>-649.89730398224924</v>
      </c>
      <c r="T563" s="27">
        <v>372.62456998715402</v>
      </c>
    </row>
    <row r="564" spans="1:20">
      <c r="A564" s="28" t="s">
        <v>738</v>
      </c>
      <c r="B564" s="22" t="s">
        <v>61</v>
      </c>
      <c r="C564" s="22" t="s">
        <v>32</v>
      </c>
      <c r="D564" s="22" t="s">
        <v>105</v>
      </c>
      <c r="E564" s="22" t="s">
        <v>26</v>
      </c>
      <c r="F564" s="23">
        <v>40372</v>
      </c>
      <c r="G564" s="24" t="s">
        <v>27</v>
      </c>
      <c r="H564" s="25">
        <v>8026.44</v>
      </c>
      <c r="I564" s="25">
        <v>-5136.8</v>
      </c>
      <c r="J564" s="25">
        <v>2889.6399999999994</v>
      </c>
      <c r="K564" s="41">
        <f t="shared" si="20"/>
        <v>2010</v>
      </c>
      <c r="L564" s="42">
        <f t="shared" si="19"/>
        <v>270.31889892540102</v>
      </c>
      <c r="M564" s="39">
        <f>(VLOOKUP(DATE(2005,12,1),IGPM!A:B,2,1)/VLOOKUP(DATE(YEAR(F564),MONTH(F564),1),IGPM!A:B,2,1))*H564</f>
        <v>6280.2885872708157</v>
      </c>
      <c r="N564" s="26" t="s">
        <v>28</v>
      </c>
      <c r="O564" s="26" t="s">
        <v>29</v>
      </c>
      <c r="P564" s="25">
        <v>-5136.8</v>
      </c>
      <c r="Q564" s="25">
        <v>2889.6399999999994</v>
      </c>
      <c r="R564" s="25">
        <v>22450.448532710499</v>
      </c>
      <c r="S564" s="25">
        <v>-14367.946938222589</v>
      </c>
      <c r="T564" s="27">
        <v>8082.5015944879106</v>
      </c>
    </row>
    <row r="565" spans="1:20">
      <c r="A565" s="28" t="s">
        <v>739</v>
      </c>
      <c r="B565" s="22" t="s">
        <v>61</v>
      </c>
      <c r="C565" s="22" t="s">
        <v>32</v>
      </c>
      <c r="D565" s="22" t="s">
        <v>105</v>
      </c>
      <c r="E565" s="22" t="s">
        <v>26</v>
      </c>
      <c r="F565" s="23">
        <v>40372</v>
      </c>
      <c r="G565" s="24" t="s">
        <v>27</v>
      </c>
      <c r="H565" s="25">
        <v>2376.1799999999998</v>
      </c>
      <c r="I565" s="25">
        <v>-1524.25</v>
      </c>
      <c r="J565" s="25">
        <v>851.92999999999984</v>
      </c>
      <c r="K565" s="41">
        <f t="shared" si="20"/>
        <v>2010</v>
      </c>
      <c r="L565" s="42">
        <f t="shared" si="19"/>
        <v>269.69272757093648</v>
      </c>
      <c r="M565" s="39">
        <f>(VLOOKUP(DATE(2005,12,1),IGPM!A:B,2,1)/VLOOKUP(DATE(YEAR(F565),MONTH(F565),1),IGPM!A:B,2,1))*H565</f>
        <v>1859.2422213710145</v>
      </c>
      <c r="N565" s="26" t="s">
        <v>28</v>
      </c>
      <c r="O565" s="26" t="s">
        <v>29</v>
      </c>
      <c r="P565" s="25">
        <v>-1524.25</v>
      </c>
      <c r="Q565" s="25">
        <v>851.92999999999984</v>
      </c>
      <c r="R565" s="25">
        <v>6646.3222542566855</v>
      </c>
      <c r="S565" s="25">
        <v>-4263.4214142239871</v>
      </c>
      <c r="T565" s="27">
        <v>2382.9008400326984</v>
      </c>
    </row>
    <row r="566" spans="1:20">
      <c r="A566" s="28" t="s">
        <v>740</v>
      </c>
      <c r="B566" s="22" t="s">
        <v>741</v>
      </c>
      <c r="C566" s="22" t="s">
        <v>32</v>
      </c>
      <c r="D566" s="22" t="s">
        <v>105</v>
      </c>
      <c r="E566" s="22" t="s">
        <v>26</v>
      </c>
      <c r="F566" s="23">
        <v>40372</v>
      </c>
      <c r="G566" s="24" t="s">
        <v>27</v>
      </c>
      <c r="H566" s="25">
        <v>617.41999999999996</v>
      </c>
      <c r="I566" s="25">
        <v>-459.49</v>
      </c>
      <c r="J566" s="25">
        <v>157.92999999999995</v>
      </c>
      <c r="K566" s="41">
        <f t="shared" si="20"/>
        <v>2010</v>
      </c>
      <c r="L566" s="42">
        <f t="shared" si="19"/>
        <v>232.46133756991443</v>
      </c>
      <c r="M566" s="39">
        <f>(VLOOKUP(DATE(2005,12,1),IGPM!A:B,2,1)/VLOOKUP(DATE(YEAR(F566),MONTH(F566),1),IGPM!A:B,2,1))*H566</f>
        <v>483.10032586710258</v>
      </c>
      <c r="N566" s="26" t="s">
        <v>28</v>
      </c>
      <c r="O566" s="26" t="s">
        <v>29</v>
      </c>
      <c r="P566" s="25">
        <v>-459.49</v>
      </c>
      <c r="Q566" s="25">
        <v>157.92999999999995</v>
      </c>
      <c r="R566" s="25">
        <v>1726.9618826112344</v>
      </c>
      <c r="S566" s="25">
        <v>-1285.2219161041692</v>
      </c>
      <c r="T566" s="27">
        <v>441.73996650706522</v>
      </c>
    </row>
    <row r="567" spans="1:20">
      <c r="A567" s="28" t="s">
        <v>742</v>
      </c>
      <c r="B567" s="22" t="s">
        <v>741</v>
      </c>
      <c r="C567" s="22" t="s">
        <v>32</v>
      </c>
      <c r="D567" s="22" t="s">
        <v>105</v>
      </c>
      <c r="E567" s="22" t="s">
        <v>26</v>
      </c>
      <c r="F567" s="23">
        <v>40372</v>
      </c>
      <c r="G567" s="24" t="s">
        <v>27</v>
      </c>
      <c r="H567" s="25">
        <v>182.78</v>
      </c>
      <c r="I567" s="25">
        <v>-136.33000000000001</v>
      </c>
      <c r="J567" s="25">
        <v>46.449999999999989</v>
      </c>
      <c r="K567" s="41">
        <f t="shared" si="20"/>
        <v>2010</v>
      </c>
      <c r="L567" s="42">
        <f t="shared" si="19"/>
        <v>231.94410621286582</v>
      </c>
      <c r="M567" s="39">
        <f>(VLOOKUP(DATE(2005,12,1),IGPM!A:B,2,1)/VLOOKUP(DATE(YEAR(F567),MONTH(F567),1),IGPM!A:B,2,1))*H567</f>
        <v>143.01622487445988</v>
      </c>
      <c r="N567" s="26" t="s">
        <v>28</v>
      </c>
      <c r="O567" s="26" t="s">
        <v>29</v>
      </c>
      <c r="P567" s="25">
        <v>-136.33000000000001</v>
      </c>
      <c r="Q567" s="25">
        <v>46.449999999999989</v>
      </c>
      <c r="R567" s="25">
        <v>511.24695167581456</v>
      </c>
      <c r="S567" s="25">
        <v>-381.32343211491303</v>
      </c>
      <c r="T567" s="27">
        <v>129.92351956090152</v>
      </c>
    </row>
    <row r="568" spans="1:20">
      <c r="A568" s="28" t="s">
        <v>743</v>
      </c>
      <c r="B568" s="22" t="s">
        <v>61</v>
      </c>
      <c r="C568" s="22" t="s">
        <v>32</v>
      </c>
      <c r="D568" s="22" t="s">
        <v>105</v>
      </c>
      <c r="E568" s="22" t="s">
        <v>26</v>
      </c>
      <c r="F568" s="23">
        <v>40372</v>
      </c>
      <c r="G568" s="24" t="s">
        <v>27</v>
      </c>
      <c r="H568" s="25">
        <v>8026.44</v>
      </c>
      <c r="I568" s="25">
        <v>-5136.8</v>
      </c>
      <c r="J568" s="25">
        <v>2889.6399999999994</v>
      </c>
      <c r="K568" s="41">
        <f t="shared" si="20"/>
        <v>2010</v>
      </c>
      <c r="L568" s="42">
        <f t="shared" si="19"/>
        <v>270.31889892540102</v>
      </c>
      <c r="M568" s="39">
        <f>(VLOOKUP(DATE(2005,12,1),IGPM!A:B,2,1)/VLOOKUP(DATE(YEAR(F568),MONTH(F568),1),IGPM!A:B,2,1))*H568</f>
        <v>6280.2885872708157</v>
      </c>
      <c r="N568" s="26" t="s">
        <v>28</v>
      </c>
      <c r="O568" s="26" t="s">
        <v>29</v>
      </c>
      <c r="P568" s="25">
        <v>-5136.8</v>
      </c>
      <c r="Q568" s="25">
        <v>2889.6399999999994</v>
      </c>
      <c r="R568" s="25">
        <v>22450.448532710499</v>
      </c>
      <c r="S568" s="25">
        <v>-14367.946938222589</v>
      </c>
      <c r="T568" s="27">
        <v>8082.5015944879106</v>
      </c>
    </row>
    <row r="569" spans="1:20">
      <c r="A569" s="28" t="s">
        <v>744</v>
      </c>
      <c r="B569" s="22" t="s">
        <v>61</v>
      </c>
      <c r="C569" s="22" t="s">
        <v>32</v>
      </c>
      <c r="D569" s="22" t="s">
        <v>105</v>
      </c>
      <c r="E569" s="22" t="s">
        <v>26</v>
      </c>
      <c r="F569" s="23">
        <v>40372</v>
      </c>
      <c r="G569" s="24" t="s">
        <v>27</v>
      </c>
      <c r="H569" s="25">
        <v>2376.1799999999998</v>
      </c>
      <c r="I569" s="25">
        <v>-1524.25</v>
      </c>
      <c r="J569" s="25">
        <v>851.92999999999984</v>
      </c>
      <c r="K569" s="41">
        <f t="shared" si="20"/>
        <v>2010</v>
      </c>
      <c r="L569" s="42">
        <f t="shared" si="19"/>
        <v>269.69272757093648</v>
      </c>
      <c r="M569" s="39">
        <f>(VLOOKUP(DATE(2005,12,1),IGPM!A:B,2,1)/VLOOKUP(DATE(YEAR(F569),MONTH(F569),1),IGPM!A:B,2,1))*H569</f>
        <v>1859.2422213710145</v>
      </c>
      <c r="N569" s="26" t="s">
        <v>28</v>
      </c>
      <c r="O569" s="26" t="s">
        <v>29</v>
      </c>
      <c r="P569" s="25">
        <v>-1524.25</v>
      </c>
      <c r="Q569" s="25">
        <v>851.92999999999984</v>
      </c>
      <c r="R569" s="25">
        <v>6646.3222542566855</v>
      </c>
      <c r="S569" s="25">
        <v>-4263.4214142239871</v>
      </c>
      <c r="T569" s="27">
        <v>2382.9008400326984</v>
      </c>
    </row>
    <row r="570" spans="1:20">
      <c r="A570" s="28" t="s">
        <v>745</v>
      </c>
      <c r="B570" s="22" t="s">
        <v>741</v>
      </c>
      <c r="C570" s="22" t="s">
        <v>32</v>
      </c>
      <c r="D570" s="22" t="s">
        <v>105</v>
      </c>
      <c r="E570" s="22" t="s">
        <v>26</v>
      </c>
      <c r="F570" s="23">
        <v>40372</v>
      </c>
      <c r="G570" s="24" t="s">
        <v>27</v>
      </c>
      <c r="H570" s="25">
        <v>617.41999999999996</v>
      </c>
      <c r="I570" s="25">
        <v>-459.49</v>
      </c>
      <c r="J570" s="25">
        <v>157.92999999999995</v>
      </c>
      <c r="K570" s="41">
        <f t="shared" si="20"/>
        <v>2010</v>
      </c>
      <c r="L570" s="42">
        <f t="shared" si="19"/>
        <v>232.46133756991443</v>
      </c>
      <c r="M570" s="39">
        <f>(VLOOKUP(DATE(2005,12,1),IGPM!A:B,2,1)/VLOOKUP(DATE(YEAR(F570),MONTH(F570),1),IGPM!A:B,2,1))*H570</f>
        <v>483.10032586710258</v>
      </c>
      <c r="N570" s="26" t="s">
        <v>28</v>
      </c>
      <c r="O570" s="26" t="s">
        <v>29</v>
      </c>
      <c r="P570" s="25">
        <v>-459.49</v>
      </c>
      <c r="Q570" s="25">
        <v>157.92999999999995</v>
      </c>
      <c r="R570" s="25">
        <v>1726.9618826112344</v>
      </c>
      <c r="S570" s="25">
        <v>-1285.2219161041692</v>
      </c>
      <c r="T570" s="27">
        <v>441.73996650706522</v>
      </c>
    </row>
    <row r="571" spans="1:20">
      <c r="A571" s="28" t="s">
        <v>746</v>
      </c>
      <c r="B571" s="22" t="s">
        <v>741</v>
      </c>
      <c r="C571" s="22" t="s">
        <v>32</v>
      </c>
      <c r="D571" s="22" t="s">
        <v>105</v>
      </c>
      <c r="E571" s="22" t="s">
        <v>26</v>
      </c>
      <c r="F571" s="23">
        <v>40372</v>
      </c>
      <c r="G571" s="24" t="s">
        <v>27</v>
      </c>
      <c r="H571" s="25">
        <v>182.78</v>
      </c>
      <c r="I571" s="25">
        <v>-136.33000000000001</v>
      </c>
      <c r="J571" s="25">
        <v>46.449999999999989</v>
      </c>
      <c r="K571" s="41">
        <f t="shared" si="20"/>
        <v>2010</v>
      </c>
      <c r="L571" s="42">
        <f t="shared" si="19"/>
        <v>231.94410621286582</v>
      </c>
      <c r="M571" s="39">
        <f>(VLOOKUP(DATE(2005,12,1),IGPM!A:B,2,1)/VLOOKUP(DATE(YEAR(F571),MONTH(F571),1),IGPM!A:B,2,1))*H571</f>
        <v>143.01622487445988</v>
      </c>
      <c r="N571" s="26" t="s">
        <v>28</v>
      </c>
      <c r="O571" s="26" t="s">
        <v>29</v>
      </c>
      <c r="P571" s="25">
        <v>-136.33000000000001</v>
      </c>
      <c r="Q571" s="25">
        <v>46.449999999999989</v>
      </c>
      <c r="R571" s="25">
        <v>511.24695167581456</v>
      </c>
      <c r="S571" s="25">
        <v>-381.32343211491303</v>
      </c>
      <c r="T571" s="27">
        <v>129.92351956090152</v>
      </c>
    </row>
    <row r="572" spans="1:20">
      <c r="A572" s="28" t="s">
        <v>747</v>
      </c>
      <c r="B572" s="22" t="s">
        <v>61</v>
      </c>
      <c r="C572" s="22" t="s">
        <v>32</v>
      </c>
      <c r="D572" s="22" t="s">
        <v>105</v>
      </c>
      <c r="E572" s="22" t="s">
        <v>26</v>
      </c>
      <c r="F572" s="23">
        <v>40372</v>
      </c>
      <c r="G572" s="24" t="s">
        <v>27</v>
      </c>
      <c r="H572" s="25">
        <v>8026.44</v>
      </c>
      <c r="I572" s="25">
        <v>-5136.8</v>
      </c>
      <c r="J572" s="25">
        <v>2889.6399999999994</v>
      </c>
      <c r="K572" s="41">
        <f t="shared" si="20"/>
        <v>2010</v>
      </c>
      <c r="L572" s="42">
        <f t="shared" si="19"/>
        <v>270.31889892540102</v>
      </c>
      <c r="M572" s="39">
        <f>(VLOOKUP(DATE(2005,12,1),IGPM!A:B,2,1)/VLOOKUP(DATE(YEAR(F572),MONTH(F572),1),IGPM!A:B,2,1))*H572</f>
        <v>6280.2885872708157</v>
      </c>
      <c r="N572" s="26" t="s">
        <v>28</v>
      </c>
      <c r="O572" s="26" t="s">
        <v>29</v>
      </c>
      <c r="P572" s="25">
        <v>-5136.8</v>
      </c>
      <c r="Q572" s="25">
        <v>2889.6399999999994</v>
      </c>
      <c r="R572" s="25">
        <v>22450.448532710499</v>
      </c>
      <c r="S572" s="25">
        <v>-14367.946938222589</v>
      </c>
      <c r="T572" s="27">
        <v>8082.5015944879106</v>
      </c>
    </row>
    <row r="573" spans="1:20">
      <c r="A573" s="28" t="s">
        <v>748</v>
      </c>
      <c r="B573" s="22" t="s">
        <v>61</v>
      </c>
      <c r="C573" s="22" t="s">
        <v>32</v>
      </c>
      <c r="D573" s="22" t="s">
        <v>105</v>
      </c>
      <c r="E573" s="22" t="s">
        <v>26</v>
      </c>
      <c r="F573" s="23">
        <v>40372</v>
      </c>
      <c r="G573" s="24" t="s">
        <v>27</v>
      </c>
      <c r="H573" s="25">
        <v>2376.1799999999998</v>
      </c>
      <c r="I573" s="25">
        <v>-1524.25</v>
      </c>
      <c r="J573" s="25">
        <v>851.92999999999984</v>
      </c>
      <c r="K573" s="41">
        <f t="shared" si="20"/>
        <v>2010</v>
      </c>
      <c r="L573" s="42">
        <f t="shared" si="19"/>
        <v>269.69272757093648</v>
      </c>
      <c r="M573" s="39">
        <f>(VLOOKUP(DATE(2005,12,1),IGPM!A:B,2,1)/VLOOKUP(DATE(YEAR(F573),MONTH(F573),1),IGPM!A:B,2,1))*H573</f>
        <v>1859.2422213710145</v>
      </c>
      <c r="N573" s="26" t="s">
        <v>28</v>
      </c>
      <c r="O573" s="26" t="s">
        <v>29</v>
      </c>
      <c r="P573" s="25">
        <v>-1524.25</v>
      </c>
      <c r="Q573" s="25">
        <v>851.92999999999984</v>
      </c>
      <c r="R573" s="25">
        <v>6646.3222542566855</v>
      </c>
      <c r="S573" s="25">
        <v>-4263.4214142239871</v>
      </c>
      <c r="T573" s="27">
        <v>2382.9008400326984</v>
      </c>
    </row>
    <row r="574" spans="1:20">
      <c r="A574" s="28" t="s">
        <v>749</v>
      </c>
      <c r="B574" s="22" t="s">
        <v>741</v>
      </c>
      <c r="C574" s="22" t="s">
        <v>32</v>
      </c>
      <c r="D574" s="22" t="s">
        <v>105</v>
      </c>
      <c r="E574" s="22" t="s">
        <v>26</v>
      </c>
      <c r="F574" s="23">
        <v>40372</v>
      </c>
      <c r="G574" s="24" t="s">
        <v>27</v>
      </c>
      <c r="H574" s="25">
        <v>617.41999999999996</v>
      </c>
      <c r="I574" s="25">
        <v>-459.49</v>
      </c>
      <c r="J574" s="25">
        <v>157.92999999999995</v>
      </c>
      <c r="K574" s="41">
        <f t="shared" si="20"/>
        <v>2010</v>
      </c>
      <c r="L574" s="42">
        <f t="shared" si="19"/>
        <v>232.46133756991443</v>
      </c>
      <c r="M574" s="39">
        <f>(VLOOKUP(DATE(2005,12,1),IGPM!A:B,2,1)/VLOOKUP(DATE(YEAR(F574),MONTH(F574),1),IGPM!A:B,2,1))*H574</f>
        <v>483.10032586710258</v>
      </c>
      <c r="N574" s="26" t="s">
        <v>28</v>
      </c>
      <c r="O574" s="26" t="s">
        <v>29</v>
      </c>
      <c r="P574" s="25">
        <v>-459.49</v>
      </c>
      <c r="Q574" s="25">
        <v>157.92999999999995</v>
      </c>
      <c r="R574" s="25">
        <v>1726.9618826112344</v>
      </c>
      <c r="S574" s="25">
        <v>-1285.2219161041692</v>
      </c>
      <c r="T574" s="27">
        <v>441.73996650706522</v>
      </c>
    </row>
    <row r="575" spans="1:20">
      <c r="A575" s="28" t="s">
        <v>750</v>
      </c>
      <c r="B575" s="22" t="s">
        <v>741</v>
      </c>
      <c r="C575" s="22" t="s">
        <v>32</v>
      </c>
      <c r="D575" s="22" t="s">
        <v>105</v>
      </c>
      <c r="E575" s="22" t="s">
        <v>26</v>
      </c>
      <c r="F575" s="23">
        <v>40372</v>
      </c>
      <c r="G575" s="24" t="s">
        <v>27</v>
      </c>
      <c r="H575" s="25">
        <v>182.78</v>
      </c>
      <c r="I575" s="25">
        <v>-136.33000000000001</v>
      </c>
      <c r="J575" s="25">
        <v>46.449999999999989</v>
      </c>
      <c r="K575" s="41">
        <f t="shared" si="20"/>
        <v>2010</v>
      </c>
      <c r="L575" s="42">
        <f t="shared" si="19"/>
        <v>231.94410621286582</v>
      </c>
      <c r="M575" s="39">
        <f>(VLOOKUP(DATE(2005,12,1),IGPM!A:B,2,1)/VLOOKUP(DATE(YEAR(F575),MONTH(F575),1),IGPM!A:B,2,1))*H575</f>
        <v>143.01622487445988</v>
      </c>
      <c r="N575" s="26" t="s">
        <v>28</v>
      </c>
      <c r="O575" s="26" t="s">
        <v>29</v>
      </c>
      <c r="P575" s="25">
        <v>-136.33000000000001</v>
      </c>
      <c r="Q575" s="25">
        <v>46.449999999999989</v>
      </c>
      <c r="R575" s="25">
        <v>511.24695167581456</v>
      </c>
      <c r="S575" s="25">
        <v>-381.32343211491303</v>
      </c>
      <c r="T575" s="27">
        <v>129.92351956090152</v>
      </c>
    </row>
    <row r="576" spans="1:20">
      <c r="A576" s="28" t="s">
        <v>751</v>
      </c>
      <c r="B576" s="22" t="s">
        <v>68</v>
      </c>
      <c r="C576" s="22" t="s">
        <v>69</v>
      </c>
      <c r="D576" s="22" t="s">
        <v>105</v>
      </c>
      <c r="E576" s="22" t="s">
        <v>26</v>
      </c>
      <c r="F576" s="23">
        <v>40372</v>
      </c>
      <c r="G576" s="24" t="s">
        <v>27</v>
      </c>
      <c r="H576" s="25">
        <v>2402993.14</v>
      </c>
      <c r="I576" s="25">
        <v>-1193874.1399999999</v>
      </c>
      <c r="J576" s="25">
        <v>1209119.0000000002</v>
      </c>
      <c r="K576" s="41">
        <f t="shared" si="20"/>
        <v>2010</v>
      </c>
      <c r="L576" s="42">
        <f t="shared" si="19"/>
        <v>348.20907773410693</v>
      </c>
      <c r="M576" s="39">
        <f>(VLOOKUP(DATE(2005,12,1),IGPM!A:B,2,1)/VLOOKUP(DATE(YEAR(F576),MONTH(F576),1),IGPM!A:B,2,1))*H576</f>
        <v>1880222.1647993459</v>
      </c>
      <c r="N576" s="26" t="s">
        <v>28</v>
      </c>
      <c r="O576" s="26" t="s">
        <v>29</v>
      </c>
      <c r="P576" s="25">
        <v>-1193874.1399999999</v>
      </c>
      <c r="Q576" s="25">
        <v>1209119.0000000002</v>
      </c>
      <c r="R576" s="25">
        <v>6721320.2632831493</v>
      </c>
      <c r="S576" s="25">
        <v>-3339339.7240375569</v>
      </c>
      <c r="T576" s="27">
        <v>3381980.5392455924</v>
      </c>
    </row>
    <row r="577" spans="1:20">
      <c r="A577" s="28" t="s">
        <v>752</v>
      </c>
      <c r="B577" s="22" t="s">
        <v>68</v>
      </c>
      <c r="C577" s="22" t="s">
        <v>69</v>
      </c>
      <c r="D577" s="22" t="s">
        <v>105</v>
      </c>
      <c r="E577" s="22" t="s">
        <v>26</v>
      </c>
      <c r="F577" s="23">
        <v>40372</v>
      </c>
      <c r="G577" s="24" t="s">
        <v>27</v>
      </c>
      <c r="H577" s="25">
        <v>711390.71</v>
      </c>
      <c r="I577" s="25">
        <v>-354932.67</v>
      </c>
      <c r="J577" s="25">
        <v>356458.04</v>
      </c>
      <c r="K577" s="41">
        <f t="shared" si="20"/>
        <v>2010</v>
      </c>
      <c r="L577" s="42">
        <f t="shared" si="19"/>
        <v>346.74349033578682</v>
      </c>
      <c r="M577" s="39">
        <f>(VLOOKUP(DATE(2005,12,1),IGPM!A:B,2,1)/VLOOKUP(DATE(YEAR(F577),MONTH(F577),1),IGPM!A:B,2,1))*H577</f>
        <v>556627.71503972902</v>
      </c>
      <c r="N577" s="26" t="s">
        <v>28</v>
      </c>
      <c r="O577" s="26" t="s">
        <v>29</v>
      </c>
      <c r="P577" s="25">
        <v>-354932.67</v>
      </c>
      <c r="Q577" s="25">
        <v>356458.04</v>
      </c>
      <c r="R577" s="25">
        <v>1989803.7637487331</v>
      </c>
      <c r="S577" s="25">
        <v>-992768.60481265921</v>
      </c>
      <c r="T577" s="27">
        <v>997035.15893607389</v>
      </c>
    </row>
    <row r="578" spans="1:20">
      <c r="A578" s="28" t="s">
        <v>753</v>
      </c>
      <c r="B578" s="22" t="s">
        <v>68</v>
      </c>
      <c r="C578" s="22" t="s">
        <v>69</v>
      </c>
      <c r="D578" s="22" t="s">
        <v>105</v>
      </c>
      <c r="E578" s="22" t="s">
        <v>26</v>
      </c>
      <c r="F578" s="23">
        <v>40372</v>
      </c>
      <c r="G578" s="24" t="s">
        <v>27</v>
      </c>
      <c r="H578" s="25">
        <v>2402993.14</v>
      </c>
      <c r="I578" s="25">
        <v>-1193874.1399999999</v>
      </c>
      <c r="J578" s="25">
        <v>1209119.0000000002</v>
      </c>
      <c r="K578" s="41">
        <f t="shared" si="20"/>
        <v>2010</v>
      </c>
      <c r="L578" s="42">
        <f t="shared" si="19"/>
        <v>348.20907773410693</v>
      </c>
      <c r="M578" s="39">
        <f>(VLOOKUP(DATE(2005,12,1),IGPM!A:B,2,1)/VLOOKUP(DATE(YEAR(F578),MONTH(F578),1),IGPM!A:B,2,1))*H578</f>
        <v>1880222.1647993459</v>
      </c>
      <c r="N578" s="26" t="s">
        <v>28</v>
      </c>
      <c r="O578" s="26" t="s">
        <v>29</v>
      </c>
      <c r="P578" s="25">
        <v>-1193874.1399999999</v>
      </c>
      <c r="Q578" s="25">
        <v>1209119.0000000002</v>
      </c>
      <c r="R578" s="25">
        <v>6721320.2632831493</v>
      </c>
      <c r="S578" s="25">
        <v>-3339339.7240375569</v>
      </c>
      <c r="T578" s="27">
        <v>3381980.5392455924</v>
      </c>
    </row>
    <row r="579" spans="1:20">
      <c r="A579" s="28" t="s">
        <v>754</v>
      </c>
      <c r="B579" s="22" t="s">
        <v>68</v>
      </c>
      <c r="C579" s="22" t="s">
        <v>69</v>
      </c>
      <c r="D579" s="22" t="s">
        <v>105</v>
      </c>
      <c r="E579" s="22" t="s">
        <v>26</v>
      </c>
      <c r="F579" s="23">
        <v>40372</v>
      </c>
      <c r="G579" s="24" t="s">
        <v>27</v>
      </c>
      <c r="H579" s="25">
        <v>711390.71</v>
      </c>
      <c r="I579" s="25">
        <v>-354932.67</v>
      </c>
      <c r="J579" s="25">
        <v>356458.04</v>
      </c>
      <c r="K579" s="41">
        <f t="shared" si="20"/>
        <v>2010</v>
      </c>
      <c r="L579" s="42">
        <f t="shared" ref="L579:L642" si="21">IFERROR((DATEDIF(F579,DATE(2024,12,31),"M")*H579)/(H579-J579),12*_xlfn.NUMBERVALUE(LEFT(G579,3)))</f>
        <v>346.74349033578682</v>
      </c>
      <c r="M579" s="39">
        <f>(VLOOKUP(DATE(2005,12,1),IGPM!A:B,2,1)/VLOOKUP(DATE(YEAR(F579),MONTH(F579),1),IGPM!A:B,2,1))*H579</f>
        <v>556627.71503972902</v>
      </c>
      <c r="N579" s="26" t="s">
        <v>28</v>
      </c>
      <c r="O579" s="26" t="s">
        <v>29</v>
      </c>
      <c r="P579" s="25">
        <v>-354932.67</v>
      </c>
      <c r="Q579" s="25">
        <v>356458.04</v>
      </c>
      <c r="R579" s="25">
        <v>1989803.7637487331</v>
      </c>
      <c r="S579" s="25">
        <v>-992768.60481265921</v>
      </c>
      <c r="T579" s="27">
        <v>997035.15893607389</v>
      </c>
    </row>
    <row r="580" spans="1:20">
      <c r="A580" s="28" t="s">
        <v>755</v>
      </c>
      <c r="B580" s="22" t="s">
        <v>68</v>
      </c>
      <c r="C580" s="22" t="s">
        <v>69</v>
      </c>
      <c r="D580" s="22" t="s">
        <v>105</v>
      </c>
      <c r="E580" s="22" t="s">
        <v>26</v>
      </c>
      <c r="F580" s="23">
        <v>40372</v>
      </c>
      <c r="G580" s="24" t="s">
        <v>27</v>
      </c>
      <c r="H580" s="25">
        <v>1547707.6</v>
      </c>
      <c r="I580" s="25">
        <v>-775305.54</v>
      </c>
      <c r="J580" s="25">
        <v>772402.06</v>
      </c>
      <c r="K580" s="41">
        <f t="shared" si="20"/>
        <v>2010</v>
      </c>
      <c r="L580" s="42">
        <f t="shared" si="21"/>
        <v>345.35212375755759</v>
      </c>
      <c r="M580" s="39">
        <f>(VLOOKUP(DATE(2005,12,1),IGPM!A:B,2,1)/VLOOKUP(DATE(YEAR(F580),MONTH(F580),1),IGPM!A:B,2,1))*H580</f>
        <v>1211003.9291033517</v>
      </c>
      <c r="N580" s="26" t="s">
        <v>28</v>
      </c>
      <c r="O580" s="26" t="s">
        <v>29</v>
      </c>
      <c r="P580" s="25">
        <v>-775305.54</v>
      </c>
      <c r="Q580" s="25">
        <v>772402.06</v>
      </c>
      <c r="R580" s="25">
        <v>4329033.7705738647</v>
      </c>
      <c r="S580" s="25">
        <v>-2168577.491751676</v>
      </c>
      <c r="T580" s="27">
        <v>2160456.2788221887</v>
      </c>
    </row>
    <row r="581" spans="1:20">
      <c r="A581" s="28" t="s">
        <v>756</v>
      </c>
      <c r="B581" s="22" t="s">
        <v>68</v>
      </c>
      <c r="C581" s="22" t="s">
        <v>69</v>
      </c>
      <c r="D581" s="22" t="s">
        <v>105</v>
      </c>
      <c r="E581" s="22" t="s">
        <v>26</v>
      </c>
      <c r="F581" s="23">
        <v>40372</v>
      </c>
      <c r="G581" s="24" t="s">
        <v>27</v>
      </c>
      <c r="H581" s="25">
        <v>94478.36</v>
      </c>
      <c r="I581" s="25">
        <v>-47788.87</v>
      </c>
      <c r="J581" s="25">
        <v>46689.49</v>
      </c>
      <c r="K581" s="41">
        <f t="shared" ref="K581:K644" si="22">YEAR(F581)</f>
        <v>2010</v>
      </c>
      <c r="L581" s="42">
        <f t="shared" si="21"/>
        <v>342.02014569501222</v>
      </c>
      <c r="M581" s="39">
        <f>(VLOOKUP(DATE(2005,12,1),IGPM!A:B,2,1)/VLOOKUP(DATE(YEAR(F581),MONTH(F581),1),IGPM!A:B,2,1))*H581</f>
        <v>73924.599953661091</v>
      </c>
      <c r="N581" s="26" t="s">
        <v>28</v>
      </c>
      <c r="O581" s="26" t="s">
        <v>29</v>
      </c>
      <c r="P581" s="25">
        <v>-47788.87</v>
      </c>
      <c r="Q581" s="25">
        <v>46689.49</v>
      </c>
      <c r="R581" s="25">
        <v>264261.80954880302</v>
      </c>
      <c r="S581" s="25">
        <v>-133668.42166282848</v>
      </c>
      <c r="T581" s="27">
        <v>130593.38788597455</v>
      </c>
    </row>
    <row r="582" spans="1:20">
      <c r="A582" s="28" t="s">
        <v>757</v>
      </c>
      <c r="B582" s="22" t="s">
        <v>68</v>
      </c>
      <c r="C582" s="22" t="s">
        <v>69</v>
      </c>
      <c r="D582" s="22" t="s">
        <v>105</v>
      </c>
      <c r="E582" s="22" t="s">
        <v>26</v>
      </c>
      <c r="F582" s="23">
        <v>40372</v>
      </c>
      <c r="G582" s="24" t="s">
        <v>27</v>
      </c>
      <c r="H582" s="25">
        <v>67939.11</v>
      </c>
      <c r="I582" s="25">
        <v>-33262.019999999997</v>
      </c>
      <c r="J582" s="25">
        <v>34677.090000000004</v>
      </c>
      <c r="K582" s="41">
        <f t="shared" si="22"/>
        <v>2010</v>
      </c>
      <c r="L582" s="42">
        <f t="shared" si="21"/>
        <v>353.35995919670546</v>
      </c>
      <c r="M582" s="39">
        <f>(VLOOKUP(DATE(2005,12,1),IGPM!A:B,2,1)/VLOOKUP(DATE(YEAR(F582),MONTH(F582),1),IGPM!A:B,2,1))*H582</f>
        <v>53158.961776620337</v>
      </c>
      <c r="N582" s="26" t="s">
        <v>28</v>
      </c>
      <c r="O582" s="26" t="s">
        <v>29</v>
      </c>
      <c r="P582" s="25">
        <v>-33262.019999999997</v>
      </c>
      <c r="Q582" s="25">
        <v>34677.090000000004</v>
      </c>
      <c r="R582" s="25">
        <v>190029.88777255637</v>
      </c>
      <c r="S582" s="25">
        <v>-93035.92478159524</v>
      </c>
      <c r="T582" s="27">
        <v>96993.962990961125</v>
      </c>
    </row>
    <row r="583" spans="1:20">
      <c r="A583" s="28" t="s">
        <v>758</v>
      </c>
      <c r="B583" s="22" t="s">
        <v>759</v>
      </c>
      <c r="C583" s="22" t="s">
        <v>32</v>
      </c>
      <c r="D583" s="22" t="s">
        <v>105</v>
      </c>
      <c r="E583" s="22" t="s">
        <v>26</v>
      </c>
      <c r="F583" s="23">
        <v>40372</v>
      </c>
      <c r="G583" s="24" t="s">
        <v>27</v>
      </c>
      <c r="H583" s="25">
        <v>1852.26</v>
      </c>
      <c r="I583" s="25">
        <v>-1181.5999999999999</v>
      </c>
      <c r="J583" s="25">
        <v>670.66000000000008</v>
      </c>
      <c r="K583" s="41">
        <f t="shared" si="22"/>
        <v>2010</v>
      </c>
      <c r="L583" s="42">
        <f t="shared" si="21"/>
        <v>271.19243398781316</v>
      </c>
      <c r="M583" s="39">
        <f>(VLOOKUP(DATE(2005,12,1),IGPM!A:B,2,1)/VLOOKUP(DATE(YEAR(F583),MONTH(F583),1),IGPM!A:B,2,1))*H583</f>
        <v>1449.3009776013077</v>
      </c>
      <c r="N583" s="26" t="s">
        <v>28</v>
      </c>
      <c r="O583" s="26" t="s">
        <v>29</v>
      </c>
      <c r="P583" s="25">
        <v>-1181.5999999999999</v>
      </c>
      <c r="Q583" s="25">
        <v>670.66000000000008</v>
      </c>
      <c r="R583" s="25">
        <v>5180.8856478337038</v>
      </c>
      <c r="S583" s="25">
        <v>-3305.0081961929232</v>
      </c>
      <c r="T583" s="27">
        <v>1875.8774516407807</v>
      </c>
    </row>
    <row r="584" spans="1:20">
      <c r="A584" s="28" t="s">
        <v>760</v>
      </c>
      <c r="B584" s="22" t="s">
        <v>759</v>
      </c>
      <c r="C584" s="22" t="s">
        <v>32</v>
      </c>
      <c r="D584" s="22" t="s">
        <v>105</v>
      </c>
      <c r="E584" s="22" t="s">
        <v>26</v>
      </c>
      <c r="F584" s="23">
        <v>40372</v>
      </c>
      <c r="G584" s="24" t="s">
        <v>27</v>
      </c>
      <c r="H584" s="25">
        <v>548.35</v>
      </c>
      <c r="I584" s="25">
        <v>-350.62</v>
      </c>
      <c r="J584" s="25">
        <v>197.73000000000002</v>
      </c>
      <c r="K584" s="41">
        <f t="shared" si="22"/>
        <v>2010</v>
      </c>
      <c r="L584" s="42">
        <f t="shared" si="21"/>
        <v>270.56228965831957</v>
      </c>
      <c r="M584" s="39">
        <f>(VLOOKUP(DATE(2005,12,1),IGPM!A:B,2,1)/VLOOKUP(DATE(YEAR(F584),MONTH(F584),1),IGPM!A:B,2,1))*H584</f>
        <v>429.05649912413872</v>
      </c>
      <c r="N584" s="26" t="s">
        <v>28</v>
      </c>
      <c r="O584" s="26" t="s">
        <v>29</v>
      </c>
      <c r="P584" s="25">
        <v>-350.62</v>
      </c>
      <c r="Q584" s="25">
        <v>197.73000000000002</v>
      </c>
      <c r="R584" s="25">
        <v>1533.7688256452179</v>
      </c>
      <c r="S584" s="25">
        <v>-980.70580039705715</v>
      </c>
      <c r="T584" s="27">
        <v>553.06302524816078</v>
      </c>
    </row>
    <row r="585" spans="1:20">
      <c r="A585" s="28" t="s">
        <v>761</v>
      </c>
      <c r="B585" s="22" t="s">
        <v>759</v>
      </c>
      <c r="C585" s="22" t="s">
        <v>32</v>
      </c>
      <c r="D585" s="22" t="s">
        <v>105</v>
      </c>
      <c r="E585" s="22" t="s">
        <v>26</v>
      </c>
      <c r="F585" s="23">
        <v>40372</v>
      </c>
      <c r="G585" s="24" t="s">
        <v>27</v>
      </c>
      <c r="H585" s="25">
        <v>1852.26</v>
      </c>
      <c r="I585" s="25">
        <v>-1181.5999999999999</v>
      </c>
      <c r="J585" s="25">
        <v>670.66000000000008</v>
      </c>
      <c r="K585" s="41">
        <f t="shared" si="22"/>
        <v>2010</v>
      </c>
      <c r="L585" s="42">
        <f t="shared" si="21"/>
        <v>271.19243398781316</v>
      </c>
      <c r="M585" s="39">
        <f>(VLOOKUP(DATE(2005,12,1),IGPM!A:B,2,1)/VLOOKUP(DATE(YEAR(F585),MONTH(F585),1),IGPM!A:B,2,1))*H585</f>
        <v>1449.3009776013077</v>
      </c>
      <c r="N585" s="26" t="s">
        <v>28</v>
      </c>
      <c r="O585" s="26" t="s">
        <v>29</v>
      </c>
      <c r="P585" s="25">
        <v>-1181.5999999999999</v>
      </c>
      <c r="Q585" s="25">
        <v>670.66000000000008</v>
      </c>
      <c r="R585" s="25">
        <v>5180.8856478337038</v>
      </c>
      <c r="S585" s="25">
        <v>-3305.0081961929232</v>
      </c>
      <c r="T585" s="27">
        <v>1875.8774516407807</v>
      </c>
    </row>
    <row r="586" spans="1:20">
      <c r="A586" s="28" t="s">
        <v>762</v>
      </c>
      <c r="B586" s="22" t="s">
        <v>759</v>
      </c>
      <c r="C586" s="22" t="s">
        <v>32</v>
      </c>
      <c r="D586" s="22" t="s">
        <v>105</v>
      </c>
      <c r="E586" s="22" t="s">
        <v>26</v>
      </c>
      <c r="F586" s="23">
        <v>40372</v>
      </c>
      <c r="G586" s="24" t="s">
        <v>27</v>
      </c>
      <c r="H586" s="25">
        <v>548.35</v>
      </c>
      <c r="I586" s="25">
        <v>-350.62</v>
      </c>
      <c r="J586" s="25">
        <v>197.73000000000002</v>
      </c>
      <c r="K586" s="41">
        <f t="shared" si="22"/>
        <v>2010</v>
      </c>
      <c r="L586" s="42">
        <f t="shared" si="21"/>
        <v>270.56228965831957</v>
      </c>
      <c r="M586" s="39">
        <f>(VLOOKUP(DATE(2005,12,1),IGPM!A:B,2,1)/VLOOKUP(DATE(YEAR(F586),MONTH(F586),1),IGPM!A:B,2,1))*H586</f>
        <v>429.05649912413872</v>
      </c>
      <c r="N586" s="26" t="s">
        <v>28</v>
      </c>
      <c r="O586" s="26" t="s">
        <v>29</v>
      </c>
      <c r="P586" s="25">
        <v>-350.62</v>
      </c>
      <c r="Q586" s="25">
        <v>197.73000000000002</v>
      </c>
      <c r="R586" s="25">
        <v>1533.7688256452179</v>
      </c>
      <c r="S586" s="25">
        <v>-980.70580039705715</v>
      </c>
      <c r="T586" s="27">
        <v>553.06302524816078</v>
      </c>
    </row>
    <row r="587" spans="1:20">
      <c r="A587" s="28" t="s">
        <v>763</v>
      </c>
      <c r="B587" s="22" t="s">
        <v>759</v>
      </c>
      <c r="C587" s="22" t="s">
        <v>32</v>
      </c>
      <c r="D587" s="22" t="s">
        <v>105</v>
      </c>
      <c r="E587" s="22" t="s">
        <v>26</v>
      </c>
      <c r="F587" s="23">
        <v>40372</v>
      </c>
      <c r="G587" s="24" t="s">
        <v>27</v>
      </c>
      <c r="H587" s="25">
        <v>1852.26</v>
      </c>
      <c r="I587" s="25">
        <v>-1269.32</v>
      </c>
      <c r="J587" s="25">
        <v>582.94000000000005</v>
      </c>
      <c r="K587" s="41">
        <f t="shared" si="22"/>
        <v>2010</v>
      </c>
      <c r="L587" s="42">
        <f t="shared" si="21"/>
        <v>252.45090284561812</v>
      </c>
      <c r="M587" s="39">
        <f>(VLOOKUP(DATE(2005,12,1),IGPM!A:B,2,1)/VLOOKUP(DATE(YEAR(F587),MONTH(F587),1),IGPM!A:B,2,1))*H587</f>
        <v>1449.3009776013077</v>
      </c>
      <c r="N587" s="26" t="s">
        <v>28</v>
      </c>
      <c r="O587" s="26" t="s">
        <v>29</v>
      </c>
      <c r="P587" s="25">
        <v>-1269.32</v>
      </c>
      <c r="Q587" s="25">
        <v>582.94000000000005</v>
      </c>
      <c r="R587" s="25">
        <v>5180.8856478337038</v>
      </c>
      <c r="S587" s="25">
        <v>-3550.3664553077197</v>
      </c>
      <c r="T587" s="27">
        <v>1630.5191925259842</v>
      </c>
    </row>
    <row r="588" spans="1:20">
      <c r="A588" s="28" t="s">
        <v>764</v>
      </c>
      <c r="B588" s="22" t="s">
        <v>759</v>
      </c>
      <c r="C588" s="22" t="s">
        <v>32</v>
      </c>
      <c r="D588" s="22" t="s">
        <v>105</v>
      </c>
      <c r="E588" s="22" t="s">
        <v>26</v>
      </c>
      <c r="F588" s="23">
        <v>40372</v>
      </c>
      <c r="G588" s="24" t="s">
        <v>27</v>
      </c>
      <c r="H588" s="25">
        <v>548.35</v>
      </c>
      <c r="I588" s="25">
        <v>-376.52</v>
      </c>
      <c r="J588" s="25">
        <v>171.83000000000004</v>
      </c>
      <c r="K588" s="41">
        <f t="shared" si="22"/>
        <v>2010</v>
      </c>
      <c r="L588" s="42">
        <f t="shared" si="21"/>
        <v>251.95089238287477</v>
      </c>
      <c r="M588" s="39">
        <f>(VLOOKUP(DATE(2005,12,1),IGPM!A:B,2,1)/VLOOKUP(DATE(YEAR(F588),MONTH(F588),1),IGPM!A:B,2,1))*H588</f>
        <v>429.05649912413872</v>
      </c>
      <c r="N588" s="26" t="s">
        <v>28</v>
      </c>
      <c r="O588" s="26" t="s">
        <v>29</v>
      </c>
      <c r="P588" s="25">
        <v>-376.52</v>
      </c>
      <c r="Q588" s="25">
        <v>171.83000000000004</v>
      </c>
      <c r="R588" s="25">
        <v>1533.7688256452179</v>
      </c>
      <c r="S588" s="25">
        <v>-1053.1497004320915</v>
      </c>
      <c r="T588" s="27">
        <v>480.61912521312638</v>
      </c>
    </row>
    <row r="589" spans="1:20">
      <c r="A589" s="28" t="s">
        <v>765</v>
      </c>
      <c r="B589" s="22" t="s">
        <v>160</v>
      </c>
      <c r="C589" s="22" t="s">
        <v>24</v>
      </c>
      <c r="D589" s="22" t="s">
        <v>105</v>
      </c>
      <c r="E589" s="22" t="s">
        <v>26</v>
      </c>
      <c r="F589" s="23">
        <v>40372</v>
      </c>
      <c r="G589" s="24" t="s">
        <v>27</v>
      </c>
      <c r="H589" s="25">
        <v>2469.67</v>
      </c>
      <c r="I589" s="25">
        <v>-1827.27</v>
      </c>
      <c r="J589" s="25">
        <v>642.40000000000009</v>
      </c>
      <c r="K589" s="41">
        <f t="shared" si="22"/>
        <v>2010</v>
      </c>
      <c r="L589" s="42">
        <f t="shared" si="21"/>
        <v>233.82034948310871</v>
      </c>
      <c r="M589" s="39">
        <f>(VLOOKUP(DATE(2005,12,1),IGPM!A:B,2,1)/VLOOKUP(DATE(YEAR(F589),MONTH(F589),1),IGPM!A:B,2,1))*H589</f>
        <v>1932.3934789676514</v>
      </c>
      <c r="N589" s="26" t="s">
        <v>28</v>
      </c>
      <c r="O589" s="26" t="s">
        <v>29</v>
      </c>
      <c r="P589" s="25">
        <v>-1827.27</v>
      </c>
      <c r="Q589" s="25">
        <v>642.40000000000009</v>
      </c>
      <c r="R589" s="25">
        <v>6907.819559827165</v>
      </c>
      <c r="S589" s="25">
        <v>-5110.9870740161168</v>
      </c>
      <c r="T589" s="27">
        <v>1796.8324858110482</v>
      </c>
    </row>
    <row r="590" spans="1:20">
      <c r="A590" s="28" t="s">
        <v>766</v>
      </c>
      <c r="B590" s="22" t="s">
        <v>160</v>
      </c>
      <c r="C590" s="22" t="s">
        <v>24</v>
      </c>
      <c r="D590" s="22" t="s">
        <v>105</v>
      </c>
      <c r="E590" s="22" t="s">
        <v>26</v>
      </c>
      <c r="F590" s="23">
        <v>40372</v>
      </c>
      <c r="G590" s="24" t="s">
        <v>27</v>
      </c>
      <c r="H590" s="25">
        <v>731.13</v>
      </c>
      <c r="I590" s="25">
        <v>-541.78</v>
      </c>
      <c r="J590" s="25">
        <v>189.35000000000002</v>
      </c>
      <c r="K590" s="41">
        <f t="shared" si="22"/>
        <v>2010</v>
      </c>
      <c r="L590" s="42">
        <f t="shared" si="21"/>
        <v>233.46282623943301</v>
      </c>
      <c r="M590" s="39">
        <f>(VLOOKUP(DATE(2005,12,1),IGPM!A:B,2,1)/VLOOKUP(DATE(YEAR(F590),MONTH(F590),1),IGPM!A:B,2,1))*H590</f>
        <v>572.07272399859858</v>
      </c>
      <c r="N590" s="26" t="s">
        <v>28</v>
      </c>
      <c r="O590" s="26" t="s">
        <v>29</v>
      </c>
      <c r="P590" s="25">
        <v>-541.78</v>
      </c>
      <c r="Q590" s="25">
        <v>189.35000000000002</v>
      </c>
      <c r="R590" s="25">
        <v>2045.0157773210326</v>
      </c>
      <c r="S590" s="25">
        <v>-1515.3921297676047</v>
      </c>
      <c r="T590" s="27">
        <v>529.62364755342787</v>
      </c>
    </row>
    <row r="591" spans="1:20">
      <c r="A591" s="28" t="s">
        <v>767</v>
      </c>
      <c r="B591" s="22" t="s">
        <v>768</v>
      </c>
      <c r="C591" s="22" t="s">
        <v>82</v>
      </c>
      <c r="D591" s="22" t="s">
        <v>105</v>
      </c>
      <c r="E591" s="22" t="s">
        <v>26</v>
      </c>
      <c r="F591" s="23">
        <v>40372</v>
      </c>
      <c r="G591" s="24" t="s">
        <v>27</v>
      </c>
      <c r="H591" s="25">
        <v>308.70999999999998</v>
      </c>
      <c r="I591" s="25">
        <v>-308.70999999999998</v>
      </c>
      <c r="J591" s="25">
        <v>0</v>
      </c>
      <c r="K591" s="41">
        <f t="shared" si="22"/>
        <v>2010</v>
      </c>
      <c r="L591" s="42">
        <f t="shared" si="21"/>
        <v>173</v>
      </c>
      <c r="M591" s="39">
        <f>(VLOOKUP(DATE(2005,12,1),IGPM!A:B,2,1)/VLOOKUP(DATE(YEAR(F591),MONTH(F591),1),IGPM!A:B,2,1))*H591</f>
        <v>241.55016293355129</v>
      </c>
      <c r="N591" s="26" t="s">
        <v>28</v>
      </c>
      <c r="O591" s="26" t="s">
        <v>29</v>
      </c>
      <c r="P591" s="25">
        <v>-308.70999999999998</v>
      </c>
      <c r="Q591" s="25">
        <v>0</v>
      </c>
      <c r="R591" s="25">
        <v>863.48094130561719</v>
      </c>
      <c r="S591" s="25">
        <v>-863.48094130561719</v>
      </c>
      <c r="T591" s="27">
        <v>0</v>
      </c>
    </row>
    <row r="592" spans="1:20">
      <c r="A592" s="28" t="s">
        <v>769</v>
      </c>
      <c r="B592" s="22" t="s">
        <v>768</v>
      </c>
      <c r="C592" s="22" t="s">
        <v>82</v>
      </c>
      <c r="D592" s="22" t="s">
        <v>105</v>
      </c>
      <c r="E592" s="22" t="s">
        <v>26</v>
      </c>
      <c r="F592" s="23">
        <v>40372</v>
      </c>
      <c r="G592" s="24" t="s">
        <v>27</v>
      </c>
      <c r="H592" s="25">
        <v>91.39</v>
      </c>
      <c r="I592" s="25">
        <v>-91.39</v>
      </c>
      <c r="J592" s="25">
        <v>0</v>
      </c>
      <c r="K592" s="41">
        <f t="shared" si="22"/>
        <v>2010</v>
      </c>
      <c r="L592" s="42">
        <f t="shared" si="21"/>
        <v>173</v>
      </c>
      <c r="M592" s="39">
        <f>(VLOOKUP(DATE(2005,12,1),IGPM!A:B,2,1)/VLOOKUP(DATE(YEAR(F592),MONTH(F592),1),IGPM!A:B,2,1))*H592</f>
        <v>71.50811243722994</v>
      </c>
      <c r="N592" s="26" t="s">
        <v>28</v>
      </c>
      <c r="O592" s="26" t="s">
        <v>29</v>
      </c>
      <c r="P592" s="25">
        <v>-91.39</v>
      </c>
      <c r="Q592" s="25">
        <v>0</v>
      </c>
      <c r="R592" s="25">
        <v>255.62347583790728</v>
      </c>
      <c r="S592" s="25">
        <v>-255.62347583790728</v>
      </c>
      <c r="T592" s="27">
        <v>0</v>
      </c>
    </row>
    <row r="593" spans="1:20">
      <c r="A593" s="28" t="s">
        <v>770</v>
      </c>
      <c r="B593" s="22" t="s">
        <v>328</v>
      </c>
      <c r="C593" s="22" t="s">
        <v>24</v>
      </c>
      <c r="D593" s="22" t="s">
        <v>105</v>
      </c>
      <c r="E593" s="22" t="s">
        <v>26</v>
      </c>
      <c r="F593" s="23">
        <v>40372</v>
      </c>
      <c r="G593" s="24" t="s">
        <v>27</v>
      </c>
      <c r="H593" s="25">
        <v>1852.26</v>
      </c>
      <c r="I593" s="25">
        <v>-1852.26</v>
      </c>
      <c r="J593" s="25">
        <v>0</v>
      </c>
      <c r="K593" s="41">
        <f t="shared" si="22"/>
        <v>2010</v>
      </c>
      <c r="L593" s="42">
        <f t="shared" si="21"/>
        <v>173</v>
      </c>
      <c r="M593" s="39">
        <f>(VLOOKUP(DATE(2005,12,1),IGPM!A:B,2,1)/VLOOKUP(DATE(YEAR(F593),MONTH(F593),1),IGPM!A:B,2,1))*H593</f>
        <v>1449.3009776013077</v>
      </c>
      <c r="N593" s="26" t="s">
        <v>28</v>
      </c>
      <c r="O593" s="26" t="s">
        <v>29</v>
      </c>
      <c r="P593" s="25">
        <v>-1852.26</v>
      </c>
      <c r="Q593" s="25">
        <v>0</v>
      </c>
      <c r="R593" s="25">
        <v>5180.8856478337038</v>
      </c>
      <c r="S593" s="25">
        <v>-5180.8856478337038</v>
      </c>
      <c r="T593" s="27">
        <v>0</v>
      </c>
    </row>
    <row r="594" spans="1:20">
      <c r="A594" s="28" t="s">
        <v>771</v>
      </c>
      <c r="B594" s="22" t="s">
        <v>328</v>
      </c>
      <c r="C594" s="22" t="s">
        <v>24</v>
      </c>
      <c r="D594" s="22" t="s">
        <v>105</v>
      </c>
      <c r="E594" s="22" t="s">
        <v>26</v>
      </c>
      <c r="F594" s="23">
        <v>40372</v>
      </c>
      <c r="G594" s="24" t="s">
        <v>27</v>
      </c>
      <c r="H594" s="25">
        <v>548.35</v>
      </c>
      <c r="I594" s="25">
        <v>-548.35</v>
      </c>
      <c r="J594" s="25">
        <v>0</v>
      </c>
      <c r="K594" s="41">
        <f t="shared" si="22"/>
        <v>2010</v>
      </c>
      <c r="L594" s="42">
        <f t="shared" si="21"/>
        <v>173</v>
      </c>
      <c r="M594" s="39">
        <f>(VLOOKUP(DATE(2005,12,1),IGPM!A:B,2,1)/VLOOKUP(DATE(YEAR(F594),MONTH(F594),1),IGPM!A:B,2,1))*H594</f>
        <v>429.05649912413872</v>
      </c>
      <c r="N594" s="26" t="s">
        <v>28</v>
      </c>
      <c r="O594" s="26" t="s">
        <v>29</v>
      </c>
      <c r="P594" s="25">
        <v>-548.35</v>
      </c>
      <c r="Q594" s="25">
        <v>0</v>
      </c>
      <c r="R594" s="25">
        <v>1533.7688256452179</v>
      </c>
      <c r="S594" s="25">
        <v>-1533.7688256452179</v>
      </c>
      <c r="T594" s="27">
        <v>0</v>
      </c>
    </row>
    <row r="595" spans="1:20">
      <c r="A595" s="28" t="s">
        <v>772</v>
      </c>
      <c r="B595" s="22" t="s">
        <v>243</v>
      </c>
      <c r="C595" s="22" t="s">
        <v>24</v>
      </c>
      <c r="D595" s="22" t="s">
        <v>105</v>
      </c>
      <c r="E595" s="22" t="s">
        <v>26</v>
      </c>
      <c r="F595" s="23">
        <v>40372</v>
      </c>
      <c r="G595" s="24" t="s">
        <v>27</v>
      </c>
      <c r="H595" s="25">
        <v>7409.02</v>
      </c>
      <c r="I595" s="25">
        <v>-7409.02</v>
      </c>
      <c r="J595" s="25">
        <v>0</v>
      </c>
      <c r="K595" s="41">
        <f t="shared" si="22"/>
        <v>2010</v>
      </c>
      <c r="L595" s="42">
        <f t="shared" si="21"/>
        <v>172.99999999999997</v>
      </c>
      <c r="M595" s="39">
        <f>(VLOOKUP(DATE(2005,12,1),IGPM!A:B,2,1)/VLOOKUP(DATE(YEAR(F595),MONTH(F595),1),IGPM!A:B,2,1))*H595</f>
        <v>5797.1882614037131</v>
      </c>
      <c r="N595" s="26" t="s">
        <v>28</v>
      </c>
      <c r="O595" s="26" t="s">
        <v>29</v>
      </c>
      <c r="P595" s="25">
        <v>-7409.02</v>
      </c>
      <c r="Q595" s="25">
        <v>0</v>
      </c>
      <c r="R595" s="25">
        <v>20723.486650099268</v>
      </c>
      <c r="S595" s="25">
        <v>-20723.486650099268</v>
      </c>
      <c r="T595" s="27">
        <v>0</v>
      </c>
    </row>
    <row r="596" spans="1:20">
      <c r="A596" s="28" t="s">
        <v>773</v>
      </c>
      <c r="B596" s="22" t="s">
        <v>243</v>
      </c>
      <c r="C596" s="22" t="s">
        <v>24</v>
      </c>
      <c r="D596" s="22" t="s">
        <v>105</v>
      </c>
      <c r="E596" s="22" t="s">
        <v>26</v>
      </c>
      <c r="F596" s="23">
        <v>40372</v>
      </c>
      <c r="G596" s="24" t="s">
        <v>27</v>
      </c>
      <c r="H596" s="25">
        <v>2193.39</v>
      </c>
      <c r="I596" s="25">
        <v>-2193.39</v>
      </c>
      <c r="J596" s="25">
        <v>0</v>
      </c>
      <c r="K596" s="41">
        <f t="shared" si="22"/>
        <v>2010</v>
      </c>
      <c r="L596" s="42">
        <f t="shared" si="21"/>
        <v>173</v>
      </c>
      <c r="M596" s="39">
        <f>(VLOOKUP(DATE(2005,12,1),IGPM!A:B,2,1)/VLOOKUP(DATE(YEAR(F596),MONTH(F596),1),IGPM!A:B,2,1))*H596</f>
        <v>1716.2181719957955</v>
      </c>
      <c r="N596" s="26" t="s">
        <v>28</v>
      </c>
      <c r="O596" s="26" t="s">
        <v>29</v>
      </c>
      <c r="P596" s="25">
        <v>-2193.39</v>
      </c>
      <c r="Q596" s="25">
        <v>0</v>
      </c>
      <c r="R596" s="25">
        <v>6135.0473319630973</v>
      </c>
      <c r="S596" s="25">
        <v>-6135.0473319630973</v>
      </c>
      <c r="T596" s="27">
        <v>0</v>
      </c>
    </row>
    <row r="597" spans="1:20">
      <c r="A597" s="28" t="s">
        <v>774</v>
      </c>
      <c r="B597" s="22" t="s">
        <v>245</v>
      </c>
      <c r="C597" s="22" t="s">
        <v>24</v>
      </c>
      <c r="D597" s="22" t="s">
        <v>105</v>
      </c>
      <c r="E597" s="22" t="s">
        <v>26</v>
      </c>
      <c r="F597" s="23">
        <v>40372</v>
      </c>
      <c r="G597" s="24" t="s">
        <v>27</v>
      </c>
      <c r="H597" s="25">
        <v>308.70999999999998</v>
      </c>
      <c r="I597" s="25">
        <v>-308.70999999999998</v>
      </c>
      <c r="J597" s="25">
        <v>0</v>
      </c>
      <c r="K597" s="41">
        <f t="shared" si="22"/>
        <v>2010</v>
      </c>
      <c r="L597" s="42">
        <f t="shared" si="21"/>
        <v>173</v>
      </c>
      <c r="M597" s="39">
        <f>(VLOOKUP(DATE(2005,12,1),IGPM!A:B,2,1)/VLOOKUP(DATE(YEAR(F597),MONTH(F597),1),IGPM!A:B,2,1))*H597</f>
        <v>241.55016293355129</v>
      </c>
      <c r="N597" s="26" t="s">
        <v>28</v>
      </c>
      <c r="O597" s="26" t="s">
        <v>29</v>
      </c>
      <c r="P597" s="25">
        <v>-308.70999999999998</v>
      </c>
      <c r="Q597" s="25">
        <v>0</v>
      </c>
      <c r="R597" s="25">
        <v>863.48094130561719</v>
      </c>
      <c r="S597" s="25">
        <v>-863.48094130561719</v>
      </c>
      <c r="T597" s="27">
        <v>0</v>
      </c>
    </row>
    <row r="598" spans="1:20">
      <c r="A598" s="28" t="s">
        <v>775</v>
      </c>
      <c r="B598" s="22" t="s">
        <v>245</v>
      </c>
      <c r="C598" s="22" t="s">
        <v>24</v>
      </c>
      <c r="D598" s="22" t="s">
        <v>105</v>
      </c>
      <c r="E598" s="22" t="s">
        <v>26</v>
      </c>
      <c r="F598" s="23">
        <v>40372</v>
      </c>
      <c r="G598" s="24" t="s">
        <v>27</v>
      </c>
      <c r="H598" s="25">
        <v>91.39</v>
      </c>
      <c r="I598" s="25">
        <v>-91.39</v>
      </c>
      <c r="J598" s="25">
        <v>0</v>
      </c>
      <c r="K598" s="41">
        <f t="shared" si="22"/>
        <v>2010</v>
      </c>
      <c r="L598" s="42">
        <f t="shared" si="21"/>
        <v>173</v>
      </c>
      <c r="M598" s="39">
        <f>(VLOOKUP(DATE(2005,12,1),IGPM!A:B,2,1)/VLOOKUP(DATE(YEAR(F598),MONTH(F598),1),IGPM!A:B,2,1))*H598</f>
        <v>71.50811243722994</v>
      </c>
      <c r="N598" s="26" t="s">
        <v>28</v>
      </c>
      <c r="O598" s="26" t="s">
        <v>29</v>
      </c>
      <c r="P598" s="25">
        <v>-91.39</v>
      </c>
      <c r="Q598" s="25">
        <v>0</v>
      </c>
      <c r="R598" s="25">
        <v>255.62347583790728</v>
      </c>
      <c r="S598" s="25">
        <v>-255.62347583790728</v>
      </c>
      <c r="T598" s="27">
        <v>0</v>
      </c>
    </row>
    <row r="599" spans="1:20">
      <c r="A599" s="28" t="s">
        <v>776</v>
      </c>
      <c r="B599" s="22" t="s">
        <v>777</v>
      </c>
      <c r="C599" s="22" t="s">
        <v>24</v>
      </c>
      <c r="D599" s="22" t="s">
        <v>105</v>
      </c>
      <c r="E599" s="22" t="s">
        <v>26</v>
      </c>
      <c r="F599" s="23">
        <v>40372</v>
      </c>
      <c r="G599" s="24" t="s">
        <v>27</v>
      </c>
      <c r="H599" s="25">
        <v>7409.02</v>
      </c>
      <c r="I599" s="25">
        <v>-7409.02</v>
      </c>
      <c r="J599" s="25">
        <v>0</v>
      </c>
      <c r="K599" s="41">
        <f t="shared" si="22"/>
        <v>2010</v>
      </c>
      <c r="L599" s="42">
        <f t="shared" si="21"/>
        <v>172.99999999999997</v>
      </c>
      <c r="M599" s="39">
        <f>(VLOOKUP(DATE(2005,12,1),IGPM!A:B,2,1)/VLOOKUP(DATE(YEAR(F599),MONTH(F599),1),IGPM!A:B,2,1))*H599</f>
        <v>5797.1882614037131</v>
      </c>
      <c r="N599" s="26" t="s">
        <v>28</v>
      </c>
      <c r="O599" s="26" t="s">
        <v>29</v>
      </c>
      <c r="P599" s="25">
        <v>-7409.02</v>
      </c>
      <c r="Q599" s="25">
        <v>0</v>
      </c>
      <c r="R599" s="25">
        <v>20723.486650099268</v>
      </c>
      <c r="S599" s="25">
        <v>-20723.486650099268</v>
      </c>
      <c r="T599" s="27">
        <v>0</v>
      </c>
    </row>
    <row r="600" spans="1:20">
      <c r="A600" s="28" t="s">
        <v>778</v>
      </c>
      <c r="B600" s="22" t="s">
        <v>777</v>
      </c>
      <c r="C600" s="22" t="s">
        <v>24</v>
      </c>
      <c r="D600" s="22" t="s">
        <v>105</v>
      </c>
      <c r="E600" s="22" t="s">
        <v>26</v>
      </c>
      <c r="F600" s="23">
        <v>40372</v>
      </c>
      <c r="G600" s="24" t="s">
        <v>27</v>
      </c>
      <c r="H600" s="25">
        <v>2193.39</v>
      </c>
      <c r="I600" s="25">
        <v>-2193.39</v>
      </c>
      <c r="J600" s="25">
        <v>0</v>
      </c>
      <c r="K600" s="41">
        <f t="shared" si="22"/>
        <v>2010</v>
      </c>
      <c r="L600" s="42">
        <f t="shared" si="21"/>
        <v>173</v>
      </c>
      <c r="M600" s="39">
        <f>(VLOOKUP(DATE(2005,12,1),IGPM!A:B,2,1)/VLOOKUP(DATE(YEAR(F600),MONTH(F600),1),IGPM!A:B,2,1))*H600</f>
        <v>1716.2181719957955</v>
      </c>
      <c r="N600" s="26" t="s">
        <v>28</v>
      </c>
      <c r="O600" s="26" t="s">
        <v>29</v>
      </c>
      <c r="P600" s="25">
        <v>-2193.39</v>
      </c>
      <c r="Q600" s="25">
        <v>0</v>
      </c>
      <c r="R600" s="25">
        <v>6135.0473319630973</v>
      </c>
      <c r="S600" s="25">
        <v>-6135.0473319630973</v>
      </c>
      <c r="T600" s="27">
        <v>0</v>
      </c>
    </row>
    <row r="601" spans="1:20">
      <c r="A601" s="28" t="s">
        <v>779</v>
      </c>
      <c r="B601" s="22" t="s">
        <v>780</v>
      </c>
      <c r="C601" s="22" t="s">
        <v>32</v>
      </c>
      <c r="D601" s="22" t="s">
        <v>105</v>
      </c>
      <c r="E601" s="22" t="s">
        <v>26</v>
      </c>
      <c r="F601" s="23">
        <v>40372</v>
      </c>
      <c r="G601" s="24" t="s">
        <v>27</v>
      </c>
      <c r="H601" s="25">
        <v>308.70999999999998</v>
      </c>
      <c r="I601" s="25">
        <v>-215.2</v>
      </c>
      <c r="J601" s="25">
        <v>93.509999999999991</v>
      </c>
      <c r="K601" s="41">
        <f t="shared" si="22"/>
        <v>2010</v>
      </c>
      <c r="L601" s="42">
        <f t="shared" si="21"/>
        <v>248.17300185873606</v>
      </c>
      <c r="M601" s="39">
        <f>(VLOOKUP(DATE(2005,12,1),IGPM!A:B,2,1)/VLOOKUP(DATE(YEAR(F601),MONTH(F601),1),IGPM!A:B,2,1))*H601</f>
        <v>241.55016293355129</v>
      </c>
      <c r="N601" s="26" t="s">
        <v>28</v>
      </c>
      <c r="O601" s="26" t="s">
        <v>29</v>
      </c>
      <c r="P601" s="25">
        <v>-215.2</v>
      </c>
      <c r="Q601" s="25">
        <v>93.509999999999991</v>
      </c>
      <c r="R601" s="25">
        <v>863.48094130561719</v>
      </c>
      <c r="S601" s="25">
        <v>-601.92769449959133</v>
      </c>
      <c r="T601" s="27">
        <v>261.55324680602587</v>
      </c>
    </row>
    <row r="602" spans="1:20">
      <c r="A602" s="28" t="s">
        <v>781</v>
      </c>
      <c r="B602" s="22" t="s">
        <v>780</v>
      </c>
      <c r="C602" s="22" t="s">
        <v>32</v>
      </c>
      <c r="D602" s="22" t="s">
        <v>105</v>
      </c>
      <c r="E602" s="22" t="s">
        <v>26</v>
      </c>
      <c r="F602" s="23">
        <v>40372</v>
      </c>
      <c r="G602" s="24" t="s">
        <v>27</v>
      </c>
      <c r="H602" s="25">
        <v>91.39</v>
      </c>
      <c r="I602" s="25">
        <v>-63.88</v>
      </c>
      <c r="J602" s="25">
        <v>27.509999999999998</v>
      </c>
      <c r="K602" s="41">
        <f t="shared" si="22"/>
        <v>2010</v>
      </c>
      <c r="L602" s="42">
        <f t="shared" si="21"/>
        <v>247.50266123982465</v>
      </c>
      <c r="M602" s="39">
        <f>(VLOOKUP(DATE(2005,12,1),IGPM!A:B,2,1)/VLOOKUP(DATE(YEAR(F602),MONTH(F602),1),IGPM!A:B,2,1))*H602</f>
        <v>71.50811243722994</v>
      </c>
      <c r="N602" s="26" t="s">
        <v>28</v>
      </c>
      <c r="O602" s="26" t="s">
        <v>29</v>
      </c>
      <c r="P602" s="25">
        <v>-63.88</v>
      </c>
      <c r="Q602" s="25">
        <v>27.509999999999998</v>
      </c>
      <c r="R602" s="25">
        <v>255.62347583790728</v>
      </c>
      <c r="S602" s="25">
        <v>-178.67630634123557</v>
      </c>
      <c r="T602" s="27">
        <v>76.947169496671705</v>
      </c>
    </row>
    <row r="603" spans="1:20">
      <c r="A603" s="28" t="s">
        <v>782</v>
      </c>
      <c r="B603" s="22" t="s">
        <v>780</v>
      </c>
      <c r="C603" s="22" t="s">
        <v>32</v>
      </c>
      <c r="D603" s="22" t="s">
        <v>105</v>
      </c>
      <c r="E603" s="22" t="s">
        <v>26</v>
      </c>
      <c r="F603" s="23">
        <v>40372</v>
      </c>
      <c r="G603" s="24" t="s">
        <v>27</v>
      </c>
      <c r="H603" s="25">
        <v>308.70999999999998</v>
      </c>
      <c r="I603" s="25">
        <v>-215.2</v>
      </c>
      <c r="J603" s="25">
        <v>93.509999999999991</v>
      </c>
      <c r="K603" s="41">
        <f t="shared" si="22"/>
        <v>2010</v>
      </c>
      <c r="L603" s="42">
        <f t="shared" si="21"/>
        <v>248.17300185873606</v>
      </c>
      <c r="M603" s="39">
        <f>(VLOOKUP(DATE(2005,12,1),IGPM!A:B,2,1)/VLOOKUP(DATE(YEAR(F603),MONTH(F603),1),IGPM!A:B,2,1))*H603</f>
        <v>241.55016293355129</v>
      </c>
      <c r="N603" s="26" t="s">
        <v>28</v>
      </c>
      <c r="O603" s="26" t="s">
        <v>29</v>
      </c>
      <c r="P603" s="25">
        <v>-215.2</v>
      </c>
      <c r="Q603" s="25">
        <v>93.509999999999991</v>
      </c>
      <c r="R603" s="25">
        <v>863.48094130561719</v>
      </c>
      <c r="S603" s="25">
        <v>-601.92769449959133</v>
      </c>
      <c r="T603" s="27">
        <v>261.55324680602587</v>
      </c>
    </row>
    <row r="604" spans="1:20">
      <c r="A604" s="28" t="s">
        <v>783</v>
      </c>
      <c r="B604" s="22" t="s">
        <v>780</v>
      </c>
      <c r="C604" s="22" t="s">
        <v>32</v>
      </c>
      <c r="D604" s="22" t="s">
        <v>105</v>
      </c>
      <c r="E604" s="22" t="s">
        <v>26</v>
      </c>
      <c r="F604" s="23">
        <v>40372</v>
      </c>
      <c r="G604" s="24" t="s">
        <v>27</v>
      </c>
      <c r="H604" s="25">
        <v>91.39</v>
      </c>
      <c r="I604" s="25">
        <v>-63.88</v>
      </c>
      <c r="J604" s="25">
        <v>27.509999999999998</v>
      </c>
      <c r="K604" s="41">
        <f t="shared" si="22"/>
        <v>2010</v>
      </c>
      <c r="L604" s="42">
        <f t="shared" si="21"/>
        <v>247.50266123982465</v>
      </c>
      <c r="M604" s="39">
        <f>(VLOOKUP(DATE(2005,12,1),IGPM!A:B,2,1)/VLOOKUP(DATE(YEAR(F604),MONTH(F604),1),IGPM!A:B,2,1))*H604</f>
        <v>71.50811243722994</v>
      </c>
      <c r="N604" s="26" t="s">
        <v>28</v>
      </c>
      <c r="O604" s="26" t="s">
        <v>29</v>
      </c>
      <c r="P604" s="25">
        <v>-63.88</v>
      </c>
      <c r="Q604" s="25">
        <v>27.509999999999998</v>
      </c>
      <c r="R604" s="25">
        <v>255.62347583790728</v>
      </c>
      <c r="S604" s="25">
        <v>-178.67630634123557</v>
      </c>
      <c r="T604" s="27">
        <v>76.947169496671705</v>
      </c>
    </row>
    <row r="605" spans="1:20">
      <c r="A605" s="28" t="s">
        <v>784</v>
      </c>
      <c r="B605" s="22" t="s">
        <v>780</v>
      </c>
      <c r="C605" s="22" t="s">
        <v>32</v>
      </c>
      <c r="D605" s="22" t="s">
        <v>105</v>
      </c>
      <c r="E605" s="22" t="s">
        <v>26</v>
      </c>
      <c r="F605" s="23">
        <v>40372</v>
      </c>
      <c r="G605" s="24" t="s">
        <v>27</v>
      </c>
      <c r="H605" s="25">
        <v>308.68</v>
      </c>
      <c r="I605" s="25">
        <v>-215.18</v>
      </c>
      <c r="J605" s="25">
        <v>93.5</v>
      </c>
      <c r="K605" s="41">
        <f t="shared" si="22"/>
        <v>2010</v>
      </c>
      <c r="L605" s="42">
        <f t="shared" si="21"/>
        <v>248.1719490658983</v>
      </c>
      <c r="M605" s="39">
        <f>(VLOOKUP(DATE(2005,12,1),IGPM!A:B,2,1)/VLOOKUP(DATE(YEAR(F605),MONTH(F605),1),IGPM!A:B,2,1))*H605</f>
        <v>241.52668943127406</v>
      </c>
      <c r="N605" s="26" t="s">
        <v>28</v>
      </c>
      <c r="O605" s="26" t="s">
        <v>29</v>
      </c>
      <c r="P605" s="25">
        <v>-215.18</v>
      </c>
      <c r="Q605" s="25">
        <v>93.5</v>
      </c>
      <c r="R605" s="25">
        <v>863.39702945229487</v>
      </c>
      <c r="S605" s="25">
        <v>-601.87175326404304</v>
      </c>
      <c r="T605" s="27">
        <v>261.52527618825184</v>
      </c>
    </row>
    <row r="606" spans="1:20">
      <c r="A606" s="28" t="s">
        <v>785</v>
      </c>
      <c r="B606" s="22" t="s">
        <v>780</v>
      </c>
      <c r="C606" s="22" t="s">
        <v>32</v>
      </c>
      <c r="D606" s="22" t="s">
        <v>105</v>
      </c>
      <c r="E606" s="22" t="s">
        <v>26</v>
      </c>
      <c r="F606" s="23">
        <v>40372</v>
      </c>
      <c r="G606" s="24" t="s">
        <v>27</v>
      </c>
      <c r="H606" s="25">
        <v>91.39</v>
      </c>
      <c r="I606" s="25">
        <v>-63.81</v>
      </c>
      <c r="J606" s="25">
        <v>27.58</v>
      </c>
      <c r="K606" s="41">
        <f t="shared" si="22"/>
        <v>2010</v>
      </c>
      <c r="L606" s="42">
        <f t="shared" si="21"/>
        <v>247.77417332706472</v>
      </c>
      <c r="M606" s="39">
        <f>(VLOOKUP(DATE(2005,12,1),IGPM!A:B,2,1)/VLOOKUP(DATE(YEAR(F606),MONTH(F606),1),IGPM!A:B,2,1))*H606</f>
        <v>71.50811243722994</v>
      </c>
      <c r="N606" s="26" t="s">
        <v>28</v>
      </c>
      <c r="O606" s="26" t="s">
        <v>29</v>
      </c>
      <c r="P606" s="25">
        <v>-63.81</v>
      </c>
      <c r="Q606" s="25">
        <v>27.58</v>
      </c>
      <c r="R606" s="25">
        <v>255.62347583790728</v>
      </c>
      <c r="S606" s="25">
        <v>-178.48051201681656</v>
      </c>
      <c r="T606" s="27">
        <v>77.142963821090717</v>
      </c>
    </row>
    <row r="607" spans="1:20">
      <c r="A607" s="28" t="s">
        <v>786</v>
      </c>
      <c r="B607" s="22" t="s">
        <v>787</v>
      </c>
      <c r="C607" s="22" t="s">
        <v>91</v>
      </c>
      <c r="D607" s="22" t="s">
        <v>105</v>
      </c>
      <c r="E607" s="22" t="s">
        <v>26</v>
      </c>
      <c r="F607" s="23">
        <v>40372</v>
      </c>
      <c r="G607" s="24" t="s">
        <v>27</v>
      </c>
      <c r="H607" s="25">
        <v>1234.8399999999999</v>
      </c>
      <c r="I607" s="25">
        <v>-613.5</v>
      </c>
      <c r="J607" s="25">
        <v>621.33999999999992</v>
      </c>
      <c r="K607" s="41">
        <f t="shared" si="22"/>
        <v>2010</v>
      </c>
      <c r="L607" s="42">
        <f t="shared" si="21"/>
        <v>348.21079054604724</v>
      </c>
      <c r="M607" s="39">
        <f>(VLOOKUP(DATE(2005,12,1),IGPM!A:B,2,1)/VLOOKUP(DATE(YEAR(F607),MONTH(F607),1),IGPM!A:B,2,1))*H607</f>
        <v>966.20065173420517</v>
      </c>
      <c r="N607" s="26" t="s">
        <v>28</v>
      </c>
      <c r="O607" s="26" t="s">
        <v>29</v>
      </c>
      <c r="P607" s="25">
        <v>-613.5</v>
      </c>
      <c r="Q607" s="25">
        <v>621.33999999999992</v>
      </c>
      <c r="R607" s="25">
        <v>3453.9237652224688</v>
      </c>
      <c r="S607" s="25">
        <v>-1715.9974004437697</v>
      </c>
      <c r="T607" s="27">
        <v>1737.9263647786991</v>
      </c>
    </row>
    <row r="608" spans="1:20">
      <c r="A608" s="28" t="s">
        <v>788</v>
      </c>
      <c r="B608" s="22" t="s">
        <v>787</v>
      </c>
      <c r="C608" s="22" t="s">
        <v>91</v>
      </c>
      <c r="D608" s="22" t="s">
        <v>105</v>
      </c>
      <c r="E608" s="22" t="s">
        <v>26</v>
      </c>
      <c r="F608" s="23">
        <v>40372</v>
      </c>
      <c r="G608" s="24" t="s">
        <v>27</v>
      </c>
      <c r="H608" s="25">
        <v>365.57</v>
      </c>
      <c r="I608" s="25">
        <v>-182.4</v>
      </c>
      <c r="J608" s="25">
        <v>183.17</v>
      </c>
      <c r="K608" s="41">
        <f t="shared" si="22"/>
        <v>2010</v>
      </c>
      <c r="L608" s="42">
        <f t="shared" si="21"/>
        <v>346.73031798245614</v>
      </c>
      <c r="M608" s="39">
        <f>(VLOOKUP(DATE(2005,12,1),IGPM!A:B,2,1)/VLOOKUP(DATE(YEAR(F608),MONTH(F608),1),IGPM!A:B,2,1))*H608</f>
        <v>286.04027424967882</v>
      </c>
      <c r="N608" s="26" t="s">
        <v>28</v>
      </c>
      <c r="O608" s="26" t="s">
        <v>29</v>
      </c>
      <c r="P608" s="25">
        <v>-182.4</v>
      </c>
      <c r="Q608" s="25">
        <v>183.17</v>
      </c>
      <c r="R608" s="25">
        <v>1022.5218739694033</v>
      </c>
      <c r="S608" s="25">
        <v>-510.18406820039712</v>
      </c>
      <c r="T608" s="27">
        <v>512.33780576900608</v>
      </c>
    </row>
    <row r="609" spans="1:20">
      <c r="A609" s="28" t="s">
        <v>789</v>
      </c>
      <c r="B609" s="22" t="s">
        <v>90</v>
      </c>
      <c r="C609" s="22" t="s">
        <v>91</v>
      </c>
      <c r="D609" s="22" t="s">
        <v>105</v>
      </c>
      <c r="E609" s="22" t="s">
        <v>26</v>
      </c>
      <c r="F609" s="23">
        <v>40372</v>
      </c>
      <c r="G609" s="24" t="s">
        <v>27</v>
      </c>
      <c r="H609" s="25">
        <v>4630.6400000000003</v>
      </c>
      <c r="I609" s="25">
        <v>-2300.63</v>
      </c>
      <c r="J609" s="25">
        <v>2330.0100000000002</v>
      </c>
      <c r="K609" s="41">
        <f t="shared" si="22"/>
        <v>2010</v>
      </c>
      <c r="L609" s="42">
        <f t="shared" si="21"/>
        <v>348.20928180541853</v>
      </c>
      <c r="M609" s="39">
        <f>(VLOOKUP(DATE(2005,12,1),IGPM!A:B,2,1)/VLOOKUP(DATE(YEAR(F609),MONTH(F609),1),IGPM!A:B,2,1))*H609</f>
        <v>3623.2446195025109</v>
      </c>
      <c r="N609" s="26" t="s">
        <v>28</v>
      </c>
      <c r="O609" s="26" t="s">
        <v>29</v>
      </c>
      <c r="P609" s="25">
        <v>-2300.63</v>
      </c>
      <c r="Q609" s="25">
        <v>2330.0100000000002</v>
      </c>
      <c r="R609" s="25">
        <v>12952.186148966484</v>
      </c>
      <c r="S609" s="25">
        <v>-6435.0042369730245</v>
      </c>
      <c r="T609" s="27">
        <v>6517.1819119934598</v>
      </c>
    </row>
    <row r="610" spans="1:20">
      <c r="A610" s="28" t="s">
        <v>790</v>
      </c>
      <c r="B610" s="22" t="s">
        <v>90</v>
      </c>
      <c r="C610" s="22" t="s">
        <v>91</v>
      </c>
      <c r="D610" s="22" t="s">
        <v>105</v>
      </c>
      <c r="E610" s="22" t="s">
        <v>26</v>
      </c>
      <c r="F610" s="23">
        <v>40372</v>
      </c>
      <c r="G610" s="24" t="s">
        <v>27</v>
      </c>
      <c r="H610" s="25">
        <v>1370.87</v>
      </c>
      <c r="I610" s="25">
        <v>-683.97</v>
      </c>
      <c r="J610" s="25">
        <v>686.89999999999986</v>
      </c>
      <c r="K610" s="41">
        <f t="shared" si="22"/>
        <v>2010</v>
      </c>
      <c r="L610" s="42">
        <f t="shared" si="21"/>
        <v>346.74109975583718</v>
      </c>
      <c r="M610" s="39">
        <f>(VLOOKUP(DATE(2005,12,1),IGPM!A:B,2,1)/VLOOKUP(DATE(YEAR(F610),MONTH(F610),1),IGPM!A:B,2,1))*H610</f>
        <v>1072.6373355599671</v>
      </c>
      <c r="N610" s="26" t="s">
        <v>28</v>
      </c>
      <c r="O610" s="26" t="s">
        <v>29</v>
      </c>
      <c r="P610" s="25">
        <v>-683.97</v>
      </c>
      <c r="Q610" s="25">
        <v>686.89999999999986</v>
      </c>
      <c r="R610" s="25">
        <v>3834.4080788041579</v>
      </c>
      <c r="S610" s="25">
        <v>-1913.1063438981669</v>
      </c>
      <c r="T610" s="27">
        <v>1921.301734905991</v>
      </c>
    </row>
    <row r="611" spans="1:20">
      <c r="A611" s="28" t="s">
        <v>791</v>
      </c>
      <c r="B611" s="22" t="s">
        <v>792</v>
      </c>
      <c r="C611" s="22" t="s">
        <v>32</v>
      </c>
      <c r="D611" s="22" t="s">
        <v>25</v>
      </c>
      <c r="E611" s="22" t="s">
        <v>26</v>
      </c>
      <c r="F611" s="23">
        <v>40372</v>
      </c>
      <c r="G611" s="24" t="s">
        <v>27</v>
      </c>
      <c r="H611" s="25">
        <v>458085.93</v>
      </c>
      <c r="I611" s="25">
        <v>-299889.21999999997</v>
      </c>
      <c r="J611" s="25">
        <v>158196.71000000002</v>
      </c>
      <c r="K611" s="41">
        <f t="shared" si="22"/>
        <v>2010</v>
      </c>
      <c r="L611" s="42">
        <f t="shared" si="21"/>
        <v>264.260468882476</v>
      </c>
      <c r="M611" s="39">
        <f>(VLOOKUP(DATE(2005,12,1),IGPM!A:B,2,1)/VLOOKUP(DATE(YEAR(F611),MONTH(F611),1),IGPM!A:B,2,1))*H611</f>
        <v>358429.37070087582</v>
      </c>
      <c r="N611" s="26" t="s">
        <v>28</v>
      </c>
      <c r="O611" s="26" t="s">
        <v>29</v>
      </c>
      <c r="P611" s="25">
        <v>-299889.21999999997</v>
      </c>
      <c r="Q611" s="25">
        <v>158196.71000000002</v>
      </c>
      <c r="R611" s="25">
        <v>1281294.6455743548</v>
      </c>
      <c r="S611" s="25">
        <v>-838808.67472063529</v>
      </c>
      <c r="T611" s="27">
        <v>442485.97085371951</v>
      </c>
    </row>
    <row r="612" spans="1:20">
      <c r="A612" s="28" t="s">
        <v>793</v>
      </c>
      <c r="B612" s="22" t="s">
        <v>794</v>
      </c>
      <c r="C612" s="22" t="s">
        <v>32</v>
      </c>
      <c r="D612" s="22" t="s">
        <v>25</v>
      </c>
      <c r="E612" s="22" t="s">
        <v>26</v>
      </c>
      <c r="F612" s="23">
        <v>40372</v>
      </c>
      <c r="G612" s="24" t="s">
        <v>27</v>
      </c>
      <c r="H612" s="25">
        <v>64503.09</v>
      </c>
      <c r="I612" s="25">
        <v>-42637.72</v>
      </c>
      <c r="J612" s="25">
        <v>21865.369999999995</v>
      </c>
      <c r="K612" s="41">
        <f t="shared" si="22"/>
        <v>2010</v>
      </c>
      <c r="L612" s="42">
        <f t="shared" si="21"/>
        <v>261.71743165441302</v>
      </c>
      <c r="M612" s="39">
        <f>(VLOOKUP(DATE(2005,12,1),IGPM!A:B,2,1)/VLOOKUP(DATE(YEAR(F612),MONTH(F612),1),IGPM!A:B,2,1))*H612</f>
        <v>50470.447666799009</v>
      </c>
      <c r="N612" s="26" t="s">
        <v>28</v>
      </c>
      <c r="O612" s="26" t="s">
        <v>29</v>
      </c>
      <c r="P612" s="25">
        <v>-42637.72</v>
      </c>
      <c r="Q612" s="25">
        <v>21865.369999999995</v>
      </c>
      <c r="R612" s="25">
        <v>180419.12756412473</v>
      </c>
      <c r="S612" s="25">
        <v>-119260.33688809999</v>
      </c>
      <c r="T612" s="27">
        <v>61158.790676024742</v>
      </c>
    </row>
    <row r="613" spans="1:20">
      <c r="A613" s="28" t="s">
        <v>795</v>
      </c>
      <c r="B613" s="22" t="s">
        <v>796</v>
      </c>
      <c r="C613" s="22" t="s">
        <v>32</v>
      </c>
      <c r="D613" s="22" t="s">
        <v>25</v>
      </c>
      <c r="E613" s="22" t="s">
        <v>26</v>
      </c>
      <c r="F613" s="23">
        <v>40372</v>
      </c>
      <c r="G613" s="24" t="s">
        <v>27</v>
      </c>
      <c r="H613" s="25">
        <v>196961.47</v>
      </c>
      <c r="I613" s="25">
        <v>-99885.32</v>
      </c>
      <c r="J613" s="25">
        <v>97076.15</v>
      </c>
      <c r="K613" s="41">
        <f t="shared" si="22"/>
        <v>2010</v>
      </c>
      <c r="L613" s="42">
        <f t="shared" si="21"/>
        <v>341.13455620906058</v>
      </c>
      <c r="M613" s="39">
        <f>(VLOOKUP(DATE(2005,12,1),IGPM!A:B,2,1)/VLOOKUP(DATE(YEAR(F613),MONTH(F613),1),IGPM!A:B,2,1))*H613</f>
        <v>154112.51715244655</v>
      </c>
      <c r="N613" s="26" t="s">
        <v>28</v>
      </c>
      <c r="O613" s="26" t="s">
        <v>29</v>
      </c>
      <c r="P613" s="25">
        <v>-99885.32</v>
      </c>
      <c r="Q613" s="25">
        <v>97076.15</v>
      </c>
      <c r="R613" s="25">
        <v>550913.39936036442</v>
      </c>
      <c r="S613" s="25">
        <v>-279385.41069681192</v>
      </c>
      <c r="T613" s="27">
        <v>271527.9886635525</v>
      </c>
    </row>
    <row r="614" spans="1:20">
      <c r="A614" s="28" t="s">
        <v>797</v>
      </c>
      <c r="B614" s="22" t="s">
        <v>798</v>
      </c>
      <c r="C614" s="22" t="s">
        <v>32</v>
      </c>
      <c r="D614" s="22" t="s">
        <v>25</v>
      </c>
      <c r="E614" s="22" t="s">
        <v>26</v>
      </c>
      <c r="F614" s="23">
        <v>40372</v>
      </c>
      <c r="G614" s="24" t="s">
        <v>27</v>
      </c>
      <c r="H614" s="25">
        <v>470261.18</v>
      </c>
      <c r="I614" s="25">
        <v>-308363.75</v>
      </c>
      <c r="J614" s="25">
        <v>161897.43</v>
      </c>
      <c r="K614" s="41">
        <f t="shared" si="22"/>
        <v>2010</v>
      </c>
      <c r="L614" s="42">
        <f t="shared" si="21"/>
        <v>263.82862492754094</v>
      </c>
      <c r="M614" s="39">
        <f>(VLOOKUP(DATE(2005,12,1),IGPM!A:B,2,1)/VLOOKUP(DATE(YEAR(F614),MONTH(F614),1),IGPM!A:B,2,1))*H614</f>
        <v>367955.89598757442</v>
      </c>
      <c r="N614" s="26" t="s">
        <v>28</v>
      </c>
      <c r="O614" s="26" t="s">
        <v>29</v>
      </c>
      <c r="P614" s="25">
        <v>-308363.75</v>
      </c>
      <c r="Q614" s="25">
        <v>161897.43</v>
      </c>
      <c r="R614" s="25">
        <v>1315349.5719798203</v>
      </c>
      <c r="S614" s="25">
        <v>-862512.45866518759</v>
      </c>
      <c r="T614" s="27">
        <v>452837.11331463268</v>
      </c>
    </row>
    <row r="615" spans="1:20">
      <c r="A615" s="28" t="s">
        <v>799</v>
      </c>
      <c r="B615" s="22" t="s">
        <v>798</v>
      </c>
      <c r="C615" s="22" t="s">
        <v>32</v>
      </c>
      <c r="D615" s="22" t="s">
        <v>25</v>
      </c>
      <c r="E615" s="22" t="s">
        <v>26</v>
      </c>
      <c r="F615" s="23">
        <v>40372</v>
      </c>
      <c r="G615" s="24" t="s">
        <v>27</v>
      </c>
      <c r="H615" s="25">
        <v>1053748.83</v>
      </c>
      <c r="I615" s="25">
        <v>-689844.18</v>
      </c>
      <c r="J615" s="25">
        <v>363904.65</v>
      </c>
      <c r="K615" s="41">
        <f t="shared" si="22"/>
        <v>2010</v>
      </c>
      <c r="L615" s="42">
        <f t="shared" si="21"/>
        <v>264.26047051668974</v>
      </c>
      <c r="M615" s="39">
        <f>(VLOOKUP(DATE(2005,12,1),IGPM!A:B,2,1)/VLOOKUP(DATE(YEAR(F615),MONTH(F615),1),IGPM!A:B,2,1))*H615</f>
        <v>824505.8520214411</v>
      </c>
      <c r="N615" s="26" t="s">
        <v>28</v>
      </c>
      <c r="O615" s="26" t="s">
        <v>29</v>
      </c>
      <c r="P615" s="25">
        <v>-689844.18</v>
      </c>
      <c r="Q615" s="25">
        <v>363904.65</v>
      </c>
      <c r="R615" s="25">
        <v>2947400.5753882057</v>
      </c>
      <c r="S615" s="25">
        <v>-1929536.7882498193</v>
      </c>
      <c r="T615" s="27">
        <v>1017863.7871383864</v>
      </c>
    </row>
    <row r="616" spans="1:20">
      <c r="A616" s="28" t="s">
        <v>800</v>
      </c>
      <c r="B616" s="22" t="s">
        <v>61</v>
      </c>
      <c r="C616" s="22" t="s">
        <v>32</v>
      </c>
      <c r="D616" s="22" t="s">
        <v>25</v>
      </c>
      <c r="E616" s="22" t="s">
        <v>26</v>
      </c>
      <c r="F616" s="23">
        <v>40372</v>
      </c>
      <c r="G616" s="24" t="s">
        <v>27</v>
      </c>
      <c r="H616" s="25">
        <v>165358.93</v>
      </c>
      <c r="I616" s="25">
        <v>-93743.91</v>
      </c>
      <c r="J616" s="25">
        <v>71615.01999999999</v>
      </c>
      <c r="K616" s="41">
        <f t="shared" si="22"/>
        <v>2010</v>
      </c>
      <c r="L616" s="42">
        <f t="shared" si="21"/>
        <v>305.16216882782038</v>
      </c>
      <c r="M616" s="39">
        <f>(VLOOKUP(DATE(2005,12,1),IGPM!A:B,2,1)/VLOOKUP(DATE(YEAR(F616),MONTH(F616),1),IGPM!A:B,2,1))*H616</f>
        <v>129385.1073305617</v>
      </c>
      <c r="N616" s="26" t="s">
        <v>28</v>
      </c>
      <c r="O616" s="26" t="s">
        <v>29</v>
      </c>
      <c r="P616" s="25">
        <v>-93743.91</v>
      </c>
      <c r="Q616" s="25">
        <v>71615.01999999999</v>
      </c>
      <c r="R616" s="25">
        <v>462519.1426571529</v>
      </c>
      <c r="S616" s="25">
        <v>-262207.507526381</v>
      </c>
      <c r="T616" s="27">
        <v>200311.6351307719</v>
      </c>
    </row>
    <row r="617" spans="1:20">
      <c r="A617" s="28" t="s">
        <v>801</v>
      </c>
      <c r="B617" s="22" t="s">
        <v>61</v>
      </c>
      <c r="C617" s="22" t="s">
        <v>32</v>
      </c>
      <c r="D617" s="22" t="s">
        <v>25</v>
      </c>
      <c r="E617" s="22" t="s">
        <v>26</v>
      </c>
      <c r="F617" s="23">
        <v>40372</v>
      </c>
      <c r="G617" s="24" t="s">
        <v>27</v>
      </c>
      <c r="H617" s="25">
        <v>165358.93</v>
      </c>
      <c r="I617" s="25">
        <v>-93743.91</v>
      </c>
      <c r="J617" s="25">
        <v>71615.01999999999</v>
      </c>
      <c r="K617" s="41">
        <f t="shared" si="22"/>
        <v>2010</v>
      </c>
      <c r="L617" s="42">
        <f t="shared" si="21"/>
        <v>305.16216882782038</v>
      </c>
      <c r="M617" s="39">
        <f>(VLOOKUP(DATE(2005,12,1),IGPM!A:B,2,1)/VLOOKUP(DATE(YEAR(F617),MONTH(F617),1),IGPM!A:B,2,1))*H617</f>
        <v>129385.1073305617</v>
      </c>
      <c r="N617" s="26" t="s">
        <v>28</v>
      </c>
      <c r="O617" s="26" t="s">
        <v>29</v>
      </c>
      <c r="P617" s="25">
        <v>-93743.91</v>
      </c>
      <c r="Q617" s="25">
        <v>71615.01999999999</v>
      </c>
      <c r="R617" s="25">
        <v>462519.1426571529</v>
      </c>
      <c r="S617" s="25">
        <v>-262207.507526381</v>
      </c>
      <c r="T617" s="27">
        <v>200311.6351307719</v>
      </c>
    </row>
    <row r="618" spans="1:20">
      <c r="A618" s="28" t="s">
        <v>802</v>
      </c>
      <c r="B618" s="22" t="s">
        <v>61</v>
      </c>
      <c r="C618" s="22" t="s">
        <v>32</v>
      </c>
      <c r="D618" s="22" t="s">
        <v>25</v>
      </c>
      <c r="E618" s="22" t="s">
        <v>26</v>
      </c>
      <c r="F618" s="23">
        <v>40372</v>
      </c>
      <c r="G618" s="24" t="s">
        <v>27</v>
      </c>
      <c r="H618" s="25">
        <v>165358.93</v>
      </c>
      <c r="I618" s="25">
        <v>-93743.91</v>
      </c>
      <c r="J618" s="25">
        <v>71615.01999999999</v>
      </c>
      <c r="K618" s="41">
        <f t="shared" si="22"/>
        <v>2010</v>
      </c>
      <c r="L618" s="42">
        <f t="shared" si="21"/>
        <v>305.16216882782038</v>
      </c>
      <c r="M618" s="39">
        <f>(VLOOKUP(DATE(2005,12,1),IGPM!A:B,2,1)/VLOOKUP(DATE(YEAR(F618),MONTH(F618),1),IGPM!A:B,2,1))*H618</f>
        <v>129385.1073305617</v>
      </c>
      <c r="N618" s="26" t="s">
        <v>28</v>
      </c>
      <c r="O618" s="26" t="s">
        <v>29</v>
      </c>
      <c r="P618" s="25">
        <v>-93743.91</v>
      </c>
      <c r="Q618" s="25">
        <v>71615.01999999999</v>
      </c>
      <c r="R618" s="25">
        <v>462519.1426571529</v>
      </c>
      <c r="S618" s="25">
        <v>-262207.507526381</v>
      </c>
      <c r="T618" s="27">
        <v>200311.6351307719</v>
      </c>
    </row>
    <row r="619" spans="1:20">
      <c r="A619" s="28" t="s">
        <v>803</v>
      </c>
      <c r="B619" s="22" t="s">
        <v>68</v>
      </c>
      <c r="C619" s="22" t="s">
        <v>69</v>
      </c>
      <c r="D619" s="22" t="s">
        <v>25</v>
      </c>
      <c r="E619" s="22" t="s">
        <v>26</v>
      </c>
      <c r="F619" s="23">
        <v>40372</v>
      </c>
      <c r="G619" s="24" t="s">
        <v>27</v>
      </c>
      <c r="H619" s="25">
        <v>5826212.96</v>
      </c>
      <c r="I619" s="25">
        <v>-3309418.51</v>
      </c>
      <c r="J619" s="25">
        <v>2516794.4500000002</v>
      </c>
      <c r="K619" s="41">
        <f t="shared" si="22"/>
        <v>2010</v>
      </c>
      <c r="L619" s="42">
        <f t="shared" si="21"/>
        <v>304.56554196283872</v>
      </c>
      <c r="M619" s="39">
        <f>(VLOOKUP(DATE(2005,12,1),IGPM!A:B,2,1)/VLOOKUP(DATE(YEAR(F619),MONTH(F619),1),IGPM!A:B,2,1))*H619</f>
        <v>4558720.772808034</v>
      </c>
      <c r="N619" s="26" t="s">
        <v>28</v>
      </c>
      <c r="O619" s="26" t="s">
        <v>29</v>
      </c>
      <c r="P619" s="25">
        <v>-3309418.51</v>
      </c>
      <c r="Q619" s="25">
        <v>2516794.4500000002</v>
      </c>
      <c r="R619" s="25">
        <v>16296277.577492749</v>
      </c>
      <c r="S619" s="25">
        <v>-9256648.019788906</v>
      </c>
      <c r="T619" s="27">
        <v>7039629.5577038433</v>
      </c>
    </row>
    <row r="620" spans="1:20">
      <c r="A620" s="28" t="s">
        <v>804</v>
      </c>
      <c r="B620" s="22" t="s">
        <v>68</v>
      </c>
      <c r="C620" s="22" t="s">
        <v>69</v>
      </c>
      <c r="D620" s="22" t="s">
        <v>25</v>
      </c>
      <c r="E620" s="22" t="s">
        <v>26</v>
      </c>
      <c r="F620" s="23">
        <v>40372</v>
      </c>
      <c r="G620" s="24" t="s">
        <v>27</v>
      </c>
      <c r="H620" s="25">
        <v>5826212.96</v>
      </c>
      <c r="I620" s="25">
        <v>-3309418.51</v>
      </c>
      <c r="J620" s="25">
        <v>2516794.4500000002</v>
      </c>
      <c r="K620" s="41">
        <f t="shared" si="22"/>
        <v>2010</v>
      </c>
      <c r="L620" s="42">
        <f t="shared" si="21"/>
        <v>304.56554196283872</v>
      </c>
      <c r="M620" s="39">
        <f>(VLOOKUP(DATE(2005,12,1),IGPM!A:B,2,1)/VLOOKUP(DATE(YEAR(F620),MONTH(F620),1),IGPM!A:B,2,1))*H620</f>
        <v>4558720.772808034</v>
      </c>
      <c r="N620" s="26" t="s">
        <v>28</v>
      </c>
      <c r="O620" s="26" t="s">
        <v>29</v>
      </c>
      <c r="P620" s="25">
        <v>-3309418.51</v>
      </c>
      <c r="Q620" s="25">
        <v>2516794.4500000002</v>
      </c>
      <c r="R620" s="25">
        <v>16296277.577492749</v>
      </c>
      <c r="S620" s="25">
        <v>-9256648.019788906</v>
      </c>
      <c r="T620" s="27">
        <v>7039629.5577038433</v>
      </c>
    </row>
    <row r="621" spans="1:20">
      <c r="A621" s="28" t="s">
        <v>805</v>
      </c>
      <c r="B621" s="22" t="s">
        <v>68</v>
      </c>
      <c r="C621" s="22" t="s">
        <v>69</v>
      </c>
      <c r="D621" s="22" t="s">
        <v>25</v>
      </c>
      <c r="E621" s="22" t="s">
        <v>26</v>
      </c>
      <c r="F621" s="23">
        <v>40372</v>
      </c>
      <c r="G621" s="24" t="s">
        <v>27</v>
      </c>
      <c r="H621" s="25">
        <v>5826212.96</v>
      </c>
      <c r="I621" s="25">
        <v>-3309418.51</v>
      </c>
      <c r="J621" s="25">
        <v>2516794.4500000002</v>
      </c>
      <c r="K621" s="41">
        <f t="shared" si="22"/>
        <v>2010</v>
      </c>
      <c r="L621" s="42">
        <f t="shared" si="21"/>
        <v>304.56554196283872</v>
      </c>
      <c r="M621" s="39">
        <f>(VLOOKUP(DATE(2005,12,1),IGPM!A:B,2,1)/VLOOKUP(DATE(YEAR(F621),MONTH(F621),1),IGPM!A:B,2,1))*H621</f>
        <v>4558720.772808034</v>
      </c>
      <c r="N621" s="26" t="s">
        <v>28</v>
      </c>
      <c r="O621" s="26" t="s">
        <v>29</v>
      </c>
      <c r="P621" s="25">
        <v>-3309418.51</v>
      </c>
      <c r="Q621" s="25">
        <v>2516794.4500000002</v>
      </c>
      <c r="R621" s="25">
        <v>16296277.577492749</v>
      </c>
      <c r="S621" s="25">
        <v>-9256648.019788906</v>
      </c>
      <c r="T621" s="27">
        <v>7039629.5577038433</v>
      </c>
    </row>
    <row r="622" spans="1:20">
      <c r="A622" s="28" t="s">
        <v>806</v>
      </c>
      <c r="B622" s="22" t="s">
        <v>109</v>
      </c>
      <c r="C622" s="22" t="s">
        <v>69</v>
      </c>
      <c r="D622" s="22" t="s">
        <v>105</v>
      </c>
      <c r="E622" s="22" t="s">
        <v>26</v>
      </c>
      <c r="F622" s="23">
        <v>40388</v>
      </c>
      <c r="G622" s="24" t="s">
        <v>27</v>
      </c>
      <c r="H622" s="25">
        <v>23178.94</v>
      </c>
      <c r="I622" s="25">
        <v>-11350.69</v>
      </c>
      <c r="J622" s="25">
        <v>11828.249999999998</v>
      </c>
      <c r="K622" s="41">
        <f t="shared" si="22"/>
        <v>2010</v>
      </c>
      <c r="L622" s="42">
        <f t="shared" si="21"/>
        <v>353.27866587846199</v>
      </c>
      <c r="M622" s="39">
        <f>(VLOOKUP(DATE(2005,12,1),IGPM!A:B,2,1)/VLOOKUP(DATE(YEAR(F622),MONTH(F622),1),IGPM!A:B,2,1))*H622</f>
        <v>18136.363362466422</v>
      </c>
      <c r="N622" s="26" t="s">
        <v>28</v>
      </c>
      <c r="O622" s="26" t="s">
        <v>29</v>
      </c>
      <c r="P622" s="25">
        <v>-11350.69</v>
      </c>
      <c r="Q622" s="25">
        <v>11828.249999999998</v>
      </c>
      <c r="R622" s="25">
        <v>64832.927114983067</v>
      </c>
      <c r="S622" s="25">
        <v>-31748.581146280514</v>
      </c>
      <c r="T622" s="27">
        <v>33084.345968702553</v>
      </c>
    </row>
    <row r="623" spans="1:20">
      <c r="A623" s="28" t="s">
        <v>807</v>
      </c>
      <c r="B623" s="22" t="s">
        <v>109</v>
      </c>
      <c r="C623" s="22" t="s">
        <v>69</v>
      </c>
      <c r="D623" s="22" t="s">
        <v>105</v>
      </c>
      <c r="E623" s="22" t="s">
        <v>26</v>
      </c>
      <c r="F623" s="23">
        <v>40388</v>
      </c>
      <c r="G623" s="24" t="s">
        <v>27</v>
      </c>
      <c r="H623" s="25">
        <v>9178.48</v>
      </c>
      <c r="I623" s="25">
        <v>-4511.21</v>
      </c>
      <c r="J623" s="25">
        <v>4667.2699999999995</v>
      </c>
      <c r="K623" s="41">
        <f t="shared" si="22"/>
        <v>2010</v>
      </c>
      <c r="L623" s="42">
        <f t="shared" si="21"/>
        <v>351.98473136918921</v>
      </c>
      <c r="M623" s="39">
        <f>(VLOOKUP(DATE(2005,12,1),IGPM!A:B,2,1)/VLOOKUP(DATE(YEAR(F623),MONTH(F623),1),IGPM!A:B,2,1))*H623</f>
        <v>7181.7023727198402</v>
      </c>
      <c r="N623" s="26" t="s">
        <v>28</v>
      </c>
      <c r="O623" s="26" t="s">
        <v>29</v>
      </c>
      <c r="P623" s="25">
        <v>-4511.21</v>
      </c>
      <c r="Q623" s="25">
        <v>4667.2699999999995</v>
      </c>
      <c r="R623" s="25">
        <v>25672.775582763054</v>
      </c>
      <c r="S623" s="25">
        <v>-12618.133060889877</v>
      </c>
      <c r="T623" s="27">
        <v>13054.642521873177</v>
      </c>
    </row>
    <row r="624" spans="1:20">
      <c r="A624" s="28" t="s">
        <v>808</v>
      </c>
      <c r="B624" s="22" t="s">
        <v>109</v>
      </c>
      <c r="C624" s="22" t="s">
        <v>69</v>
      </c>
      <c r="D624" s="22" t="s">
        <v>105</v>
      </c>
      <c r="E624" s="22" t="s">
        <v>26</v>
      </c>
      <c r="F624" s="23">
        <v>40388</v>
      </c>
      <c r="G624" s="24" t="s">
        <v>27</v>
      </c>
      <c r="H624" s="25">
        <v>8917.8700000000008</v>
      </c>
      <c r="I624" s="25">
        <v>-4385.25</v>
      </c>
      <c r="J624" s="25">
        <v>4532.6200000000008</v>
      </c>
      <c r="K624" s="41">
        <f t="shared" si="22"/>
        <v>2010</v>
      </c>
      <c r="L624" s="42">
        <f t="shared" si="21"/>
        <v>351.8138099310188</v>
      </c>
      <c r="M624" s="39">
        <f>(VLOOKUP(DATE(2005,12,1),IGPM!A:B,2,1)/VLOOKUP(DATE(YEAR(F624),MONTH(F624),1),IGPM!A:B,2,1))*H624</f>
        <v>6977.7880584374634</v>
      </c>
      <c r="N624" s="26" t="s">
        <v>28</v>
      </c>
      <c r="O624" s="26" t="s">
        <v>29</v>
      </c>
      <c r="P624" s="25">
        <v>-4385.25</v>
      </c>
      <c r="Q624" s="25">
        <v>4532.6200000000008</v>
      </c>
      <c r="R624" s="25">
        <v>24943.833312951072</v>
      </c>
      <c r="S624" s="25">
        <v>-12265.815159406751</v>
      </c>
      <c r="T624" s="27">
        <v>12678.018153544321</v>
      </c>
    </row>
    <row r="625" spans="1:20">
      <c r="A625" s="28" t="s">
        <v>809</v>
      </c>
      <c r="B625" s="22" t="s">
        <v>810</v>
      </c>
      <c r="C625" s="22" t="s">
        <v>32</v>
      </c>
      <c r="D625" s="22" t="s">
        <v>99</v>
      </c>
      <c r="E625" s="22" t="s">
        <v>26</v>
      </c>
      <c r="F625" s="23">
        <v>40390</v>
      </c>
      <c r="G625" s="24" t="s">
        <v>27</v>
      </c>
      <c r="H625" s="25">
        <v>941.35</v>
      </c>
      <c r="I625" s="25">
        <v>-610.22</v>
      </c>
      <c r="J625" s="25">
        <v>331.13</v>
      </c>
      <c r="K625" s="41">
        <f t="shared" si="22"/>
        <v>2010</v>
      </c>
      <c r="L625" s="42">
        <f t="shared" si="21"/>
        <v>266.87678214414473</v>
      </c>
      <c r="M625" s="39">
        <f>(VLOOKUP(DATE(2005,12,1),IGPM!A:B,2,1)/VLOOKUP(DATE(YEAR(F625),MONTH(F625),1),IGPM!A:B,2,1))*H625</f>
        <v>736.55937895597333</v>
      </c>
      <c r="N625" s="26" t="s">
        <v>28</v>
      </c>
      <c r="O625" s="26" t="s">
        <v>29</v>
      </c>
      <c r="P625" s="25">
        <v>-610.22</v>
      </c>
      <c r="Q625" s="25">
        <v>331.13</v>
      </c>
      <c r="R625" s="25">
        <v>2633.0141041690995</v>
      </c>
      <c r="S625" s="25">
        <v>-1706.8230378138505</v>
      </c>
      <c r="T625" s="27">
        <v>926.19106635524895</v>
      </c>
    </row>
    <row r="626" spans="1:20">
      <c r="A626" s="28" t="s">
        <v>811</v>
      </c>
      <c r="B626" s="22" t="s">
        <v>810</v>
      </c>
      <c r="C626" s="22" t="s">
        <v>32</v>
      </c>
      <c r="D626" s="22" t="s">
        <v>99</v>
      </c>
      <c r="E626" s="22" t="s">
        <v>26</v>
      </c>
      <c r="F626" s="23">
        <v>40390</v>
      </c>
      <c r="G626" s="24" t="s">
        <v>27</v>
      </c>
      <c r="H626" s="25">
        <v>941.35</v>
      </c>
      <c r="I626" s="25">
        <v>-610.22</v>
      </c>
      <c r="J626" s="25">
        <v>331.13</v>
      </c>
      <c r="K626" s="41">
        <f t="shared" si="22"/>
        <v>2010</v>
      </c>
      <c r="L626" s="42">
        <f t="shared" si="21"/>
        <v>266.87678214414473</v>
      </c>
      <c r="M626" s="39">
        <f>(VLOOKUP(DATE(2005,12,1),IGPM!A:B,2,1)/VLOOKUP(DATE(YEAR(F626),MONTH(F626),1),IGPM!A:B,2,1))*H626</f>
        <v>736.55937895597333</v>
      </c>
      <c r="N626" s="26" t="s">
        <v>28</v>
      </c>
      <c r="O626" s="26" t="s">
        <v>29</v>
      </c>
      <c r="P626" s="25">
        <v>-610.22</v>
      </c>
      <c r="Q626" s="25">
        <v>331.13</v>
      </c>
      <c r="R626" s="25">
        <v>2633.0141041690995</v>
      </c>
      <c r="S626" s="25">
        <v>-1706.8230378138505</v>
      </c>
      <c r="T626" s="27">
        <v>926.19106635524895</v>
      </c>
    </row>
    <row r="627" spans="1:20">
      <c r="A627" s="28" t="s">
        <v>812</v>
      </c>
      <c r="B627" s="22" t="s">
        <v>241</v>
      </c>
      <c r="C627" s="22" t="s">
        <v>24</v>
      </c>
      <c r="D627" s="22" t="s">
        <v>99</v>
      </c>
      <c r="E627" s="22" t="s">
        <v>26</v>
      </c>
      <c r="F627" s="23">
        <v>40390</v>
      </c>
      <c r="G627" s="24" t="s">
        <v>27</v>
      </c>
      <c r="H627" s="25">
        <v>2974.06</v>
      </c>
      <c r="I627" s="25">
        <v>-2974.06</v>
      </c>
      <c r="J627" s="25">
        <v>0</v>
      </c>
      <c r="K627" s="41">
        <f t="shared" si="22"/>
        <v>2010</v>
      </c>
      <c r="L627" s="42">
        <f t="shared" si="21"/>
        <v>173</v>
      </c>
      <c r="M627" s="39">
        <f>(VLOOKUP(DATE(2005,12,1),IGPM!A:B,2,1)/VLOOKUP(DATE(YEAR(F627),MONTH(F627),1),IGPM!A:B,2,1))*H627</f>
        <v>2327.0534727548752</v>
      </c>
      <c r="N627" s="26" t="s">
        <v>28</v>
      </c>
      <c r="O627" s="26" t="s">
        <v>29</v>
      </c>
      <c r="P627" s="25">
        <v>-2974.06</v>
      </c>
      <c r="Q627" s="25">
        <v>0</v>
      </c>
      <c r="R627" s="25">
        <v>8318.6295497372412</v>
      </c>
      <c r="S627" s="25">
        <v>-8318.6295497372412</v>
      </c>
      <c r="T627" s="27">
        <v>0</v>
      </c>
    </row>
    <row r="628" spans="1:20">
      <c r="A628" s="28" t="s">
        <v>813</v>
      </c>
      <c r="B628" s="22" t="s">
        <v>245</v>
      </c>
      <c r="C628" s="22" t="s">
        <v>24</v>
      </c>
      <c r="D628" s="22" t="s">
        <v>99</v>
      </c>
      <c r="E628" s="22" t="s">
        <v>26</v>
      </c>
      <c r="F628" s="23">
        <v>40390</v>
      </c>
      <c r="G628" s="24" t="s">
        <v>27</v>
      </c>
      <c r="H628" s="25">
        <v>1489.61</v>
      </c>
      <c r="I628" s="25">
        <v>-1443.51</v>
      </c>
      <c r="J628" s="25">
        <v>46.099999999999909</v>
      </c>
      <c r="K628" s="41">
        <f t="shared" si="22"/>
        <v>2010</v>
      </c>
      <c r="L628" s="42">
        <f t="shared" si="21"/>
        <v>178.5249357468947</v>
      </c>
      <c r="M628" s="39">
        <f>(VLOOKUP(DATE(2005,12,1),IGPM!A:B,2,1)/VLOOKUP(DATE(YEAR(F628),MONTH(F628),1),IGPM!A:B,2,1))*H628</f>
        <v>1165.5454575732801</v>
      </c>
      <c r="N628" s="26" t="s">
        <v>28</v>
      </c>
      <c r="O628" s="26" t="s">
        <v>29</v>
      </c>
      <c r="P628" s="25">
        <v>-1443.51</v>
      </c>
      <c r="Q628" s="25">
        <v>46.099999999999909</v>
      </c>
      <c r="R628" s="25">
        <v>4166.5311942543503</v>
      </c>
      <c r="S628" s="25">
        <v>-4037.5866463155439</v>
      </c>
      <c r="T628" s="27">
        <v>128.94454793880641</v>
      </c>
    </row>
    <row r="629" spans="1:20">
      <c r="A629" s="28" t="s">
        <v>814</v>
      </c>
      <c r="B629" s="22" t="s">
        <v>768</v>
      </c>
      <c r="C629" s="22" t="s">
        <v>82</v>
      </c>
      <c r="D629" s="22" t="s">
        <v>99</v>
      </c>
      <c r="E629" s="22" t="s">
        <v>26</v>
      </c>
      <c r="F629" s="23">
        <v>40390</v>
      </c>
      <c r="G629" s="24" t="s">
        <v>27</v>
      </c>
      <c r="H629" s="25">
        <v>1153.42</v>
      </c>
      <c r="I629" s="25">
        <v>-1153.42</v>
      </c>
      <c r="J629" s="25">
        <v>0</v>
      </c>
      <c r="K629" s="41">
        <f t="shared" si="22"/>
        <v>2010</v>
      </c>
      <c r="L629" s="42">
        <f t="shared" si="21"/>
        <v>173</v>
      </c>
      <c r="M629" s="39">
        <f>(VLOOKUP(DATE(2005,12,1),IGPM!A:B,2,1)/VLOOKUP(DATE(YEAR(F629),MONTH(F629),1),IGPM!A:B,2,1))*H629</f>
        <v>902.4935665537779</v>
      </c>
      <c r="N629" s="26" t="s">
        <v>28</v>
      </c>
      <c r="O629" s="26" t="s">
        <v>29</v>
      </c>
      <c r="P629" s="25">
        <v>-1153.42</v>
      </c>
      <c r="Q629" s="25">
        <v>0</v>
      </c>
      <c r="R629" s="25">
        <v>3226.1869953053842</v>
      </c>
      <c r="S629" s="25">
        <v>-3226.1869953053842</v>
      </c>
      <c r="T629" s="27">
        <v>0</v>
      </c>
    </row>
    <row r="630" spans="1:20">
      <c r="A630" s="28" t="s">
        <v>815</v>
      </c>
      <c r="B630" s="22" t="s">
        <v>816</v>
      </c>
      <c r="C630" s="22" t="s">
        <v>32</v>
      </c>
      <c r="D630" s="22" t="s">
        <v>99</v>
      </c>
      <c r="E630" s="22" t="s">
        <v>26</v>
      </c>
      <c r="F630" s="23">
        <v>40390</v>
      </c>
      <c r="G630" s="24" t="s">
        <v>27</v>
      </c>
      <c r="H630" s="25">
        <v>2715.44</v>
      </c>
      <c r="I630" s="25">
        <v>-2715.44</v>
      </c>
      <c r="J630" s="25">
        <v>0</v>
      </c>
      <c r="K630" s="41">
        <f t="shared" si="22"/>
        <v>2010</v>
      </c>
      <c r="L630" s="42">
        <f t="shared" si="21"/>
        <v>173</v>
      </c>
      <c r="M630" s="39">
        <f>(VLOOKUP(DATE(2005,12,1),IGPM!A:B,2,1)/VLOOKUP(DATE(YEAR(F630),MONTH(F630),1),IGPM!A:B,2,1))*H630</f>
        <v>2124.6962341235549</v>
      </c>
      <c r="N630" s="26" t="s">
        <v>28</v>
      </c>
      <c r="O630" s="26" t="s">
        <v>29</v>
      </c>
      <c r="P630" s="25">
        <v>-2715.44</v>
      </c>
      <c r="Q630" s="25">
        <v>0</v>
      </c>
      <c r="R630" s="25">
        <v>7595.253432862316</v>
      </c>
      <c r="S630" s="25">
        <v>-7595.253432862316</v>
      </c>
      <c r="T630" s="27">
        <v>0</v>
      </c>
    </row>
    <row r="631" spans="1:20">
      <c r="A631" s="28" t="s">
        <v>817</v>
      </c>
      <c r="B631" s="22" t="s">
        <v>68</v>
      </c>
      <c r="C631" s="22" t="s">
        <v>69</v>
      </c>
      <c r="D631" s="22" t="s">
        <v>105</v>
      </c>
      <c r="E631" s="22" t="s">
        <v>26</v>
      </c>
      <c r="F631" s="23">
        <v>40431</v>
      </c>
      <c r="G631" s="24" t="s">
        <v>27</v>
      </c>
      <c r="H631" s="25">
        <v>17658417.989999998</v>
      </c>
      <c r="I631" s="25">
        <v>-8763151.2200000007</v>
      </c>
      <c r="J631" s="25">
        <v>8895266.7699999977</v>
      </c>
      <c r="K631" s="41">
        <f t="shared" si="22"/>
        <v>2010</v>
      </c>
      <c r="L631" s="42">
        <f t="shared" si="21"/>
        <v>344.57804053391641</v>
      </c>
      <c r="M631" s="39">
        <f>(VLOOKUP(DATE(2005,12,1),IGPM!A:B,2,1)/VLOOKUP(DATE(YEAR(F631),MONTH(F631),1),IGPM!A:B,2,1))*H631</f>
        <v>13554913.414641161</v>
      </c>
      <c r="N631" s="26" t="s">
        <v>28</v>
      </c>
      <c r="O631" s="26" t="s">
        <v>29</v>
      </c>
      <c r="P631" s="25">
        <v>-8763151.2200000007</v>
      </c>
      <c r="Q631" s="25">
        <v>8895266.7699999977</v>
      </c>
      <c r="R631" s="25">
        <v>48455398.466488652</v>
      </c>
      <c r="S631" s="25">
        <v>-24046434.081901368</v>
      </c>
      <c r="T631" s="27">
        <v>24408964.384587284</v>
      </c>
    </row>
    <row r="632" spans="1:20">
      <c r="A632" s="28" t="s">
        <v>818</v>
      </c>
      <c r="B632" s="22" t="s">
        <v>68</v>
      </c>
      <c r="C632" s="22" t="s">
        <v>69</v>
      </c>
      <c r="D632" s="22" t="s">
        <v>105</v>
      </c>
      <c r="E632" s="22" t="s">
        <v>26</v>
      </c>
      <c r="F632" s="23">
        <v>40431</v>
      </c>
      <c r="G632" s="24" t="s">
        <v>27</v>
      </c>
      <c r="H632" s="25">
        <v>15991099.550000001</v>
      </c>
      <c r="I632" s="25">
        <v>-7935729.2199999997</v>
      </c>
      <c r="J632" s="25">
        <v>8055370.330000001</v>
      </c>
      <c r="K632" s="41">
        <f t="shared" si="22"/>
        <v>2010</v>
      </c>
      <c r="L632" s="42">
        <f t="shared" si="21"/>
        <v>344.5780403089409</v>
      </c>
      <c r="M632" s="39">
        <f>(VLOOKUP(DATE(2005,12,1),IGPM!A:B,2,1)/VLOOKUP(DATE(YEAR(F632),MONTH(F632),1),IGPM!A:B,2,1))*H632</f>
        <v>12275050.343009649</v>
      </c>
      <c r="N632" s="26" t="s">
        <v>28</v>
      </c>
      <c r="O632" s="26" t="s">
        <v>29</v>
      </c>
      <c r="P632" s="25">
        <v>-7935729.2199999997</v>
      </c>
      <c r="Q632" s="25">
        <v>8055370.330000001</v>
      </c>
      <c r="R632" s="25">
        <v>43880210.619736128</v>
      </c>
      <c r="S632" s="25">
        <v>-21775955.337279748</v>
      </c>
      <c r="T632" s="27">
        <v>22104255.282456379</v>
      </c>
    </row>
    <row r="633" spans="1:20">
      <c r="A633" s="28" t="s">
        <v>819</v>
      </c>
      <c r="B633" s="22" t="s">
        <v>68</v>
      </c>
      <c r="C633" s="22" t="s">
        <v>69</v>
      </c>
      <c r="D633" s="22" t="s">
        <v>105</v>
      </c>
      <c r="E633" s="22" t="s">
        <v>26</v>
      </c>
      <c r="F633" s="23">
        <v>40431</v>
      </c>
      <c r="G633" s="24" t="s">
        <v>27</v>
      </c>
      <c r="H633" s="25">
        <v>17658417.989999998</v>
      </c>
      <c r="I633" s="25">
        <v>-8763151.2200000007</v>
      </c>
      <c r="J633" s="25">
        <v>8895266.7699999977</v>
      </c>
      <c r="K633" s="41">
        <f t="shared" si="22"/>
        <v>2010</v>
      </c>
      <c r="L633" s="42">
        <f t="shared" si="21"/>
        <v>344.57804053391641</v>
      </c>
      <c r="M633" s="39">
        <f>(VLOOKUP(DATE(2005,12,1),IGPM!A:B,2,1)/VLOOKUP(DATE(YEAR(F633),MONTH(F633),1),IGPM!A:B,2,1))*H633</f>
        <v>13554913.414641161</v>
      </c>
      <c r="N633" s="26" t="s">
        <v>28</v>
      </c>
      <c r="O633" s="26" t="s">
        <v>29</v>
      </c>
      <c r="P633" s="25">
        <v>-8763151.2200000007</v>
      </c>
      <c r="Q633" s="25">
        <v>8895266.7699999977</v>
      </c>
      <c r="R633" s="25">
        <v>48455398.466488652</v>
      </c>
      <c r="S633" s="25">
        <v>-24046434.081901368</v>
      </c>
      <c r="T633" s="27">
        <v>24408964.384587284</v>
      </c>
    </row>
    <row r="634" spans="1:20">
      <c r="A634" s="28" t="s">
        <v>820</v>
      </c>
      <c r="B634" s="22" t="s">
        <v>821</v>
      </c>
      <c r="C634" s="22" t="s">
        <v>32</v>
      </c>
      <c r="D634" s="22" t="s">
        <v>105</v>
      </c>
      <c r="E634" s="22" t="s">
        <v>26</v>
      </c>
      <c r="F634" s="23">
        <v>40431</v>
      </c>
      <c r="G634" s="24" t="s">
        <v>27</v>
      </c>
      <c r="H634" s="25">
        <v>33422155.93</v>
      </c>
      <c r="I634" s="25">
        <v>-19185446.609999999</v>
      </c>
      <c r="J634" s="25">
        <v>14236709.32</v>
      </c>
      <c r="K634" s="41">
        <f t="shared" si="22"/>
        <v>2010</v>
      </c>
      <c r="L634" s="42">
        <f t="shared" si="21"/>
        <v>297.89187503464638</v>
      </c>
      <c r="M634" s="39">
        <f>(VLOOKUP(DATE(2005,12,1),IGPM!A:B,2,1)/VLOOKUP(DATE(YEAR(F634),MONTH(F634),1),IGPM!A:B,2,1))*H634</f>
        <v>25655436.971666433</v>
      </c>
      <c r="N634" s="26" t="s">
        <v>28</v>
      </c>
      <c r="O634" s="26" t="s">
        <v>29</v>
      </c>
      <c r="P634" s="25">
        <v>-19185446.609999999</v>
      </c>
      <c r="Q634" s="25">
        <v>14236709.32</v>
      </c>
      <c r="R634" s="25">
        <v>91711719.821921989</v>
      </c>
      <c r="S634" s="25">
        <v>-52645625.489868358</v>
      </c>
      <c r="T634" s="27">
        <v>39066094.332053632</v>
      </c>
    </row>
    <row r="635" spans="1:20">
      <c r="A635" s="28" t="s">
        <v>822</v>
      </c>
      <c r="B635" s="22" t="s">
        <v>821</v>
      </c>
      <c r="C635" s="22" t="s">
        <v>32</v>
      </c>
      <c r="D635" s="22" t="s">
        <v>105</v>
      </c>
      <c r="E635" s="22" t="s">
        <v>26</v>
      </c>
      <c r="F635" s="23">
        <v>40431</v>
      </c>
      <c r="G635" s="24" t="s">
        <v>27</v>
      </c>
      <c r="H635" s="25">
        <v>33422155.93</v>
      </c>
      <c r="I635" s="25">
        <v>-19185446.609999999</v>
      </c>
      <c r="J635" s="25">
        <v>14236709.32</v>
      </c>
      <c r="K635" s="41">
        <f t="shared" si="22"/>
        <v>2010</v>
      </c>
      <c r="L635" s="42">
        <f t="shared" si="21"/>
        <v>297.89187503464638</v>
      </c>
      <c r="M635" s="39">
        <f>(VLOOKUP(DATE(2005,12,1),IGPM!A:B,2,1)/VLOOKUP(DATE(YEAR(F635),MONTH(F635),1),IGPM!A:B,2,1))*H635</f>
        <v>25655436.971666433</v>
      </c>
      <c r="N635" s="26" t="s">
        <v>28</v>
      </c>
      <c r="O635" s="26" t="s">
        <v>29</v>
      </c>
      <c r="P635" s="25">
        <v>-19185446.609999999</v>
      </c>
      <c r="Q635" s="25">
        <v>14236709.32</v>
      </c>
      <c r="R635" s="25">
        <v>91711719.821921989</v>
      </c>
      <c r="S635" s="25">
        <v>-52645625.489868358</v>
      </c>
      <c r="T635" s="27">
        <v>39066094.332053632</v>
      </c>
    </row>
    <row r="636" spans="1:20">
      <c r="A636" s="28" t="s">
        <v>823</v>
      </c>
      <c r="B636" s="22" t="s">
        <v>821</v>
      </c>
      <c r="C636" s="22" t="s">
        <v>32</v>
      </c>
      <c r="D636" s="22" t="s">
        <v>105</v>
      </c>
      <c r="E636" s="22" t="s">
        <v>26</v>
      </c>
      <c r="F636" s="23">
        <v>40431</v>
      </c>
      <c r="G636" s="24" t="s">
        <v>27</v>
      </c>
      <c r="H636" s="25">
        <v>33422155.93</v>
      </c>
      <c r="I636" s="25">
        <v>-19185446.609999999</v>
      </c>
      <c r="J636" s="25">
        <v>14236709.32</v>
      </c>
      <c r="K636" s="41">
        <f t="shared" si="22"/>
        <v>2010</v>
      </c>
      <c r="L636" s="42">
        <f t="shared" si="21"/>
        <v>297.89187503464638</v>
      </c>
      <c r="M636" s="39">
        <f>(VLOOKUP(DATE(2005,12,1),IGPM!A:B,2,1)/VLOOKUP(DATE(YEAR(F636),MONTH(F636),1),IGPM!A:B,2,1))*H636</f>
        <v>25655436.971666433</v>
      </c>
      <c r="N636" s="26" t="s">
        <v>28</v>
      </c>
      <c r="O636" s="26" t="s">
        <v>29</v>
      </c>
      <c r="P636" s="25">
        <v>-19185446.609999999</v>
      </c>
      <c r="Q636" s="25">
        <v>14236709.32</v>
      </c>
      <c r="R636" s="25">
        <v>91711719.821921989</v>
      </c>
      <c r="S636" s="25">
        <v>-52645625.489868358</v>
      </c>
      <c r="T636" s="27">
        <v>39066094.332053632</v>
      </c>
    </row>
    <row r="637" spans="1:20">
      <c r="A637" s="28" t="s">
        <v>824</v>
      </c>
      <c r="B637" s="22" t="s">
        <v>821</v>
      </c>
      <c r="C637" s="22" t="s">
        <v>32</v>
      </c>
      <c r="D637" s="22" t="s">
        <v>105</v>
      </c>
      <c r="E637" s="22" t="s">
        <v>26</v>
      </c>
      <c r="F637" s="23">
        <v>40431</v>
      </c>
      <c r="G637" s="24" t="s">
        <v>27</v>
      </c>
      <c r="H637" s="25">
        <v>14385905.93</v>
      </c>
      <c r="I637" s="25">
        <v>-8381206.6399999997</v>
      </c>
      <c r="J637" s="25">
        <v>6004699.29</v>
      </c>
      <c r="K637" s="41">
        <f t="shared" si="22"/>
        <v>2010</v>
      </c>
      <c r="L637" s="42">
        <f t="shared" si="21"/>
        <v>293.51261932732871</v>
      </c>
      <c r="M637" s="39">
        <f>(VLOOKUP(DATE(2005,12,1),IGPM!A:B,2,1)/VLOOKUP(DATE(YEAR(F637),MONTH(F637),1),IGPM!A:B,2,1))*H637</f>
        <v>11042875.380045461</v>
      </c>
      <c r="N637" s="26" t="s">
        <v>28</v>
      </c>
      <c r="O637" s="26" t="s">
        <v>29</v>
      </c>
      <c r="P637" s="25">
        <v>-8381206.6399999997</v>
      </c>
      <c r="Q637" s="25">
        <v>6004699.29</v>
      </c>
      <c r="R637" s="25">
        <v>39475495.740010627</v>
      </c>
      <c r="S637" s="25">
        <v>-22998363.024431981</v>
      </c>
      <c r="T637" s="27">
        <v>16477132.715578645</v>
      </c>
    </row>
    <row r="638" spans="1:20">
      <c r="A638" s="28" t="s">
        <v>825</v>
      </c>
      <c r="B638" s="22" t="s">
        <v>821</v>
      </c>
      <c r="C638" s="22" t="s">
        <v>32</v>
      </c>
      <c r="D638" s="22" t="s">
        <v>105</v>
      </c>
      <c r="E638" s="22" t="s">
        <v>26</v>
      </c>
      <c r="F638" s="23">
        <v>40431</v>
      </c>
      <c r="G638" s="24" t="s">
        <v>27</v>
      </c>
      <c r="H638" s="25">
        <v>8963085.2200000007</v>
      </c>
      <c r="I638" s="25">
        <v>-5299452.82</v>
      </c>
      <c r="J638" s="25">
        <v>3663632.4000000004</v>
      </c>
      <c r="K638" s="41">
        <f t="shared" si="22"/>
        <v>2010</v>
      </c>
      <c r="L638" s="42">
        <f t="shared" si="21"/>
        <v>289.21619357298101</v>
      </c>
      <c r="M638" s="39">
        <f>(VLOOKUP(DATE(2005,12,1),IGPM!A:B,2,1)/VLOOKUP(DATE(YEAR(F638),MONTH(F638),1),IGPM!A:B,2,1))*H638</f>
        <v>6880222.4612619411</v>
      </c>
      <c r="N638" s="26" t="s">
        <v>28</v>
      </c>
      <c r="O638" s="26" t="s">
        <v>29</v>
      </c>
      <c r="P638" s="25">
        <v>-5299452.82</v>
      </c>
      <c r="Q638" s="25">
        <v>3663632.4000000004</v>
      </c>
      <c r="R638" s="25">
        <v>24595060.897875778</v>
      </c>
      <c r="S638" s="25">
        <v>-14541908.465009497</v>
      </c>
      <c r="T638" s="27">
        <v>10053152.432866281</v>
      </c>
    </row>
    <row r="639" spans="1:20">
      <c r="A639" s="28" t="s">
        <v>826</v>
      </c>
      <c r="B639" s="22" t="s">
        <v>821</v>
      </c>
      <c r="C639" s="22" t="s">
        <v>32</v>
      </c>
      <c r="D639" s="22" t="s">
        <v>105</v>
      </c>
      <c r="E639" s="22" t="s">
        <v>26</v>
      </c>
      <c r="F639" s="23">
        <v>40431</v>
      </c>
      <c r="G639" s="24" t="s">
        <v>27</v>
      </c>
      <c r="H639" s="25">
        <v>428202.71</v>
      </c>
      <c r="I639" s="25">
        <v>-239263.01</v>
      </c>
      <c r="J639" s="25">
        <v>188939.7</v>
      </c>
      <c r="K639" s="41">
        <f t="shared" si="22"/>
        <v>2010</v>
      </c>
      <c r="L639" s="42">
        <f t="shared" si="21"/>
        <v>306.03419814036442</v>
      </c>
      <c r="M639" s="39">
        <f>(VLOOKUP(DATE(2005,12,1),IGPM!A:B,2,1)/VLOOKUP(DATE(YEAR(F639),MONTH(F639),1),IGPM!A:B,2,1))*H639</f>
        <v>328695.96026391827</v>
      </c>
      <c r="N639" s="26" t="s">
        <v>28</v>
      </c>
      <c r="O639" s="26" t="s">
        <v>29</v>
      </c>
      <c r="P639" s="25">
        <v>-239263.01</v>
      </c>
      <c r="Q639" s="25">
        <v>188939.7</v>
      </c>
      <c r="R639" s="25">
        <v>1175005.19861011</v>
      </c>
      <c r="S639" s="25">
        <v>-656547.17735229351</v>
      </c>
      <c r="T639" s="27">
        <v>518458.02125781646</v>
      </c>
    </row>
    <row r="640" spans="1:20">
      <c r="A640" s="28" t="s">
        <v>827</v>
      </c>
      <c r="B640" s="22" t="s">
        <v>293</v>
      </c>
      <c r="C640" s="22" t="s">
        <v>69</v>
      </c>
      <c r="D640" s="22" t="s">
        <v>33</v>
      </c>
      <c r="E640" s="22" t="s">
        <v>26</v>
      </c>
      <c r="F640" s="23">
        <v>40481</v>
      </c>
      <c r="G640" s="24" t="s">
        <v>27</v>
      </c>
      <c r="H640" s="25">
        <v>9553</v>
      </c>
      <c r="I640" s="25">
        <v>-4781.9399999999996</v>
      </c>
      <c r="J640" s="25">
        <v>4771.0600000000004</v>
      </c>
      <c r="K640" s="41">
        <f t="shared" si="22"/>
        <v>2010</v>
      </c>
      <c r="L640" s="42">
        <f t="shared" si="21"/>
        <v>339.61321137446311</v>
      </c>
      <c r="M640" s="39">
        <f>(VLOOKUP(DATE(2005,12,1),IGPM!A:B,2,1)/VLOOKUP(DATE(YEAR(F640),MONTH(F640),1),IGPM!A:B,2,1))*H640</f>
        <v>7259.759040353515</v>
      </c>
      <c r="N640" s="26" t="s">
        <v>28</v>
      </c>
      <c r="O640" s="26" t="s">
        <v>29</v>
      </c>
      <c r="P640" s="25">
        <v>-4781.9399999999996</v>
      </c>
      <c r="Q640" s="25">
        <v>4771.0600000000004</v>
      </c>
      <c r="R640" s="25">
        <v>25951.80849263546</v>
      </c>
      <c r="S640" s="25">
        <v>-12990.682623602346</v>
      </c>
      <c r="T640" s="27">
        <v>12961.125869033114</v>
      </c>
    </row>
    <row r="641" spans="1:20">
      <c r="A641" s="28" t="s">
        <v>828</v>
      </c>
      <c r="B641" s="22" t="s">
        <v>303</v>
      </c>
      <c r="C641" s="22" t="s">
        <v>172</v>
      </c>
      <c r="D641" s="22" t="s">
        <v>105</v>
      </c>
      <c r="E641" s="22" t="s">
        <v>26</v>
      </c>
      <c r="F641" s="23">
        <v>40483</v>
      </c>
      <c r="G641" s="24" t="s">
        <v>27</v>
      </c>
      <c r="H641" s="25">
        <v>200589.78</v>
      </c>
      <c r="I641" s="25">
        <v>-118741.78</v>
      </c>
      <c r="J641" s="25">
        <v>81848</v>
      </c>
      <c r="K641" s="41">
        <f t="shared" si="22"/>
        <v>2010</v>
      </c>
      <c r="L641" s="42">
        <f t="shared" si="21"/>
        <v>285.49069097667223</v>
      </c>
      <c r="M641" s="39">
        <f>(VLOOKUP(DATE(2005,12,1),IGPM!A:B,2,1)/VLOOKUP(DATE(YEAR(F641),MONTH(F641),1),IGPM!A:B,2,1))*H641</f>
        <v>150263.59180932274</v>
      </c>
      <c r="N641" s="26" t="s">
        <v>28</v>
      </c>
      <c r="O641" s="26" t="s">
        <v>29</v>
      </c>
      <c r="P641" s="25">
        <v>-118741.78</v>
      </c>
      <c r="Q641" s="25">
        <v>81848</v>
      </c>
      <c r="R641" s="25">
        <v>537154.46151518519</v>
      </c>
      <c r="S641" s="25">
        <v>-317975.70591709408</v>
      </c>
      <c r="T641" s="27">
        <v>219178.75559809111</v>
      </c>
    </row>
    <row r="642" spans="1:20">
      <c r="A642" s="28" t="s">
        <v>829</v>
      </c>
      <c r="B642" s="22" t="s">
        <v>303</v>
      </c>
      <c r="C642" s="22" t="s">
        <v>172</v>
      </c>
      <c r="D642" s="22" t="s">
        <v>105</v>
      </c>
      <c r="E642" s="22" t="s">
        <v>26</v>
      </c>
      <c r="F642" s="23">
        <v>40483</v>
      </c>
      <c r="G642" s="24" t="s">
        <v>27</v>
      </c>
      <c r="H642" s="25">
        <v>200589.78</v>
      </c>
      <c r="I642" s="25">
        <v>-118741.78</v>
      </c>
      <c r="J642" s="25">
        <v>81848</v>
      </c>
      <c r="K642" s="41">
        <f t="shared" si="22"/>
        <v>2010</v>
      </c>
      <c r="L642" s="42">
        <f t="shared" si="21"/>
        <v>285.49069097667223</v>
      </c>
      <c r="M642" s="39">
        <f>(VLOOKUP(DATE(2005,12,1),IGPM!A:B,2,1)/VLOOKUP(DATE(YEAR(F642),MONTH(F642),1),IGPM!A:B,2,1))*H642</f>
        <v>150263.59180932274</v>
      </c>
      <c r="N642" s="26" t="s">
        <v>28</v>
      </c>
      <c r="O642" s="26" t="s">
        <v>29</v>
      </c>
      <c r="P642" s="25">
        <v>-118741.78</v>
      </c>
      <c r="Q642" s="25">
        <v>81848</v>
      </c>
      <c r="R642" s="25">
        <v>537154.46151518519</v>
      </c>
      <c r="S642" s="25">
        <v>-317975.70591709408</v>
      </c>
      <c r="T642" s="27">
        <v>219178.75559809111</v>
      </c>
    </row>
    <row r="643" spans="1:20">
      <c r="A643" s="28" t="s">
        <v>830</v>
      </c>
      <c r="B643" s="22" t="s">
        <v>186</v>
      </c>
      <c r="C643" s="22" t="s">
        <v>4391</v>
      </c>
      <c r="D643" s="22" t="s">
        <v>105</v>
      </c>
      <c r="E643" s="22" t="s">
        <v>26</v>
      </c>
      <c r="F643" s="23">
        <v>40483</v>
      </c>
      <c r="G643" s="24" t="s">
        <v>27</v>
      </c>
      <c r="H643" s="25">
        <v>185159.8</v>
      </c>
      <c r="I643" s="25">
        <v>-117316.36</v>
      </c>
      <c r="J643" s="25">
        <v>67843.439999999988</v>
      </c>
      <c r="K643" s="41">
        <f t="shared" si="22"/>
        <v>2010</v>
      </c>
      <c r="L643" s="42">
        <f t="shared" ref="L643:L706" si="23">IFERROR((DATEDIF(F643,DATE(2024,12,31),"M")*H643)/(H643-J643),12*_xlfn.NUMBERVALUE(LEFT(G643,3)))</f>
        <v>266.7318198416657</v>
      </c>
      <c r="M643" s="39">
        <f>(VLOOKUP(DATE(2005,12,1),IGPM!A:B,2,1)/VLOOKUP(DATE(YEAR(F643),MONTH(F643),1),IGPM!A:B,2,1))*H643</f>
        <v>138704.85628278687</v>
      </c>
      <c r="N643" s="26" t="s">
        <v>28</v>
      </c>
      <c r="O643" s="26" t="s">
        <v>29</v>
      </c>
      <c r="P643" s="25">
        <v>-117316.36</v>
      </c>
      <c r="Q643" s="25">
        <v>67843.439999999988</v>
      </c>
      <c r="R643" s="25">
        <v>495834.89579209569</v>
      </c>
      <c r="S643" s="25">
        <v>-314158.60859272903</v>
      </c>
      <c r="T643" s="27">
        <v>181676.28719936666</v>
      </c>
    </row>
    <row r="644" spans="1:20">
      <c r="A644" s="28" t="s">
        <v>831</v>
      </c>
      <c r="B644" s="22" t="s">
        <v>263</v>
      </c>
      <c r="C644" s="22" t="s">
        <v>172</v>
      </c>
      <c r="D644" s="22" t="s">
        <v>105</v>
      </c>
      <c r="E644" s="22" t="s">
        <v>26</v>
      </c>
      <c r="F644" s="23">
        <v>40483</v>
      </c>
      <c r="G644" s="24" t="s">
        <v>27</v>
      </c>
      <c r="H644" s="25">
        <v>617199.31999999995</v>
      </c>
      <c r="I644" s="25">
        <v>-328005.14</v>
      </c>
      <c r="J644" s="25">
        <v>289194.17999999993</v>
      </c>
      <c r="K644" s="41">
        <f t="shared" si="22"/>
        <v>2010</v>
      </c>
      <c r="L644" s="42">
        <f t="shared" si="23"/>
        <v>318.00320287663783</v>
      </c>
      <c r="M644" s="39">
        <f>(VLOOKUP(DATE(2005,12,1),IGPM!A:B,2,1)/VLOOKUP(DATE(YEAR(F644),MONTH(F644),1),IGPM!A:B,2,1))*H644</f>
        <v>462349.51095450408</v>
      </c>
      <c r="N644" s="26" t="s">
        <v>28</v>
      </c>
      <c r="O644" s="26" t="s">
        <v>29</v>
      </c>
      <c r="P644" s="25">
        <v>-328005.14</v>
      </c>
      <c r="Q644" s="25">
        <v>289194.17999999993</v>
      </c>
      <c r="R644" s="25">
        <v>1652782.9502686453</v>
      </c>
      <c r="S644" s="25">
        <v>-878356.93498897587</v>
      </c>
      <c r="T644" s="27">
        <v>774426.01527966943</v>
      </c>
    </row>
    <row r="645" spans="1:20">
      <c r="A645" s="28" t="s">
        <v>832</v>
      </c>
      <c r="B645" s="22" t="s">
        <v>263</v>
      </c>
      <c r="C645" s="22" t="s">
        <v>32</v>
      </c>
      <c r="D645" s="22" t="s">
        <v>105</v>
      </c>
      <c r="E645" s="22" t="s">
        <v>26</v>
      </c>
      <c r="F645" s="23">
        <v>40483</v>
      </c>
      <c r="G645" s="24" t="s">
        <v>27</v>
      </c>
      <c r="H645" s="25">
        <v>555479.39</v>
      </c>
      <c r="I645" s="25">
        <v>-280420.03999999998</v>
      </c>
      <c r="J645" s="25">
        <v>275059.35000000003</v>
      </c>
      <c r="K645" s="41">
        <f t="shared" ref="K645:K708" si="24">YEAR(F645)</f>
        <v>2010</v>
      </c>
      <c r="L645" s="42">
        <f t="shared" si="23"/>
        <v>334.76928720928788</v>
      </c>
      <c r="M645" s="39">
        <f>(VLOOKUP(DATE(2005,12,1),IGPM!A:B,2,1)/VLOOKUP(DATE(YEAR(F645),MONTH(F645),1),IGPM!A:B,2,1))*H645</f>
        <v>416114.56135727151</v>
      </c>
      <c r="N645" s="26" t="s">
        <v>28</v>
      </c>
      <c r="O645" s="26" t="s">
        <v>29</v>
      </c>
      <c r="P645" s="25">
        <v>-280420.03999999998</v>
      </c>
      <c r="Q645" s="25">
        <v>275059.35000000003</v>
      </c>
      <c r="R645" s="25">
        <v>1487504.6605975318</v>
      </c>
      <c r="S645" s="25">
        <v>-750929.96056063625</v>
      </c>
      <c r="T645" s="27">
        <v>736574.70003689558</v>
      </c>
    </row>
    <row r="646" spans="1:20">
      <c r="A646" s="28" t="s">
        <v>833</v>
      </c>
      <c r="B646" s="22" t="s">
        <v>61</v>
      </c>
      <c r="C646" s="22" t="s">
        <v>32</v>
      </c>
      <c r="D646" s="22" t="s">
        <v>105</v>
      </c>
      <c r="E646" s="22" t="s">
        <v>26</v>
      </c>
      <c r="F646" s="23">
        <v>40483</v>
      </c>
      <c r="G646" s="24" t="s">
        <v>27</v>
      </c>
      <c r="H646" s="25">
        <v>200589.78</v>
      </c>
      <c r="I646" s="25">
        <v>-117920.19</v>
      </c>
      <c r="J646" s="25">
        <v>82669.59</v>
      </c>
      <c r="K646" s="41">
        <f t="shared" si="24"/>
        <v>2010</v>
      </c>
      <c r="L646" s="42">
        <f t="shared" si="23"/>
        <v>287.47980155052329</v>
      </c>
      <c r="M646" s="39">
        <f>(VLOOKUP(DATE(2005,12,1),IGPM!A:B,2,1)/VLOOKUP(DATE(YEAR(F646),MONTH(F646),1),IGPM!A:B,2,1))*H646</f>
        <v>150263.59180932274</v>
      </c>
      <c r="N646" s="26" t="s">
        <v>28</v>
      </c>
      <c r="O646" s="26" t="s">
        <v>29</v>
      </c>
      <c r="P646" s="25">
        <v>-117920.19</v>
      </c>
      <c r="Q646" s="25">
        <v>82669.59</v>
      </c>
      <c r="R646" s="25">
        <v>537154.46151518519</v>
      </c>
      <c r="S646" s="25">
        <v>-315775.59016824455</v>
      </c>
      <c r="T646" s="27">
        <v>221378.87134694064</v>
      </c>
    </row>
    <row r="647" spans="1:20">
      <c r="A647" s="28" t="s">
        <v>834</v>
      </c>
      <c r="B647" s="22" t="s">
        <v>263</v>
      </c>
      <c r="C647" s="22" t="s">
        <v>32</v>
      </c>
      <c r="D647" s="22" t="s">
        <v>105</v>
      </c>
      <c r="E647" s="22" t="s">
        <v>26</v>
      </c>
      <c r="F647" s="23">
        <v>40483</v>
      </c>
      <c r="G647" s="24" t="s">
        <v>27</v>
      </c>
      <c r="H647" s="25">
        <v>570909.38</v>
      </c>
      <c r="I647" s="25">
        <v>-284846.42</v>
      </c>
      <c r="J647" s="25">
        <v>286062.96000000002</v>
      </c>
      <c r="K647" s="41">
        <f t="shared" si="24"/>
        <v>2010</v>
      </c>
      <c r="L647" s="42">
        <f t="shared" si="23"/>
        <v>338.72177582572391</v>
      </c>
      <c r="M647" s="39">
        <f>(VLOOKUP(DATE(2005,12,1),IGPM!A:B,2,1)/VLOOKUP(DATE(YEAR(F647),MONTH(F647),1),IGPM!A:B,2,1))*H647</f>
        <v>427673.30437489651</v>
      </c>
      <c r="N647" s="26" t="s">
        <v>28</v>
      </c>
      <c r="O647" s="26" t="s">
        <v>29</v>
      </c>
      <c r="P647" s="25">
        <v>-284846.42</v>
      </c>
      <c r="Q647" s="25">
        <v>286062.96000000002</v>
      </c>
      <c r="R647" s="25">
        <v>1528824.2530993768</v>
      </c>
      <c r="S647" s="25">
        <v>-762783.25520686188</v>
      </c>
      <c r="T647" s="27">
        <v>766040.99789251492</v>
      </c>
    </row>
    <row r="648" spans="1:20">
      <c r="A648" s="28" t="s">
        <v>835</v>
      </c>
      <c r="B648" s="22" t="s">
        <v>61</v>
      </c>
      <c r="C648" s="22" t="s">
        <v>32</v>
      </c>
      <c r="D648" s="22" t="s">
        <v>105</v>
      </c>
      <c r="E648" s="22" t="s">
        <v>26</v>
      </c>
      <c r="F648" s="23">
        <v>40483</v>
      </c>
      <c r="G648" s="24" t="s">
        <v>27</v>
      </c>
      <c r="H648" s="25">
        <v>200589.78</v>
      </c>
      <c r="I648" s="25">
        <v>-117920.19</v>
      </c>
      <c r="J648" s="25">
        <v>82669.59</v>
      </c>
      <c r="K648" s="41">
        <f t="shared" si="24"/>
        <v>2010</v>
      </c>
      <c r="L648" s="42">
        <f t="shared" si="23"/>
        <v>287.47980155052329</v>
      </c>
      <c r="M648" s="39">
        <f>(VLOOKUP(DATE(2005,12,1),IGPM!A:B,2,1)/VLOOKUP(DATE(YEAR(F648),MONTH(F648),1),IGPM!A:B,2,1))*H648</f>
        <v>150263.59180932274</v>
      </c>
      <c r="N648" s="26" t="s">
        <v>28</v>
      </c>
      <c r="O648" s="26" t="s">
        <v>29</v>
      </c>
      <c r="P648" s="25">
        <v>-117920.19</v>
      </c>
      <c r="Q648" s="25">
        <v>82669.59</v>
      </c>
      <c r="R648" s="25">
        <v>537154.46151518519</v>
      </c>
      <c r="S648" s="25">
        <v>-315775.59016824455</v>
      </c>
      <c r="T648" s="27">
        <v>221378.87134694064</v>
      </c>
    </row>
    <row r="649" spans="1:20">
      <c r="A649" s="28" t="s">
        <v>836</v>
      </c>
      <c r="B649" s="22" t="s">
        <v>61</v>
      </c>
      <c r="C649" s="22" t="s">
        <v>32</v>
      </c>
      <c r="D649" s="22" t="s">
        <v>105</v>
      </c>
      <c r="E649" s="22" t="s">
        <v>26</v>
      </c>
      <c r="F649" s="23">
        <v>40483</v>
      </c>
      <c r="G649" s="24" t="s">
        <v>27</v>
      </c>
      <c r="H649" s="25">
        <v>231449.75</v>
      </c>
      <c r="I649" s="25">
        <v>-127365.42</v>
      </c>
      <c r="J649" s="25">
        <v>104084.33</v>
      </c>
      <c r="K649" s="41">
        <f t="shared" si="24"/>
        <v>2010</v>
      </c>
      <c r="L649" s="42">
        <f t="shared" si="23"/>
        <v>307.10853660279219</v>
      </c>
      <c r="M649" s="39">
        <f>(VLOOKUP(DATE(2005,12,1),IGPM!A:B,2,1)/VLOOKUP(DATE(YEAR(F649),MONTH(F649),1),IGPM!A:B,2,1))*H649</f>
        <v>173381.07035348361</v>
      </c>
      <c r="N649" s="26" t="s">
        <v>28</v>
      </c>
      <c r="O649" s="26" t="s">
        <v>29</v>
      </c>
      <c r="P649" s="25">
        <v>-127365.42</v>
      </c>
      <c r="Q649" s="25">
        <v>104084.33</v>
      </c>
      <c r="R649" s="25">
        <v>619793.61974011955</v>
      </c>
      <c r="S649" s="25">
        <v>-341068.74037029903</v>
      </c>
      <c r="T649" s="27">
        <v>278724.87936982053</v>
      </c>
    </row>
    <row r="650" spans="1:20">
      <c r="A650" s="28" t="s">
        <v>837</v>
      </c>
      <c r="B650" s="22" t="s">
        <v>186</v>
      </c>
      <c r="C650" s="22" t="s">
        <v>32</v>
      </c>
      <c r="D650" s="22" t="s">
        <v>105</v>
      </c>
      <c r="E650" s="22" t="s">
        <v>26</v>
      </c>
      <c r="F650" s="23">
        <v>40483</v>
      </c>
      <c r="G650" s="24" t="s">
        <v>27</v>
      </c>
      <c r="H650" s="25">
        <v>154299.82999999999</v>
      </c>
      <c r="I650" s="25">
        <v>-85396.04</v>
      </c>
      <c r="J650" s="25">
        <v>68903.789999999994</v>
      </c>
      <c r="K650" s="41">
        <f t="shared" si="24"/>
        <v>2010</v>
      </c>
      <c r="L650" s="42">
        <f t="shared" si="23"/>
        <v>305.36159838325057</v>
      </c>
      <c r="M650" s="39">
        <f>(VLOOKUP(DATE(2005,12,1),IGPM!A:B,2,1)/VLOOKUP(DATE(YEAR(F650),MONTH(F650),1),IGPM!A:B,2,1))*H650</f>
        <v>115587.37773862602</v>
      </c>
      <c r="N650" s="26" t="s">
        <v>28</v>
      </c>
      <c r="O650" s="26" t="s">
        <v>29</v>
      </c>
      <c r="P650" s="25">
        <v>-85396.04</v>
      </c>
      <c r="Q650" s="25">
        <v>68903.789999999994</v>
      </c>
      <c r="R650" s="25">
        <v>413195.73756716133</v>
      </c>
      <c r="S650" s="25">
        <v>-228679.96505968162</v>
      </c>
      <c r="T650" s="27">
        <v>184515.77250747971</v>
      </c>
    </row>
    <row r="651" spans="1:20">
      <c r="A651" s="28" t="s">
        <v>838</v>
      </c>
      <c r="B651" s="22" t="s">
        <v>186</v>
      </c>
      <c r="C651" s="22" t="s">
        <v>32</v>
      </c>
      <c r="D651" s="22" t="s">
        <v>105</v>
      </c>
      <c r="E651" s="22" t="s">
        <v>26</v>
      </c>
      <c r="F651" s="23">
        <v>40483</v>
      </c>
      <c r="G651" s="24" t="s">
        <v>27</v>
      </c>
      <c r="H651" s="25">
        <v>154299.82999999999</v>
      </c>
      <c r="I651" s="25">
        <v>-85396.04</v>
      </c>
      <c r="J651" s="25">
        <v>68903.789999999994</v>
      </c>
      <c r="K651" s="41">
        <f t="shared" si="24"/>
        <v>2010</v>
      </c>
      <c r="L651" s="42">
        <f t="shared" si="23"/>
        <v>305.36159838325057</v>
      </c>
      <c r="M651" s="39">
        <f>(VLOOKUP(DATE(2005,12,1),IGPM!A:B,2,1)/VLOOKUP(DATE(YEAR(F651),MONTH(F651),1),IGPM!A:B,2,1))*H651</f>
        <v>115587.37773862602</v>
      </c>
      <c r="N651" s="26" t="s">
        <v>28</v>
      </c>
      <c r="O651" s="26" t="s">
        <v>29</v>
      </c>
      <c r="P651" s="25">
        <v>-85396.04</v>
      </c>
      <c r="Q651" s="25">
        <v>68903.789999999994</v>
      </c>
      <c r="R651" s="25">
        <v>413195.73756716133</v>
      </c>
      <c r="S651" s="25">
        <v>-228679.96505968162</v>
      </c>
      <c r="T651" s="27">
        <v>184515.77250747971</v>
      </c>
    </row>
    <row r="652" spans="1:20">
      <c r="A652" s="28" t="s">
        <v>839</v>
      </c>
      <c r="B652" s="22" t="s">
        <v>186</v>
      </c>
      <c r="C652" s="22" t="s">
        <v>32</v>
      </c>
      <c r="D652" s="22" t="s">
        <v>105</v>
      </c>
      <c r="E652" s="22" t="s">
        <v>26</v>
      </c>
      <c r="F652" s="23">
        <v>40483</v>
      </c>
      <c r="G652" s="24" t="s">
        <v>27</v>
      </c>
      <c r="H652" s="25">
        <v>154299.82999999999</v>
      </c>
      <c r="I652" s="25">
        <v>-85396.04</v>
      </c>
      <c r="J652" s="25">
        <v>68903.789999999994</v>
      </c>
      <c r="K652" s="41">
        <f t="shared" si="24"/>
        <v>2010</v>
      </c>
      <c r="L652" s="42">
        <f t="shared" si="23"/>
        <v>305.36159838325057</v>
      </c>
      <c r="M652" s="39">
        <f>(VLOOKUP(DATE(2005,12,1),IGPM!A:B,2,1)/VLOOKUP(DATE(YEAR(F652),MONTH(F652),1),IGPM!A:B,2,1))*H652</f>
        <v>115587.37773862602</v>
      </c>
      <c r="N652" s="26" t="s">
        <v>28</v>
      </c>
      <c r="O652" s="26" t="s">
        <v>29</v>
      </c>
      <c r="P652" s="25">
        <v>-85396.04</v>
      </c>
      <c r="Q652" s="25">
        <v>68903.789999999994</v>
      </c>
      <c r="R652" s="25">
        <v>413195.73756716133</v>
      </c>
      <c r="S652" s="25">
        <v>-228679.96505968162</v>
      </c>
      <c r="T652" s="27">
        <v>184515.77250747971</v>
      </c>
    </row>
    <row r="653" spans="1:20">
      <c r="A653" s="28" t="s">
        <v>840</v>
      </c>
      <c r="B653" s="22" t="s">
        <v>186</v>
      </c>
      <c r="C653" s="22" t="s">
        <v>32</v>
      </c>
      <c r="D653" s="22" t="s">
        <v>105</v>
      </c>
      <c r="E653" s="22" t="s">
        <v>26</v>
      </c>
      <c r="F653" s="23">
        <v>40483</v>
      </c>
      <c r="G653" s="24" t="s">
        <v>27</v>
      </c>
      <c r="H653" s="25">
        <v>154299.82999999999</v>
      </c>
      <c r="I653" s="25">
        <v>-85396.04</v>
      </c>
      <c r="J653" s="25">
        <v>68903.789999999994</v>
      </c>
      <c r="K653" s="41">
        <f t="shared" si="24"/>
        <v>2010</v>
      </c>
      <c r="L653" s="42">
        <f t="shared" si="23"/>
        <v>305.36159838325057</v>
      </c>
      <c r="M653" s="39">
        <f>(VLOOKUP(DATE(2005,12,1),IGPM!A:B,2,1)/VLOOKUP(DATE(YEAR(F653),MONTH(F653),1),IGPM!A:B,2,1))*H653</f>
        <v>115587.37773862602</v>
      </c>
      <c r="N653" s="26" t="s">
        <v>28</v>
      </c>
      <c r="O653" s="26" t="s">
        <v>29</v>
      </c>
      <c r="P653" s="25">
        <v>-85396.04</v>
      </c>
      <c r="Q653" s="25">
        <v>68903.789999999994</v>
      </c>
      <c r="R653" s="25">
        <v>413195.73756716133</v>
      </c>
      <c r="S653" s="25">
        <v>-228679.96505968162</v>
      </c>
      <c r="T653" s="27">
        <v>184515.77250747971</v>
      </c>
    </row>
    <row r="654" spans="1:20">
      <c r="A654" s="28" t="s">
        <v>841</v>
      </c>
      <c r="B654" s="22" t="s">
        <v>186</v>
      </c>
      <c r="C654" s="22" t="s">
        <v>32</v>
      </c>
      <c r="D654" s="22" t="s">
        <v>105</v>
      </c>
      <c r="E654" s="22" t="s">
        <v>26</v>
      </c>
      <c r="F654" s="23">
        <v>40483</v>
      </c>
      <c r="G654" s="24" t="s">
        <v>27</v>
      </c>
      <c r="H654" s="25">
        <v>154299.82999999999</v>
      </c>
      <c r="I654" s="25">
        <v>-85396.04</v>
      </c>
      <c r="J654" s="25">
        <v>68903.789999999994</v>
      </c>
      <c r="K654" s="41">
        <f t="shared" si="24"/>
        <v>2010</v>
      </c>
      <c r="L654" s="42">
        <f t="shared" si="23"/>
        <v>305.36159838325057</v>
      </c>
      <c r="M654" s="39">
        <f>(VLOOKUP(DATE(2005,12,1),IGPM!A:B,2,1)/VLOOKUP(DATE(YEAR(F654),MONTH(F654),1),IGPM!A:B,2,1))*H654</f>
        <v>115587.37773862602</v>
      </c>
      <c r="N654" s="26" t="s">
        <v>28</v>
      </c>
      <c r="O654" s="26" t="s">
        <v>29</v>
      </c>
      <c r="P654" s="25">
        <v>-85396.04</v>
      </c>
      <c r="Q654" s="25">
        <v>68903.789999999994</v>
      </c>
      <c r="R654" s="25">
        <v>413195.73756716133</v>
      </c>
      <c r="S654" s="25">
        <v>-228679.96505968162</v>
      </c>
      <c r="T654" s="27">
        <v>184515.77250747971</v>
      </c>
    </row>
    <row r="655" spans="1:20">
      <c r="A655" s="28" t="s">
        <v>842</v>
      </c>
      <c r="B655" s="22" t="s">
        <v>186</v>
      </c>
      <c r="C655" s="22" t="s">
        <v>32</v>
      </c>
      <c r="D655" s="22" t="s">
        <v>105</v>
      </c>
      <c r="E655" s="22" t="s">
        <v>26</v>
      </c>
      <c r="F655" s="23">
        <v>40483</v>
      </c>
      <c r="G655" s="24" t="s">
        <v>27</v>
      </c>
      <c r="H655" s="25">
        <v>154299.82999999999</v>
      </c>
      <c r="I655" s="25">
        <v>-85396.04</v>
      </c>
      <c r="J655" s="25">
        <v>68903.789999999994</v>
      </c>
      <c r="K655" s="41">
        <f t="shared" si="24"/>
        <v>2010</v>
      </c>
      <c r="L655" s="42">
        <f t="shared" si="23"/>
        <v>305.36159838325057</v>
      </c>
      <c r="M655" s="39">
        <f>(VLOOKUP(DATE(2005,12,1),IGPM!A:B,2,1)/VLOOKUP(DATE(YEAR(F655),MONTH(F655),1),IGPM!A:B,2,1))*H655</f>
        <v>115587.37773862602</v>
      </c>
      <c r="N655" s="26" t="s">
        <v>28</v>
      </c>
      <c r="O655" s="26" t="s">
        <v>29</v>
      </c>
      <c r="P655" s="25">
        <v>-85396.04</v>
      </c>
      <c r="Q655" s="25">
        <v>68903.789999999994</v>
      </c>
      <c r="R655" s="25">
        <v>413195.73756716133</v>
      </c>
      <c r="S655" s="25">
        <v>-228679.96505968162</v>
      </c>
      <c r="T655" s="27">
        <v>184515.77250747971</v>
      </c>
    </row>
    <row r="656" spans="1:20">
      <c r="A656" s="28" t="s">
        <v>843</v>
      </c>
      <c r="B656" s="22" t="s">
        <v>186</v>
      </c>
      <c r="C656" s="22" t="s">
        <v>32</v>
      </c>
      <c r="D656" s="22" t="s">
        <v>105</v>
      </c>
      <c r="E656" s="22" t="s">
        <v>26</v>
      </c>
      <c r="F656" s="23">
        <v>40483</v>
      </c>
      <c r="G656" s="24" t="s">
        <v>27</v>
      </c>
      <c r="H656" s="25">
        <v>154299.82999999999</v>
      </c>
      <c r="I656" s="25">
        <v>-85396.04</v>
      </c>
      <c r="J656" s="25">
        <v>68903.789999999994</v>
      </c>
      <c r="K656" s="41">
        <f t="shared" si="24"/>
        <v>2010</v>
      </c>
      <c r="L656" s="42">
        <f t="shared" si="23"/>
        <v>305.36159838325057</v>
      </c>
      <c r="M656" s="39">
        <f>(VLOOKUP(DATE(2005,12,1),IGPM!A:B,2,1)/VLOOKUP(DATE(YEAR(F656),MONTH(F656),1),IGPM!A:B,2,1))*H656</f>
        <v>115587.37773862602</v>
      </c>
      <c r="N656" s="26" t="s">
        <v>28</v>
      </c>
      <c r="O656" s="26" t="s">
        <v>29</v>
      </c>
      <c r="P656" s="25">
        <v>-85396.04</v>
      </c>
      <c r="Q656" s="25">
        <v>68903.789999999994</v>
      </c>
      <c r="R656" s="25">
        <v>413195.73756716133</v>
      </c>
      <c r="S656" s="25">
        <v>-228679.96505968162</v>
      </c>
      <c r="T656" s="27">
        <v>184515.77250747971</v>
      </c>
    </row>
    <row r="657" spans="1:20">
      <c r="A657" s="28" t="s">
        <v>844</v>
      </c>
      <c r="B657" s="22" t="s">
        <v>186</v>
      </c>
      <c r="C657" s="22" t="s">
        <v>32</v>
      </c>
      <c r="D657" s="22" t="s">
        <v>105</v>
      </c>
      <c r="E657" s="22" t="s">
        <v>26</v>
      </c>
      <c r="F657" s="23">
        <v>40483</v>
      </c>
      <c r="G657" s="24" t="s">
        <v>27</v>
      </c>
      <c r="H657" s="25">
        <v>154299.82999999999</v>
      </c>
      <c r="I657" s="25">
        <v>-85396.04</v>
      </c>
      <c r="J657" s="25">
        <v>68903.789999999994</v>
      </c>
      <c r="K657" s="41">
        <f t="shared" si="24"/>
        <v>2010</v>
      </c>
      <c r="L657" s="42">
        <f t="shared" si="23"/>
        <v>305.36159838325057</v>
      </c>
      <c r="M657" s="39">
        <f>(VLOOKUP(DATE(2005,12,1),IGPM!A:B,2,1)/VLOOKUP(DATE(YEAR(F657),MONTH(F657),1),IGPM!A:B,2,1))*H657</f>
        <v>115587.37773862602</v>
      </c>
      <c r="N657" s="26" t="s">
        <v>28</v>
      </c>
      <c r="O657" s="26" t="s">
        <v>29</v>
      </c>
      <c r="P657" s="25">
        <v>-85396.04</v>
      </c>
      <c r="Q657" s="25">
        <v>68903.789999999994</v>
      </c>
      <c r="R657" s="25">
        <v>413195.73756716133</v>
      </c>
      <c r="S657" s="25">
        <v>-228679.96505968162</v>
      </c>
      <c r="T657" s="27">
        <v>184515.77250747971</v>
      </c>
    </row>
    <row r="658" spans="1:20">
      <c r="A658" s="28" t="s">
        <v>845</v>
      </c>
      <c r="B658" s="22" t="s">
        <v>186</v>
      </c>
      <c r="C658" s="22" t="s">
        <v>32</v>
      </c>
      <c r="D658" s="22" t="s">
        <v>105</v>
      </c>
      <c r="E658" s="22" t="s">
        <v>26</v>
      </c>
      <c r="F658" s="23">
        <v>40483</v>
      </c>
      <c r="G658" s="24" t="s">
        <v>27</v>
      </c>
      <c r="H658" s="25">
        <v>154299.82999999999</v>
      </c>
      <c r="I658" s="25">
        <v>-85396.04</v>
      </c>
      <c r="J658" s="25">
        <v>68903.789999999994</v>
      </c>
      <c r="K658" s="41">
        <f t="shared" si="24"/>
        <v>2010</v>
      </c>
      <c r="L658" s="42">
        <f t="shared" si="23"/>
        <v>305.36159838325057</v>
      </c>
      <c r="M658" s="39">
        <f>(VLOOKUP(DATE(2005,12,1),IGPM!A:B,2,1)/VLOOKUP(DATE(YEAR(F658),MONTH(F658),1),IGPM!A:B,2,1))*H658</f>
        <v>115587.37773862602</v>
      </c>
      <c r="N658" s="26" t="s">
        <v>28</v>
      </c>
      <c r="O658" s="26" t="s">
        <v>29</v>
      </c>
      <c r="P658" s="25">
        <v>-85396.04</v>
      </c>
      <c r="Q658" s="25">
        <v>68903.789999999994</v>
      </c>
      <c r="R658" s="25">
        <v>413195.73756716133</v>
      </c>
      <c r="S658" s="25">
        <v>-228679.96505968162</v>
      </c>
      <c r="T658" s="27">
        <v>184515.77250747971</v>
      </c>
    </row>
    <row r="659" spans="1:20">
      <c r="A659" s="28" t="s">
        <v>846</v>
      </c>
      <c r="B659" s="22" t="s">
        <v>186</v>
      </c>
      <c r="C659" s="22" t="s">
        <v>32</v>
      </c>
      <c r="D659" s="22" t="s">
        <v>105</v>
      </c>
      <c r="E659" s="22" t="s">
        <v>26</v>
      </c>
      <c r="F659" s="23">
        <v>40483</v>
      </c>
      <c r="G659" s="24" t="s">
        <v>27</v>
      </c>
      <c r="H659" s="25">
        <v>154299.82999999999</v>
      </c>
      <c r="I659" s="25">
        <v>-85396.04</v>
      </c>
      <c r="J659" s="25">
        <v>68903.789999999994</v>
      </c>
      <c r="K659" s="41">
        <f t="shared" si="24"/>
        <v>2010</v>
      </c>
      <c r="L659" s="42">
        <f t="shared" si="23"/>
        <v>305.36159838325057</v>
      </c>
      <c r="M659" s="39">
        <f>(VLOOKUP(DATE(2005,12,1),IGPM!A:B,2,1)/VLOOKUP(DATE(YEAR(F659),MONTH(F659),1),IGPM!A:B,2,1))*H659</f>
        <v>115587.37773862602</v>
      </c>
      <c r="N659" s="26" t="s">
        <v>28</v>
      </c>
      <c r="O659" s="26" t="s">
        <v>29</v>
      </c>
      <c r="P659" s="25">
        <v>-85396.04</v>
      </c>
      <c r="Q659" s="25">
        <v>68903.789999999994</v>
      </c>
      <c r="R659" s="25">
        <v>413195.73756716133</v>
      </c>
      <c r="S659" s="25">
        <v>-228679.96505968162</v>
      </c>
      <c r="T659" s="27">
        <v>184515.77250747971</v>
      </c>
    </row>
    <row r="660" spans="1:20">
      <c r="A660" s="28" t="s">
        <v>847</v>
      </c>
      <c r="B660" s="22" t="s">
        <v>186</v>
      </c>
      <c r="C660" s="22" t="s">
        <v>32</v>
      </c>
      <c r="D660" s="22" t="s">
        <v>105</v>
      </c>
      <c r="E660" s="22" t="s">
        <v>26</v>
      </c>
      <c r="F660" s="23">
        <v>40483</v>
      </c>
      <c r="G660" s="24" t="s">
        <v>27</v>
      </c>
      <c r="H660" s="25">
        <v>154299.82999999999</v>
      </c>
      <c r="I660" s="25">
        <v>-85396.06</v>
      </c>
      <c r="J660" s="25">
        <v>68903.76999999999</v>
      </c>
      <c r="K660" s="41">
        <f t="shared" si="24"/>
        <v>2010</v>
      </c>
      <c r="L660" s="42">
        <f t="shared" si="23"/>
        <v>305.36152686669618</v>
      </c>
      <c r="M660" s="39">
        <f>(VLOOKUP(DATE(2005,12,1),IGPM!A:B,2,1)/VLOOKUP(DATE(YEAR(F660),MONTH(F660),1),IGPM!A:B,2,1))*H660</f>
        <v>115587.37773862602</v>
      </c>
      <c r="N660" s="26" t="s">
        <v>28</v>
      </c>
      <c r="O660" s="26" t="s">
        <v>29</v>
      </c>
      <c r="P660" s="25">
        <v>-85396.06</v>
      </c>
      <c r="Q660" s="25">
        <v>68903.76999999999</v>
      </c>
      <c r="R660" s="25">
        <v>413195.73756716133</v>
      </c>
      <c r="S660" s="25">
        <v>-228680.01861719202</v>
      </c>
      <c r="T660" s="27">
        <v>184515.7189499693</v>
      </c>
    </row>
    <row r="661" spans="1:20">
      <c r="A661" s="28" t="s">
        <v>848</v>
      </c>
      <c r="B661" s="22" t="s">
        <v>849</v>
      </c>
      <c r="C661" s="22" t="s">
        <v>32</v>
      </c>
      <c r="D661" s="22" t="s">
        <v>105</v>
      </c>
      <c r="E661" s="22" t="s">
        <v>26</v>
      </c>
      <c r="F661" s="23">
        <v>40483</v>
      </c>
      <c r="G661" s="24" t="s">
        <v>27</v>
      </c>
      <c r="H661" s="25">
        <v>231449.75</v>
      </c>
      <c r="I661" s="25">
        <v>-160929.53</v>
      </c>
      <c r="J661" s="25">
        <v>70520.22</v>
      </c>
      <c r="K661" s="41">
        <f t="shared" si="24"/>
        <v>2010</v>
      </c>
      <c r="L661" s="42">
        <f t="shared" si="23"/>
        <v>243.05674508587703</v>
      </c>
      <c r="M661" s="39">
        <f>(VLOOKUP(DATE(2005,12,1),IGPM!A:B,2,1)/VLOOKUP(DATE(YEAR(F661),MONTH(F661),1),IGPM!A:B,2,1))*H661</f>
        <v>173381.07035348361</v>
      </c>
      <c r="N661" s="26" t="s">
        <v>28</v>
      </c>
      <c r="O661" s="26" t="s">
        <v>29</v>
      </c>
      <c r="P661" s="25">
        <v>-160929.53</v>
      </c>
      <c r="Q661" s="25">
        <v>70520.22</v>
      </c>
      <c r="R661" s="25">
        <v>619793.61974011955</v>
      </c>
      <c r="S661" s="25">
        <v>-430949.24890511297</v>
      </c>
      <c r="T661" s="27">
        <v>188844.37083500659</v>
      </c>
    </row>
    <row r="662" spans="1:20">
      <c r="A662" s="28" t="s">
        <v>850</v>
      </c>
      <c r="B662" s="22" t="s">
        <v>849</v>
      </c>
      <c r="C662" s="22" t="s">
        <v>32</v>
      </c>
      <c r="D662" s="22" t="s">
        <v>105</v>
      </c>
      <c r="E662" s="22" t="s">
        <v>26</v>
      </c>
      <c r="F662" s="23">
        <v>40483</v>
      </c>
      <c r="G662" s="24" t="s">
        <v>27</v>
      </c>
      <c r="H662" s="25">
        <v>231449.75</v>
      </c>
      <c r="I662" s="25">
        <v>-160929.53</v>
      </c>
      <c r="J662" s="25">
        <v>70520.22</v>
      </c>
      <c r="K662" s="41">
        <f t="shared" si="24"/>
        <v>2010</v>
      </c>
      <c r="L662" s="42">
        <f t="shared" si="23"/>
        <v>243.05674508587703</v>
      </c>
      <c r="M662" s="39">
        <f>(VLOOKUP(DATE(2005,12,1),IGPM!A:B,2,1)/VLOOKUP(DATE(YEAR(F662),MONTH(F662),1),IGPM!A:B,2,1))*H662</f>
        <v>173381.07035348361</v>
      </c>
      <c r="N662" s="26" t="s">
        <v>28</v>
      </c>
      <c r="O662" s="26" t="s">
        <v>29</v>
      </c>
      <c r="P662" s="25">
        <v>-160929.53</v>
      </c>
      <c r="Q662" s="25">
        <v>70520.22</v>
      </c>
      <c r="R662" s="25">
        <v>619793.61974011955</v>
      </c>
      <c r="S662" s="25">
        <v>-430949.24890511297</v>
      </c>
      <c r="T662" s="27">
        <v>188844.37083500659</v>
      </c>
    </row>
    <row r="663" spans="1:20">
      <c r="A663" s="28" t="s">
        <v>851</v>
      </c>
      <c r="B663" s="22" t="s">
        <v>849</v>
      </c>
      <c r="C663" s="22" t="s">
        <v>32</v>
      </c>
      <c r="D663" s="22" t="s">
        <v>105</v>
      </c>
      <c r="E663" s="22" t="s">
        <v>26</v>
      </c>
      <c r="F663" s="23">
        <v>40483</v>
      </c>
      <c r="G663" s="24" t="s">
        <v>27</v>
      </c>
      <c r="H663" s="25">
        <v>231449.75</v>
      </c>
      <c r="I663" s="25">
        <v>-160929.53</v>
      </c>
      <c r="J663" s="25">
        <v>70520.22</v>
      </c>
      <c r="K663" s="41">
        <f t="shared" si="24"/>
        <v>2010</v>
      </c>
      <c r="L663" s="42">
        <f t="shared" si="23"/>
        <v>243.05674508587703</v>
      </c>
      <c r="M663" s="39">
        <f>(VLOOKUP(DATE(2005,12,1),IGPM!A:B,2,1)/VLOOKUP(DATE(YEAR(F663),MONTH(F663),1),IGPM!A:B,2,1))*H663</f>
        <v>173381.07035348361</v>
      </c>
      <c r="N663" s="26" t="s">
        <v>28</v>
      </c>
      <c r="O663" s="26" t="s">
        <v>29</v>
      </c>
      <c r="P663" s="25">
        <v>-160929.53</v>
      </c>
      <c r="Q663" s="25">
        <v>70520.22</v>
      </c>
      <c r="R663" s="25">
        <v>619793.61974011955</v>
      </c>
      <c r="S663" s="25">
        <v>-430949.24890511297</v>
      </c>
      <c r="T663" s="27">
        <v>188844.37083500659</v>
      </c>
    </row>
    <row r="664" spans="1:20">
      <c r="A664" s="28" t="s">
        <v>852</v>
      </c>
      <c r="B664" s="22" t="s">
        <v>853</v>
      </c>
      <c r="C664" s="22" t="s">
        <v>69</v>
      </c>
      <c r="D664" s="22" t="s">
        <v>105</v>
      </c>
      <c r="E664" s="22" t="s">
        <v>26</v>
      </c>
      <c r="F664" s="23">
        <v>40483</v>
      </c>
      <c r="G664" s="24" t="s">
        <v>27</v>
      </c>
      <c r="H664" s="25">
        <v>47771227.710000001</v>
      </c>
      <c r="I664" s="25">
        <v>-23327993.84</v>
      </c>
      <c r="J664" s="25">
        <v>24443233.870000001</v>
      </c>
      <c r="K664" s="41">
        <f t="shared" si="24"/>
        <v>2010</v>
      </c>
      <c r="L664" s="42">
        <f t="shared" si="23"/>
        <v>346.07937306408343</v>
      </c>
      <c r="M664" s="39">
        <f>(VLOOKUP(DATE(2005,12,1),IGPM!A:B,2,1)/VLOOKUP(DATE(YEAR(F664),MONTH(F664),1),IGPM!A:B,2,1))*H664</f>
        <v>35785852.404073864</v>
      </c>
      <c r="N664" s="26" t="s">
        <v>28</v>
      </c>
      <c r="O664" s="26" t="s">
        <v>29</v>
      </c>
      <c r="P664" s="25">
        <v>-23327993.84</v>
      </c>
      <c r="Q664" s="25">
        <v>24443233.870000001</v>
      </c>
      <c r="R664" s="25">
        <v>127925401.2666266</v>
      </c>
      <c r="S664" s="25">
        <v>-62469463.64542979</v>
      </c>
      <c r="T664" s="27">
        <v>65455937.621196806</v>
      </c>
    </row>
    <row r="665" spans="1:20">
      <c r="A665" s="28" t="s">
        <v>854</v>
      </c>
      <c r="B665" s="22" t="s">
        <v>855</v>
      </c>
      <c r="C665" s="22" t="s">
        <v>69</v>
      </c>
      <c r="D665" s="22" t="s">
        <v>105</v>
      </c>
      <c r="E665" s="22" t="s">
        <v>26</v>
      </c>
      <c r="F665" s="23">
        <v>40483</v>
      </c>
      <c r="G665" s="24" t="s">
        <v>27</v>
      </c>
      <c r="H665" s="25">
        <v>56026268.670000002</v>
      </c>
      <c r="I665" s="25">
        <v>-27359155.559999999</v>
      </c>
      <c r="J665" s="25">
        <v>28667113.110000003</v>
      </c>
      <c r="K665" s="41">
        <f t="shared" si="24"/>
        <v>2010</v>
      </c>
      <c r="L665" s="42">
        <f t="shared" si="23"/>
        <v>346.07937311753784</v>
      </c>
      <c r="M665" s="39">
        <f>(VLOOKUP(DATE(2005,12,1),IGPM!A:B,2,1)/VLOOKUP(DATE(YEAR(F665),MONTH(F665),1),IGPM!A:B,2,1))*H665</f>
        <v>41969777.154291347</v>
      </c>
      <c r="N665" s="26" t="s">
        <v>28</v>
      </c>
      <c r="O665" s="26" t="s">
        <v>29</v>
      </c>
      <c r="P665" s="25">
        <v>-27359155.559999999</v>
      </c>
      <c r="Q665" s="25">
        <v>28667113.110000003</v>
      </c>
      <c r="R665" s="25">
        <v>150031373.37375286</v>
      </c>
      <c r="S665" s="25">
        <v>-73264412.934407651</v>
      </c>
      <c r="T665" s="27">
        <v>76766960.439345211</v>
      </c>
    </row>
    <row r="666" spans="1:20">
      <c r="A666" s="28" t="s">
        <v>856</v>
      </c>
      <c r="B666" s="22" t="s">
        <v>857</v>
      </c>
      <c r="C666" s="22" t="s">
        <v>69</v>
      </c>
      <c r="D666" s="22" t="s">
        <v>105</v>
      </c>
      <c r="E666" s="22" t="s">
        <v>26</v>
      </c>
      <c r="F666" s="23">
        <v>40483</v>
      </c>
      <c r="G666" s="24" t="s">
        <v>27</v>
      </c>
      <c r="H666" s="25">
        <v>45148130.579999998</v>
      </c>
      <c r="I666" s="25">
        <v>-22047063.940000001</v>
      </c>
      <c r="J666" s="25">
        <v>23101066.639999997</v>
      </c>
      <c r="K666" s="41">
        <f t="shared" si="24"/>
        <v>2010</v>
      </c>
      <c r="L666" s="42">
        <f t="shared" si="23"/>
        <v>346.07937314395974</v>
      </c>
      <c r="M666" s="39">
        <f>(VLOOKUP(DATE(2005,12,1),IGPM!A:B,2,1)/VLOOKUP(DATE(YEAR(F666),MONTH(F666),1),IGPM!A:B,2,1))*H666</f>
        <v>33820866.967535041</v>
      </c>
      <c r="N666" s="26" t="s">
        <v>28</v>
      </c>
      <c r="O666" s="26" t="s">
        <v>29</v>
      </c>
      <c r="P666" s="25">
        <v>-22047063.940000001</v>
      </c>
      <c r="Q666" s="25">
        <v>23101066.639999997</v>
      </c>
      <c r="R666" s="25">
        <v>120901073.67442733</v>
      </c>
      <c r="S666" s="25">
        <v>-59039292.822802633</v>
      </c>
      <c r="T666" s="27">
        <v>61861780.851624697</v>
      </c>
    </row>
    <row r="667" spans="1:20">
      <c r="A667" s="28" t="s">
        <v>858</v>
      </c>
      <c r="B667" s="22" t="s">
        <v>859</v>
      </c>
      <c r="C667" s="22" t="s">
        <v>32</v>
      </c>
      <c r="D667" s="22" t="s">
        <v>99</v>
      </c>
      <c r="E667" s="22" t="s">
        <v>26</v>
      </c>
      <c r="F667" s="23">
        <v>40504</v>
      </c>
      <c r="G667" s="24" t="s">
        <v>27</v>
      </c>
      <c r="H667" s="25">
        <v>460287.35</v>
      </c>
      <c r="I667" s="25">
        <v>-293643.59999999998</v>
      </c>
      <c r="J667" s="25">
        <v>166643.75</v>
      </c>
      <c r="K667" s="41">
        <f t="shared" si="24"/>
        <v>2010</v>
      </c>
      <c r="L667" s="42">
        <f t="shared" si="23"/>
        <v>264.90807955630567</v>
      </c>
      <c r="M667" s="39">
        <f>(VLOOKUP(DATE(2005,12,1),IGPM!A:B,2,1)/VLOOKUP(DATE(YEAR(F667),MONTH(F667),1),IGPM!A:B,2,1))*H667</f>
        <v>344805.35586306971</v>
      </c>
      <c r="N667" s="26" t="s">
        <v>28</v>
      </c>
      <c r="O667" s="26" t="s">
        <v>29</v>
      </c>
      <c r="P667" s="25">
        <v>-293643.59999999998</v>
      </c>
      <c r="Q667" s="25">
        <v>166643.75</v>
      </c>
      <c r="R667" s="25">
        <v>1232592.2269394861</v>
      </c>
      <c r="S667" s="25">
        <v>-786341.00817788648</v>
      </c>
      <c r="T667" s="27">
        <v>446251.21876159962</v>
      </c>
    </row>
    <row r="668" spans="1:20">
      <c r="A668" s="28" t="s">
        <v>860</v>
      </c>
      <c r="B668" s="22" t="s">
        <v>61</v>
      </c>
      <c r="C668" s="22" t="s">
        <v>32</v>
      </c>
      <c r="D668" s="22" t="s">
        <v>99</v>
      </c>
      <c r="E668" s="22" t="s">
        <v>26</v>
      </c>
      <c r="F668" s="23">
        <v>40504</v>
      </c>
      <c r="G668" s="24" t="s">
        <v>27</v>
      </c>
      <c r="H668" s="25">
        <v>340185.88</v>
      </c>
      <c r="I668" s="25">
        <v>-186356.77</v>
      </c>
      <c r="J668" s="25">
        <v>153829.11000000002</v>
      </c>
      <c r="K668" s="41">
        <f t="shared" si="24"/>
        <v>2010</v>
      </c>
      <c r="L668" s="42">
        <f t="shared" si="23"/>
        <v>308.50187905703666</v>
      </c>
      <c r="M668" s="39">
        <f>(VLOOKUP(DATE(2005,12,1),IGPM!A:B,2,1)/VLOOKUP(DATE(YEAR(F668),MONTH(F668),1),IGPM!A:B,2,1))*H668</f>
        <v>254836.2743685907</v>
      </c>
      <c r="N668" s="26" t="s">
        <v>28</v>
      </c>
      <c r="O668" s="26" t="s">
        <v>29</v>
      </c>
      <c r="P668" s="25">
        <v>-186356.77</v>
      </c>
      <c r="Q668" s="25">
        <v>153829.11000000002</v>
      </c>
      <c r="R668" s="25">
        <v>910975.44045598654</v>
      </c>
      <c r="S668" s="25">
        <v>-499040.23245381308</v>
      </c>
      <c r="T668" s="27">
        <v>411935.20800217346</v>
      </c>
    </row>
    <row r="669" spans="1:20">
      <c r="A669" s="28" t="s">
        <v>861</v>
      </c>
      <c r="B669" s="22" t="s">
        <v>862</v>
      </c>
      <c r="C669" s="22" t="s">
        <v>32</v>
      </c>
      <c r="D669" s="22" t="s">
        <v>99</v>
      </c>
      <c r="E669" s="22" t="s">
        <v>26</v>
      </c>
      <c r="F669" s="23">
        <v>40504</v>
      </c>
      <c r="G669" s="24" t="s">
        <v>27</v>
      </c>
      <c r="H669" s="25">
        <v>1122369.55</v>
      </c>
      <c r="I669" s="25">
        <v>-724981.07</v>
      </c>
      <c r="J669" s="25">
        <v>397388.4800000001</v>
      </c>
      <c r="K669" s="41">
        <f t="shared" si="24"/>
        <v>2010</v>
      </c>
      <c r="L669" s="42">
        <f t="shared" si="23"/>
        <v>261.6350437260383</v>
      </c>
      <c r="M669" s="39">
        <f>(VLOOKUP(DATE(2005,12,1),IGPM!A:B,2,1)/VLOOKUP(DATE(YEAR(F669),MONTH(F669),1),IGPM!A:B,2,1))*H669</f>
        <v>840777.03221177706</v>
      </c>
      <c r="N669" s="26" t="s">
        <v>28</v>
      </c>
      <c r="O669" s="26" t="s">
        <v>29</v>
      </c>
      <c r="P669" s="25">
        <v>-724981.07</v>
      </c>
      <c r="Q669" s="25">
        <v>397388.4800000001</v>
      </c>
      <c r="R669" s="25">
        <v>3005565.9428475914</v>
      </c>
      <c r="S669" s="25">
        <v>-1941409.0601453017</v>
      </c>
      <c r="T669" s="27">
        <v>1064156.8827022896</v>
      </c>
    </row>
    <row r="670" spans="1:20">
      <c r="A670" s="28" t="s">
        <v>863</v>
      </c>
      <c r="B670" s="22" t="s">
        <v>862</v>
      </c>
      <c r="C670" s="22" t="s">
        <v>32</v>
      </c>
      <c r="D670" s="22" t="s">
        <v>99</v>
      </c>
      <c r="E670" s="22" t="s">
        <v>26</v>
      </c>
      <c r="F670" s="23">
        <v>40504</v>
      </c>
      <c r="G670" s="24" t="s">
        <v>27</v>
      </c>
      <c r="H670" s="25">
        <v>1122369.55</v>
      </c>
      <c r="I670" s="25">
        <v>-724981.07</v>
      </c>
      <c r="J670" s="25">
        <v>397388.4800000001</v>
      </c>
      <c r="K670" s="41">
        <f t="shared" si="24"/>
        <v>2010</v>
      </c>
      <c r="L670" s="42">
        <f t="shared" si="23"/>
        <v>261.6350437260383</v>
      </c>
      <c r="M670" s="39">
        <f>(VLOOKUP(DATE(2005,12,1),IGPM!A:B,2,1)/VLOOKUP(DATE(YEAR(F670),MONTH(F670),1),IGPM!A:B,2,1))*H670</f>
        <v>840777.03221177706</v>
      </c>
      <c r="N670" s="26" t="s">
        <v>28</v>
      </c>
      <c r="O670" s="26" t="s">
        <v>29</v>
      </c>
      <c r="P670" s="25">
        <v>-724981.07</v>
      </c>
      <c r="Q670" s="25">
        <v>397388.4800000001</v>
      </c>
      <c r="R670" s="25">
        <v>3005565.9428475914</v>
      </c>
      <c r="S670" s="25">
        <v>-1941409.0601453017</v>
      </c>
      <c r="T670" s="27">
        <v>1064156.8827022896</v>
      </c>
    </row>
    <row r="671" spans="1:20">
      <c r="A671" s="28" t="s">
        <v>864</v>
      </c>
      <c r="B671" s="22" t="s">
        <v>865</v>
      </c>
      <c r="C671" s="22" t="s">
        <v>32</v>
      </c>
      <c r="D671" s="22" t="s">
        <v>99</v>
      </c>
      <c r="E671" s="22" t="s">
        <v>26</v>
      </c>
      <c r="F671" s="23">
        <v>40504</v>
      </c>
      <c r="G671" s="24" t="s">
        <v>27</v>
      </c>
      <c r="H671" s="25">
        <v>438097.45</v>
      </c>
      <c r="I671" s="25">
        <v>-240933.13</v>
      </c>
      <c r="J671" s="25">
        <v>197164.32</v>
      </c>
      <c r="K671" s="41">
        <f t="shared" si="24"/>
        <v>2010</v>
      </c>
      <c r="L671" s="42">
        <f t="shared" si="23"/>
        <v>307.2988303850118</v>
      </c>
      <c r="M671" s="39">
        <f>(VLOOKUP(DATE(2005,12,1),IGPM!A:B,2,1)/VLOOKUP(DATE(YEAR(F671),MONTH(F671),1),IGPM!A:B,2,1))*H671</f>
        <v>328182.70402163651</v>
      </c>
      <c r="N671" s="26" t="s">
        <v>28</v>
      </c>
      <c r="O671" s="26" t="s">
        <v>29</v>
      </c>
      <c r="P671" s="25">
        <v>-240933.13</v>
      </c>
      <c r="Q671" s="25">
        <v>197164.32</v>
      </c>
      <c r="R671" s="25">
        <v>1173170.4369281717</v>
      </c>
      <c r="S671" s="25">
        <v>-645188.9308932795</v>
      </c>
      <c r="T671" s="27">
        <v>527981.50603489217</v>
      </c>
    </row>
    <row r="672" spans="1:20">
      <c r="A672" s="28" t="s">
        <v>866</v>
      </c>
      <c r="B672" s="22" t="s">
        <v>867</v>
      </c>
      <c r="C672" s="22" t="s">
        <v>32</v>
      </c>
      <c r="D672" s="22" t="s">
        <v>99</v>
      </c>
      <c r="E672" s="22" t="s">
        <v>26</v>
      </c>
      <c r="F672" s="23">
        <v>40504</v>
      </c>
      <c r="G672" s="24" t="s">
        <v>27</v>
      </c>
      <c r="H672" s="25">
        <v>675494.55</v>
      </c>
      <c r="I672" s="25">
        <v>-372644.12</v>
      </c>
      <c r="J672" s="25">
        <v>302850.43000000005</v>
      </c>
      <c r="K672" s="41">
        <f t="shared" si="24"/>
        <v>2010</v>
      </c>
      <c r="L672" s="42">
        <f t="shared" si="23"/>
        <v>306.34745813244018</v>
      </c>
      <c r="M672" s="39">
        <f>(VLOOKUP(DATE(2005,12,1),IGPM!A:B,2,1)/VLOOKUP(DATE(YEAR(F672),MONTH(F672),1),IGPM!A:B,2,1))*H672</f>
        <v>506018.98726157512</v>
      </c>
      <c r="N672" s="26" t="s">
        <v>28</v>
      </c>
      <c r="O672" s="26" t="s">
        <v>29</v>
      </c>
      <c r="P672" s="25">
        <v>-372644.12</v>
      </c>
      <c r="Q672" s="25">
        <v>302850.43000000005</v>
      </c>
      <c r="R672" s="25">
        <v>1808890.3196448614</v>
      </c>
      <c r="S672" s="25">
        <v>-997894.56678899634</v>
      </c>
      <c r="T672" s="27">
        <v>810995.75285586505</v>
      </c>
    </row>
    <row r="673" spans="1:20">
      <c r="A673" s="28" t="s">
        <v>868</v>
      </c>
      <c r="B673" s="22" t="s">
        <v>53</v>
      </c>
      <c r="C673" s="22" t="s">
        <v>32</v>
      </c>
      <c r="D673" s="22" t="s">
        <v>99</v>
      </c>
      <c r="E673" s="22" t="s">
        <v>26</v>
      </c>
      <c r="F673" s="23">
        <v>40504</v>
      </c>
      <c r="G673" s="24" t="s">
        <v>27</v>
      </c>
      <c r="H673" s="25">
        <v>675494.55</v>
      </c>
      <c r="I673" s="25">
        <v>-372644.12</v>
      </c>
      <c r="J673" s="25">
        <v>302850.43000000005</v>
      </c>
      <c r="K673" s="41">
        <f t="shared" si="24"/>
        <v>2010</v>
      </c>
      <c r="L673" s="42">
        <f t="shared" si="23"/>
        <v>306.34745813244018</v>
      </c>
      <c r="M673" s="39">
        <f>(VLOOKUP(DATE(2005,12,1),IGPM!A:B,2,1)/VLOOKUP(DATE(YEAR(F673),MONTH(F673),1),IGPM!A:B,2,1))*H673</f>
        <v>506018.98726157512</v>
      </c>
      <c r="N673" s="26" t="s">
        <v>28</v>
      </c>
      <c r="O673" s="26" t="s">
        <v>29</v>
      </c>
      <c r="P673" s="25">
        <v>-372644.12</v>
      </c>
      <c r="Q673" s="25">
        <v>302850.43000000005</v>
      </c>
      <c r="R673" s="25">
        <v>1808890.3196448614</v>
      </c>
      <c r="S673" s="25">
        <v>-997894.56678899634</v>
      </c>
      <c r="T673" s="27">
        <v>810995.75285586505</v>
      </c>
    </row>
    <row r="674" spans="1:20">
      <c r="A674" s="28" t="s">
        <v>869</v>
      </c>
      <c r="B674" s="22" t="s">
        <v>865</v>
      </c>
      <c r="C674" s="22" t="s">
        <v>32</v>
      </c>
      <c r="D674" s="22" t="s">
        <v>99</v>
      </c>
      <c r="E674" s="22" t="s">
        <v>26</v>
      </c>
      <c r="F674" s="23">
        <v>40504</v>
      </c>
      <c r="G674" s="24" t="s">
        <v>27</v>
      </c>
      <c r="H674" s="25">
        <v>438097.45</v>
      </c>
      <c r="I674" s="25">
        <v>-240933.13</v>
      </c>
      <c r="J674" s="25">
        <v>197164.32</v>
      </c>
      <c r="K674" s="41">
        <f t="shared" si="24"/>
        <v>2010</v>
      </c>
      <c r="L674" s="42">
        <f t="shared" si="23"/>
        <v>307.2988303850118</v>
      </c>
      <c r="M674" s="39">
        <f>(VLOOKUP(DATE(2005,12,1),IGPM!A:B,2,1)/VLOOKUP(DATE(YEAR(F674),MONTH(F674),1),IGPM!A:B,2,1))*H674</f>
        <v>328182.70402163651</v>
      </c>
      <c r="N674" s="26" t="s">
        <v>28</v>
      </c>
      <c r="O674" s="26" t="s">
        <v>29</v>
      </c>
      <c r="P674" s="25">
        <v>-240933.13</v>
      </c>
      <c r="Q674" s="25">
        <v>197164.32</v>
      </c>
      <c r="R674" s="25">
        <v>1173170.4369281717</v>
      </c>
      <c r="S674" s="25">
        <v>-645188.9308932795</v>
      </c>
      <c r="T674" s="27">
        <v>527981.50603489217</v>
      </c>
    </row>
    <row r="675" spans="1:20">
      <c r="A675" s="28" t="s">
        <v>870</v>
      </c>
      <c r="B675" s="22" t="s">
        <v>867</v>
      </c>
      <c r="C675" s="22" t="s">
        <v>32</v>
      </c>
      <c r="D675" s="22" t="s">
        <v>99</v>
      </c>
      <c r="E675" s="22" t="s">
        <v>26</v>
      </c>
      <c r="F675" s="23">
        <v>40504</v>
      </c>
      <c r="G675" s="24" t="s">
        <v>27</v>
      </c>
      <c r="H675" s="25">
        <v>675494.55</v>
      </c>
      <c r="I675" s="25">
        <v>-372644.12</v>
      </c>
      <c r="J675" s="25">
        <v>302850.43000000005</v>
      </c>
      <c r="K675" s="41">
        <f t="shared" si="24"/>
        <v>2010</v>
      </c>
      <c r="L675" s="42">
        <f t="shared" si="23"/>
        <v>306.34745813244018</v>
      </c>
      <c r="M675" s="39">
        <f>(VLOOKUP(DATE(2005,12,1),IGPM!A:B,2,1)/VLOOKUP(DATE(YEAR(F675),MONTH(F675),1),IGPM!A:B,2,1))*H675</f>
        <v>506018.98726157512</v>
      </c>
      <c r="N675" s="26" t="s">
        <v>28</v>
      </c>
      <c r="O675" s="26" t="s">
        <v>29</v>
      </c>
      <c r="P675" s="25">
        <v>-372644.12</v>
      </c>
      <c r="Q675" s="25">
        <v>302850.43000000005</v>
      </c>
      <c r="R675" s="25">
        <v>1808890.3196448614</v>
      </c>
      <c r="S675" s="25">
        <v>-997894.56678899634</v>
      </c>
      <c r="T675" s="27">
        <v>810995.75285586505</v>
      </c>
    </row>
    <row r="676" spans="1:20">
      <c r="A676" s="28" t="s">
        <v>871</v>
      </c>
      <c r="B676" s="22" t="s">
        <v>53</v>
      </c>
      <c r="C676" s="22" t="s">
        <v>32</v>
      </c>
      <c r="D676" s="22" t="s">
        <v>99</v>
      </c>
      <c r="E676" s="22" t="s">
        <v>26</v>
      </c>
      <c r="F676" s="23">
        <v>40504</v>
      </c>
      <c r="G676" s="24" t="s">
        <v>27</v>
      </c>
      <c r="H676" s="25">
        <v>675494.55</v>
      </c>
      <c r="I676" s="25">
        <v>-372644.12</v>
      </c>
      <c r="J676" s="25">
        <v>302850.43000000005</v>
      </c>
      <c r="K676" s="41">
        <f t="shared" si="24"/>
        <v>2010</v>
      </c>
      <c r="L676" s="42">
        <f t="shared" si="23"/>
        <v>306.34745813244018</v>
      </c>
      <c r="M676" s="39">
        <f>(VLOOKUP(DATE(2005,12,1),IGPM!A:B,2,1)/VLOOKUP(DATE(YEAR(F676),MONTH(F676),1),IGPM!A:B,2,1))*H676</f>
        <v>506018.98726157512</v>
      </c>
      <c r="N676" s="26" t="s">
        <v>28</v>
      </c>
      <c r="O676" s="26" t="s">
        <v>29</v>
      </c>
      <c r="P676" s="25">
        <v>-372644.12</v>
      </c>
      <c r="Q676" s="25">
        <v>302850.43000000005</v>
      </c>
      <c r="R676" s="25">
        <v>1808890.3196448614</v>
      </c>
      <c r="S676" s="25">
        <v>-997894.56678899634</v>
      </c>
      <c r="T676" s="27">
        <v>810995.75285586505</v>
      </c>
    </row>
    <row r="677" spans="1:20">
      <c r="A677" s="28" t="s">
        <v>872</v>
      </c>
      <c r="B677" s="22" t="s">
        <v>873</v>
      </c>
      <c r="C677" s="22" t="s">
        <v>32</v>
      </c>
      <c r="D677" s="22" t="s">
        <v>99</v>
      </c>
      <c r="E677" s="22" t="s">
        <v>26</v>
      </c>
      <c r="F677" s="23">
        <v>40504</v>
      </c>
      <c r="G677" s="24" t="s">
        <v>27</v>
      </c>
      <c r="H677" s="25">
        <v>43285.29</v>
      </c>
      <c r="I677" s="25">
        <v>-27959.62</v>
      </c>
      <c r="J677" s="25">
        <v>15325.670000000002</v>
      </c>
      <c r="K677" s="41">
        <f t="shared" si="24"/>
        <v>2010</v>
      </c>
      <c r="L677" s="42">
        <f t="shared" si="23"/>
        <v>261.63495820043335</v>
      </c>
      <c r="M677" s="39">
        <f>(VLOOKUP(DATE(2005,12,1),IGPM!A:B,2,1)/VLOOKUP(DATE(YEAR(F677),MONTH(F677),1),IGPM!A:B,2,1))*H677</f>
        <v>32425.396487837814</v>
      </c>
      <c r="N677" s="26" t="s">
        <v>28</v>
      </c>
      <c r="O677" s="26" t="s">
        <v>29</v>
      </c>
      <c r="P677" s="25">
        <v>-27959.62</v>
      </c>
      <c r="Q677" s="25">
        <v>15325.670000000002</v>
      </c>
      <c r="R677" s="25">
        <v>115912.61848673764</v>
      </c>
      <c r="S677" s="25">
        <v>-74872.381959186576</v>
      </c>
      <c r="T677" s="27">
        <v>41040.236527551067</v>
      </c>
    </row>
    <row r="678" spans="1:20">
      <c r="A678" s="28" t="s">
        <v>874</v>
      </c>
      <c r="B678" s="22" t="s">
        <v>51</v>
      </c>
      <c r="C678" s="22" t="s">
        <v>32</v>
      </c>
      <c r="D678" s="22" t="s">
        <v>99</v>
      </c>
      <c r="E678" s="22" t="s">
        <v>26</v>
      </c>
      <c r="F678" s="23">
        <v>40504</v>
      </c>
      <c r="G678" s="24" t="s">
        <v>27</v>
      </c>
      <c r="H678" s="25">
        <v>97425.08</v>
      </c>
      <c r="I678" s="25">
        <v>-52128.59</v>
      </c>
      <c r="J678" s="25">
        <v>45296.490000000005</v>
      </c>
      <c r="K678" s="41">
        <f t="shared" si="24"/>
        <v>2010</v>
      </c>
      <c r="L678" s="42">
        <f t="shared" si="23"/>
        <v>315.85044828567203</v>
      </c>
      <c r="M678" s="39">
        <f>(VLOOKUP(DATE(2005,12,1),IGPM!A:B,2,1)/VLOOKUP(DATE(YEAR(F678),MONTH(F678),1),IGPM!A:B,2,1))*H678</f>
        <v>72981.995658555548</v>
      </c>
      <c r="N678" s="26" t="s">
        <v>28</v>
      </c>
      <c r="O678" s="26" t="s">
        <v>29</v>
      </c>
      <c r="P678" s="25">
        <v>-52128.59</v>
      </c>
      <c r="Q678" s="25">
        <v>45296.490000000005</v>
      </c>
      <c r="R678" s="25">
        <v>260892.23681023953</v>
      </c>
      <c r="S678" s="25">
        <v>-139593.87507676549</v>
      </c>
      <c r="T678" s="27">
        <v>121298.36173347404</v>
      </c>
    </row>
    <row r="679" spans="1:20">
      <c r="A679" s="28" t="s">
        <v>875</v>
      </c>
      <c r="B679" s="22" t="s">
        <v>876</v>
      </c>
      <c r="C679" s="22" t="s">
        <v>24</v>
      </c>
      <c r="D679" s="22" t="s">
        <v>99</v>
      </c>
      <c r="E679" s="22" t="s">
        <v>26</v>
      </c>
      <c r="F679" s="23">
        <v>40504</v>
      </c>
      <c r="G679" s="24" t="s">
        <v>27</v>
      </c>
      <c r="H679" s="25">
        <v>208501.02</v>
      </c>
      <c r="I679" s="25">
        <v>-208501.02</v>
      </c>
      <c r="J679" s="25">
        <v>0</v>
      </c>
      <c r="K679" s="41">
        <f t="shared" si="24"/>
        <v>2010</v>
      </c>
      <c r="L679" s="42">
        <f t="shared" si="23"/>
        <v>168.99999999999997</v>
      </c>
      <c r="M679" s="39">
        <f>(VLOOKUP(DATE(2005,12,1),IGPM!A:B,2,1)/VLOOKUP(DATE(YEAR(F679),MONTH(F679),1),IGPM!A:B,2,1))*H679</f>
        <v>156189.97219652685</v>
      </c>
      <c r="N679" s="26" t="s">
        <v>28</v>
      </c>
      <c r="O679" s="26" t="s">
        <v>29</v>
      </c>
      <c r="P679" s="25">
        <v>-208501.02</v>
      </c>
      <c r="Q679" s="25">
        <v>0</v>
      </c>
      <c r="R679" s="25">
        <v>558339.77744761901</v>
      </c>
      <c r="S679" s="25">
        <v>-558339.77744761901</v>
      </c>
      <c r="T679" s="27">
        <v>0</v>
      </c>
    </row>
    <row r="680" spans="1:20">
      <c r="A680" s="28" t="s">
        <v>877</v>
      </c>
      <c r="B680" s="22" t="s">
        <v>23</v>
      </c>
      <c r="C680" s="22" t="s">
        <v>24</v>
      </c>
      <c r="D680" s="22" t="s">
        <v>99</v>
      </c>
      <c r="E680" s="22" t="s">
        <v>26</v>
      </c>
      <c r="F680" s="23">
        <v>40504</v>
      </c>
      <c r="G680" s="24" t="s">
        <v>27</v>
      </c>
      <c r="H680" s="25">
        <v>97544.34</v>
      </c>
      <c r="I680" s="25">
        <v>-63007.59</v>
      </c>
      <c r="J680" s="25">
        <v>34536.75</v>
      </c>
      <c r="K680" s="41">
        <f t="shared" si="24"/>
        <v>2010</v>
      </c>
      <c r="L680" s="42">
        <f t="shared" si="23"/>
        <v>261.63504206397994</v>
      </c>
      <c r="M680" s="39">
        <f>(VLOOKUP(DATE(2005,12,1),IGPM!A:B,2,1)/VLOOKUP(DATE(YEAR(F680),MONTH(F680),1),IGPM!A:B,2,1))*H680</f>
        <v>73071.334387374038</v>
      </c>
      <c r="N680" s="26" t="s">
        <v>28</v>
      </c>
      <c r="O680" s="26" t="s">
        <v>29</v>
      </c>
      <c r="P680" s="25">
        <v>-63007.59</v>
      </c>
      <c r="Q680" s="25">
        <v>34536.75</v>
      </c>
      <c r="R680" s="25">
        <v>261211.60024480883</v>
      </c>
      <c r="S680" s="25">
        <v>-168726.48286378084</v>
      </c>
      <c r="T680" s="27">
        <v>92485.117381027987</v>
      </c>
    </row>
    <row r="681" spans="1:20">
      <c r="A681" s="28" t="s">
        <v>878</v>
      </c>
      <c r="B681" s="22" t="s">
        <v>88</v>
      </c>
      <c r="C681" s="22" t="s">
        <v>32</v>
      </c>
      <c r="D681" s="22" t="s">
        <v>99</v>
      </c>
      <c r="E681" s="22" t="s">
        <v>26</v>
      </c>
      <c r="F681" s="23">
        <v>40504</v>
      </c>
      <c r="G681" s="24" t="s">
        <v>27</v>
      </c>
      <c r="H681" s="25">
        <v>559100.28</v>
      </c>
      <c r="I681" s="25">
        <v>-369659.6</v>
      </c>
      <c r="J681" s="25">
        <v>189440.68000000005</v>
      </c>
      <c r="K681" s="41">
        <f t="shared" si="24"/>
        <v>2010</v>
      </c>
      <c r="L681" s="42">
        <f t="shared" si="23"/>
        <v>255.60798994534434</v>
      </c>
      <c r="M681" s="39">
        <f>(VLOOKUP(DATE(2005,12,1),IGPM!A:B,2,1)/VLOOKUP(DATE(YEAR(F681),MONTH(F681),1),IGPM!A:B,2,1))*H681</f>
        <v>418827.00232483458</v>
      </c>
      <c r="N681" s="26" t="s">
        <v>28</v>
      </c>
      <c r="O681" s="26" t="s">
        <v>29</v>
      </c>
      <c r="P681" s="25">
        <v>-369659.6</v>
      </c>
      <c r="Q681" s="25">
        <v>189440.68000000005</v>
      </c>
      <c r="R681" s="25">
        <v>1497200.9532907875</v>
      </c>
      <c r="S681" s="25">
        <v>-989902.39374069194</v>
      </c>
      <c r="T681" s="27">
        <v>507298.55955009558</v>
      </c>
    </row>
    <row r="682" spans="1:20">
      <c r="A682" s="28" t="s">
        <v>879</v>
      </c>
      <c r="B682" s="22" t="s">
        <v>880</v>
      </c>
      <c r="C682" s="22" t="s">
        <v>32</v>
      </c>
      <c r="D682" s="22" t="s">
        <v>99</v>
      </c>
      <c r="E682" s="22" t="s">
        <v>26</v>
      </c>
      <c r="F682" s="23">
        <v>40504</v>
      </c>
      <c r="G682" s="24" t="s">
        <v>27</v>
      </c>
      <c r="H682" s="25">
        <v>99275.9</v>
      </c>
      <c r="I682" s="25">
        <v>-63551.18</v>
      </c>
      <c r="J682" s="25">
        <v>35724.719999999994</v>
      </c>
      <c r="K682" s="41">
        <f t="shared" si="24"/>
        <v>2010</v>
      </c>
      <c r="L682" s="42">
        <f t="shared" si="23"/>
        <v>264.00181869164345</v>
      </c>
      <c r="M682" s="39">
        <f>(VLOOKUP(DATE(2005,12,1),IGPM!A:B,2,1)/VLOOKUP(DATE(YEAR(F682),MONTH(F682),1),IGPM!A:B,2,1))*H682</f>
        <v>74368.461414650053</v>
      </c>
      <c r="N682" s="26" t="s">
        <v>28</v>
      </c>
      <c r="O682" s="26" t="s">
        <v>29</v>
      </c>
      <c r="P682" s="25">
        <v>-63551.18</v>
      </c>
      <c r="Q682" s="25">
        <v>35724.719999999994</v>
      </c>
      <c r="R682" s="25">
        <v>265848.50238100556</v>
      </c>
      <c r="S682" s="25">
        <v>-170182.14921794427</v>
      </c>
      <c r="T682" s="27">
        <v>95666.353163061285</v>
      </c>
    </row>
    <row r="683" spans="1:20">
      <c r="A683" s="28" t="s">
        <v>881</v>
      </c>
      <c r="B683" s="22" t="s">
        <v>880</v>
      </c>
      <c r="C683" s="22" t="s">
        <v>32</v>
      </c>
      <c r="D683" s="22" t="s">
        <v>99</v>
      </c>
      <c r="E683" s="22" t="s">
        <v>26</v>
      </c>
      <c r="F683" s="23">
        <v>40504</v>
      </c>
      <c r="G683" s="24" t="s">
        <v>27</v>
      </c>
      <c r="H683" s="25">
        <v>49415.12</v>
      </c>
      <c r="I683" s="25">
        <v>-32141.96</v>
      </c>
      <c r="J683" s="25">
        <v>17273.160000000003</v>
      </c>
      <c r="K683" s="41">
        <f t="shared" si="24"/>
        <v>2010</v>
      </c>
      <c r="L683" s="42">
        <f t="shared" si="23"/>
        <v>259.82097171423277</v>
      </c>
      <c r="M683" s="39">
        <f>(VLOOKUP(DATE(2005,12,1),IGPM!A:B,2,1)/VLOOKUP(DATE(YEAR(F683),MONTH(F683),1),IGPM!A:B,2,1))*H683</f>
        <v>37017.306768513838</v>
      </c>
      <c r="N683" s="26" t="s">
        <v>28</v>
      </c>
      <c r="O683" s="26" t="s">
        <v>29</v>
      </c>
      <c r="P683" s="25">
        <v>-32141.96</v>
      </c>
      <c r="Q683" s="25">
        <v>17273.160000000003</v>
      </c>
      <c r="R683" s="25">
        <v>132327.54018828011</v>
      </c>
      <c r="S683" s="25">
        <v>-86072.16786340074</v>
      </c>
      <c r="T683" s="27">
        <v>46255.372324879369</v>
      </c>
    </row>
    <row r="684" spans="1:20">
      <c r="A684" s="28" t="s">
        <v>882</v>
      </c>
      <c r="B684" s="22" t="s">
        <v>880</v>
      </c>
      <c r="C684" s="22" t="s">
        <v>32</v>
      </c>
      <c r="D684" s="22" t="s">
        <v>99</v>
      </c>
      <c r="E684" s="22" t="s">
        <v>26</v>
      </c>
      <c r="F684" s="23">
        <v>40504</v>
      </c>
      <c r="G684" s="24" t="s">
        <v>27</v>
      </c>
      <c r="H684" s="25">
        <v>19082.599999999999</v>
      </c>
      <c r="I684" s="25">
        <v>-12425.03</v>
      </c>
      <c r="J684" s="25">
        <v>6657.5699999999979</v>
      </c>
      <c r="K684" s="41">
        <f t="shared" si="24"/>
        <v>2010</v>
      </c>
      <c r="L684" s="42">
        <f t="shared" si="23"/>
        <v>259.55344977034258</v>
      </c>
      <c r="M684" s="39">
        <f>(VLOOKUP(DATE(2005,12,1),IGPM!A:B,2,1)/VLOOKUP(DATE(YEAR(F684),MONTH(F684),1),IGPM!A:B,2,1))*H684</f>
        <v>14294.945719869587</v>
      </c>
      <c r="N684" s="26" t="s">
        <v>28</v>
      </c>
      <c r="O684" s="26" t="s">
        <v>29</v>
      </c>
      <c r="P684" s="25">
        <v>-12425.03</v>
      </c>
      <c r="Q684" s="25">
        <v>6657.5699999999979</v>
      </c>
      <c r="R684" s="25">
        <v>51100.827406609016</v>
      </c>
      <c r="S684" s="25">
        <v>-33272.683677902343</v>
      </c>
      <c r="T684" s="27">
        <v>17828.143728706673</v>
      </c>
    </row>
    <row r="685" spans="1:20">
      <c r="A685" s="28" t="s">
        <v>883</v>
      </c>
      <c r="B685" s="22" t="s">
        <v>880</v>
      </c>
      <c r="C685" s="22" t="s">
        <v>32</v>
      </c>
      <c r="D685" s="22" t="s">
        <v>99</v>
      </c>
      <c r="E685" s="22" t="s">
        <v>26</v>
      </c>
      <c r="F685" s="23">
        <v>40504</v>
      </c>
      <c r="G685" s="24" t="s">
        <v>27</v>
      </c>
      <c r="H685" s="25">
        <v>99275.9</v>
      </c>
      <c r="I685" s="25">
        <v>-63551.18</v>
      </c>
      <c r="J685" s="25">
        <v>35724.719999999994</v>
      </c>
      <c r="K685" s="41">
        <f t="shared" si="24"/>
        <v>2010</v>
      </c>
      <c r="L685" s="42">
        <f t="shared" si="23"/>
        <v>264.00181869164345</v>
      </c>
      <c r="M685" s="39">
        <f>(VLOOKUP(DATE(2005,12,1),IGPM!A:B,2,1)/VLOOKUP(DATE(YEAR(F685),MONTH(F685),1),IGPM!A:B,2,1))*H685</f>
        <v>74368.461414650053</v>
      </c>
      <c r="N685" s="26" t="s">
        <v>28</v>
      </c>
      <c r="O685" s="26" t="s">
        <v>29</v>
      </c>
      <c r="P685" s="25">
        <v>-63551.18</v>
      </c>
      <c r="Q685" s="25">
        <v>35724.719999999994</v>
      </c>
      <c r="R685" s="25">
        <v>265848.50238100556</v>
      </c>
      <c r="S685" s="25">
        <v>-170182.14921794427</v>
      </c>
      <c r="T685" s="27">
        <v>95666.353163061285</v>
      </c>
    </row>
    <row r="686" spans="1:20">
      <c r="A686" s="28" t="s">
        <v>884</v>
      </c>
      <c r="B686" s="22" t="s">
        <v>880</v>
      </c>
      <c r="C686" s="22" t="s">
        <v>32</v>
      </c>
      <c r="D686" s="22" t="s">
        <v>99</v>
      </c>
      <c r="E686" s="22" t="s">
        <v>26</v>
      </c>
      <c r="F686" s="23">
        <v>40504</v>
      </c>
      <c r="G686" s="24" t="s">
        <v>27</v>
      </c>
      <c r="H686" s="25">
        <v>49415.12</v>
      </c>
      <c r="I686" s="25">
        <v>-32141.96</v>
      </c>
      <c r="J686" s="25">
        <v>17273.160000000003</v>
      </c>
      <c r="K686" s="41">
        <f t="shared" si="24"/>
        <v>2010</v>
      </c>
      <c r="L686" s="42">
        <f t="shared" si="23"/>
        <v>259.82097171423277</v>
      </c>
      <c r="M686" s="39">
        <f>(VLOOKUP(DATE(2005,12,1),IGPM!A:B,2,1)/VLOOKUP(DATE(YEAR(F686),MONTH(F686),1),IGPM!A:B,2,1))*H686</f>
        <v>37017.306768513838</v>
      </c>
      <c r="N686" s="26" t="s">
        <v>28</v>
      </c>
      <c r="O686" s="26" t="s">
        <v>29</v>
      </c>
      <c r="P686" s="25">
        <v>-32141.96</v>
      </c>
      <c r="Q686" s="25">
        <v>17273.160000000003</v>
      </c>
      <c r="R686" s="25">
        <v>132327.54018828011</v>
      </c>
      <c r="S686" s="25">
        <v>-86072.16786340074</v>
      </c>
      <c r="T686" s="27">
        <v>46255.372324879369</v>
      </c>
    </row>
    <row r="687" spans="1:20">
      <c r="A687" s="28" t="s">
        <v>885</v>
      </c>
      <c r="B687" s="22" t="s">
        <v>880</v>
      </c>
      <c r="C687" s="22" t="s">
        <v>32</v>
      </c>
      <c r="D687" s="22" t="s">
        <v>99</v>
      </c>
      <c r="E687" s="22" t="s">
        <v>26</v>
      </c>
      <c r="F687" s="23">
        <v>40504</v>
      </c>
      <c r="G687" s="24" t="s">
        <v>27</v>
      </c>
      <c r="H687" s="25">
        <v>19082.599999999999</v>
      </c>
      <c r="I687" s="25">
        <v>-12425.03</v>
      </c>
      <c r="J687" s="25">
        <v>6657.5699999999979</v>
      </c>
      <c r="K687" s="41">
        <f t="shared" si="24"/>
        <v>2010</v>
      </c>
      <c r="L687" s="42">
        <f t="shared" si="23"/>
        <v>259.55344977034258</v>
      </c>
      <c r="M687" s="39">
        <f>(VLOOKUP(DATE(2005,12,1),IGPM!A:B,2,1)/VLOOKUP(DATE(YEAR(F687),MONTH(F687),1),IGPM!A:B,2,1))*H687</f>
        <v>14294.945719869587</v>
      </c>
      <c r="N687" s="26" t="s">
        <v>28</v>
      </c>
      <c r="O687" s="26" t="s">
        <v>29</v>
      </c>
      <c r="P687" s="25">
        <v>-12425.03</v>
      </c>
      <c r="Q687" s="25">
        <v>6657.5699999999979</v>
      </c>
      <c r="R687" s="25">
        <v>51100.827406609016</v>
      </c>
      <c r="S687" s="25">
        <v>-33272.683677902343</v>
      </c>
      <c r="T687" s="27">
        <v>17828.143728706673</v>
      </c>
    </row>
    <row r="688" spans="1:20">
      <c r="A688" s="28" t="s">
        <v>886</v>
      </c>
      <c r="B688" s="22" t="s">
        <v>49</v>
      </c>
      <c r="C688" s="22" t="s">
        <v>32</v>
      </c>
      <c r="D688" s="22" t="s">
        <v>99</v>
      </c>
      <c r="E688" s="22" t="s">
        <v>26</v>
      </c>
      <c r="F688" s="23">
        <v>40504</v>
      </c>
      <c r="G688" s="24" t="s">
        <v>27</v>
      </c>
      <c r="H688" s="25">
        <v>94620.93</v>
      </c>
      <c r="I688" s="25">
        <v>-52126.1</v>
      </c>
      <c r="J688" s="25">
        <v>42494.829999999994</v>
      </c>
      <c r="K688" s="41">
        <f t="shared" si="24"/>
        <v>2010</v>
      </c>
      <c r="L688" s="42">
        <f t="shared" si="23"/>
        <v>306.77409531885178</v>
      </c>
      <c r="M688" s="39">
        <f>(VLOOKUP(DATE(2005,12,1),IGPM!A:B,2,1)/VLOOKUP(DATE(YEAR(F688),MONTH(F688),1),IGPM!A:B,2,1))*H688</f>
        <v>70881.381903596979</v>
      </c>
      <c r="N688" s="26" t="s">
        <v>28</v>
      </c>
      <c r="O688" s="26" t="s">
        <v>29</v>
      </c>
      <c r="P688" s="25">
        <v>-52126.1</v>
      </c>
      <c r="Q688" s="25">
        <v>42494.829999999994</v>
      </c>
      <c r="R688" s="25">
        <v>253383.07216955937</v>
      </c>
      <c r="S688" s="25">
        <v>-139587.20716671957</v>
      </c>
      <c r="T688" s="27">
        <v>113795.8650028398</v>
      </c>
    </row>
    <row r="689" spans="1:20">
      <c r="A689" s="28" t="s">
        <v>887</v>
      </c>
      <c r="B689" s="22" t="s">
        <v>53</v>
      </c>
      <c r="C689" s="22" t="s">
        <v>32</v>
      </c>
      <c r="D689" s="22" t="s">
        <v>99</v>
      </c>
      <c r="E689" s="22" t="s">
        <v>26</v>
      </c>
      <c r="F689" s="23">
        <v>40504</v>
      </c>
      <c r="G689" s="24" t="s">
        <v>27</v>
      </c>
      <c r="H689" s="25">
        <v>54050.21</v>
      </c>
      <c r="I689" s="25">
        <v>-29229.62</v>
      </c>
      <c r="J689" s="25">
        <v>24820.59</v>
      </c>
      <c r="K689" s="41">
        <f t="shared" si="24"/>
        <v>2010</v>
      </c>
      <c r="L689" s="42">
        <f t="shared" si="23"/>
        <v>312.50784272939575</v>
      </c>
      <c r="M689" s="39">
        <f>(VLOOKUP(DATE(2005,12,1),IGPM!A:B,2,1)/VLOOKUP(DATE(YEAR(F689),MONTH(F689),1),IGPM!A:B,2,1))*H689</f>
        <v>40489.493994400786</v>
      </c>
      <c r="N689" s="26" t="s">
        <v>28</v>
      </c>
      <c r="O689" s="26" t="s">
        <v>29</v>
      </c>
      <c r="P689" s="25">
        <v>-29229.62</v>
      </c>
      <c r="Q689" s="25">
        <v>24820.59</v>
      </c>
      <c r="R689" s="25">
        <v>144739.73423437963</v>
      </c>
      <c r="S689" s="25">
        <v>-78273.283870162719</v>
      </c>
      <c r="T689" s="27">
        <v>66466.450364216915</v>
      </c>
    </row>
    <row r="690" spans="1:20">
      <c r="A690" s="28" t="s">
        <v>888</v>
      </c>
      <c r="B690" s="22" t="s">
        <v>53</v>
      </c>
      <c r="C690" s="22" t="s">
        <v>32</v>
      </c>
      <c r="D690" s="22" t="s">
        <v>99</v>
      </c>
      <c r="E690" s="22" t="s">
        <v>26</v>
      </c>
      <c r="F690" s="23">
        <v>40504</v>
      </c>
      <c r="G690" s="24" t="s">
        <v>27</v>
      </c>
      <c r="H690" s="25">
        <v>26903.79</v>
      </c>
      <c r="I690" s="25">
        <v>-14848.56</v>
      </c>
      <c r="J690" s="25">
        <v>12055.230000000001</v>
      </c>
      <c r="K690" s="41">
        <f t="shared" si="24"/>
        <v>2010</v>
      </c>
      <c r="L690" s="42">
        <f t="shared" si="23"/>
        <v>306.20750497017895</v>
      </c>
      <c r="M690" s="39">
        <f>(VLOOKUP(DATE(2005,12,1),IGPM!A:B,2,1)/VLOOKUP(DATE(YEAR(F690),MONTH(F690),1),IGPM!A:B,2,1))*H690</f>
        <v>20153.868849568204</v>
      </c>
      <c r="N690" s="26" t="s">
        <v>28</v>
      </c>
      <c r="O690" s="26" t="s">
        <v>29</v>
      </c>
      <c r="P690" s="25">
        <v>-14848.56</v>
      </c>
      <c r="Q690" s="25">
        <v>12055.230000000001</v>
      </c>
      <c r="R690" s="25">
        <v>72045.000648425979</v>
      </c>
      <c r="S690" s="25">
        <v>-39762.595337987404</v>
      </c>
      <c r="T690" s="27">
        <v>32282.405310438575</v>
      </c>
    </row>
    <row r="691" spans="1:20">
      <c r="A691" s="28" t="s">
        <v>889</v>
      </c>
      <c r="B691" s="22" t="s">
        <v>53</v>
      </c>
      <c r="C691" s="22" t="s">
        <v>32</v>
      </c>
      <c r="D691" s="22" t="s">
        <v>99</v>
      </c>
      <c r="E691" s="22" t="s">
        <v>26</v>
      </c>
      <c r="F691" s="23">
        <v>40504</v>
      </c>
      <c r="G691" s="24" t="s">
        <v>27</v>
      </c>
      <c r="H691" s="25">
        <v>10389.41</v>
      </c>
      <c r="I691" s="25">
        <v>-5742.61</v>
      </c>
      <c r="J691" s="25">
        <v>4646.8</v>
      </c>
      <c r="K691" s="41">
        <f t="shared" si="24"/>
        <v>2010</v>
      </c>
      <c r="L691" s="42">
        <f t="shared" si="23"/>
        <v>305.75126815158961</v>
      </c>
      <c r="M691" s="39">
        <f>(VLOOKUP(DATE(2005,12,1),IGPM!A:B,2,1)/VLOOKUP(DATE(YEAR(F691),MONTH(F691),1),IGPM!A:B,2,1))*H691</f>
        <v>7782.7996191017101</v>
      </c>
      <c r="N691" s="26" t="s">
        <v>28</v>
      </c>
      <c r="O691" s="26" t="s">
        <v>29</v>
      </c>
      <c r="P691" s="25">
        <v>-5742.61</v>
      </c>
      <c r="Q691" s="25">
        <v>4646.8</v>
      </c>
      <c r="R691" s="25">
        <v>27821.546710956467</v>
      </c>
      <c r="S691" s="25">
        <v>-15377.994742512396</v>
      </c>
      <c r="T691" s="27">
        <v>12443.551968444071</v>
      </c>
    </row>
    <row r="692" spans="1:20">
      <c r="A692" s="28" t="s">
        <v>890</v>
      </c>
      <c r="B692" s="22" t="s">
        <v>867</v>
      </c>
      <c r="C692" s="22" t="s">
        <v>32</v>
      </c>
      <c r="D692" s="22" t="s">
        <v>99</v>
      </c>
      <c r="E692" s="22" t="s">
        <v>26</v>
      </c>
      <c r="F692" s="23">
        <v>40504</v>
      </c>
      <c r="G692" s="24" t="s">
        <v>27</v>
      </c>
      <c r="H692" s="25">
        <v>54050.21</v>
      </c>
      <c r="I692" s="25">
        <v>-29229.62</v>
      </c>
      <c r="J692" s="25">
        <v>24820.59</v>
      </c>
      <c r="K692" s="41">
        <f t="shared" si="24"/>
        <v>2010</v>
      </c>
      <c r="L692" s="42">
        <f t="shared" si="23"/>
        <v>312.50784272939575</v>
      </c>
      <c r="M692" s="39">
        <f>(VLOOKUP(DATE(2005,12,1),IGPM!A:B,2,1)/VLOOKUP(DATE(YEAR(F692),MONTH(F692),1),IGPM!A:B,2,1))*H692</f>
        <v>40489.493994400786</v>
      </c>
      <c r="N692" s="26" t="s">
        <v>28</v>
      </c>
      <c r="O692" s="26" t="s">
        <v>29</v>
      </c>
      <c r="P692" s="25">
        <v>-29229.62</v>
      </c>
      <c r="Q692" s="25">
        <v>24820.59</v>
      </c>
      <c r="R692" s="25">
        <v>144739.73423437963</v>
      </c>
      <c r="S692" s="25">
        <v>-78273.283870162719</v>
      </c>
      <c r="T692" s="27">
        <v>66466.450364216915</v>
      </c>
    </row>
    <row r="693" spans="1:20">
      <c r="A693" s="28" t="s">
        <v>891</v>
      </c>
      <c r="B693" s="22" t="s">
        <v>867</v>
      </c>
      <c r="C693" s="22" t="s">
        <v>32</v>
      </c>
      <c r="D693" s="22" t="s">
        <v>99</v>
      </c>
      <c r="E693" s="22" t="s">
        <v>26</v>
      </c>
      <c r="F693" s="23">
        <v>40504</v>
      </c>
      <c r="G693" s="24" t="s">
        <v>27</v>
      </c>
      <c r="H693" s="25">
        <v>26903.79</v>
      </c>
      <c r="I693" s="25">
        <v>-14848.56</v>
      </c>
      <c r="J693" s="25">
        <v>12055.230000000001</v>
      </c>
      <c r="K693" s="41">
        <f t="shared" si="24"/>
        <v>2010</v>
      </c>
      <c r="L693" s="42">
        <f t="shared" si="23"/>
        <v>306.20750497017895</v>
      </c>
      <c r="M693" s="39">
        <f>(VLOOKUP(DATE(2005,12,1),IGPM!A:B,2,1)/VLOOKUP(DATE(YEAR(F693),MONTH(F693),1),IGPM!A:B,2,1))*H693</f>
        <v>20153.868849568204</v>
      </c>
      <c r="N693" s="26" t="s">
        <v>28</v>
      </c>
      <c r="O693" s="26" t="s">
        <v>29</v>
      </c>
      <c r="P693" s="25">
        <v>-14848.56</v>
      </c>
      <c r="Q693" s="25">
        <v>12055.230000000001</v>
      </c>
      <c r="R693" s="25">
        <v>72045.000648425979</v>
      </c>
      <c r="S693" s="25">
        <v>-39762.595337987404</v>
      </c>
      <c r="T693" s="27">
        <v>32282.405310438575</v>
      </c>
    </row>
    <row r="694" spans="1:20">
      <c r="A694" s="28" t="s">
        <v>892</v>
      </c>
      <c r="B694" s="22" t="s">
        <v>867</v>
      </c>
      <c r="C694" s="22" t="s">
        <v>32</v>
      </c>
      <c r="D694" s="22" t="s">
        <v>99</v>
      </c>
      <c r="E694" s="22" t="s">
        <v>26</v>
      </c>
      <c r="F694" s="23">
        <v>40504</v>
      </c>
      <c r="G694" s="24" t="s">
        <v>27</v>
      </c>
      <c r="H694" s="25">
        <v>10389.41</v>
      </c>
      <c r="I694" s="25">
        <v>-5742.61</v>
      </c>
      <c r="J694" s="25">
        <v>4646.8</v>
      </c>
      <c r="K694" s="41">
        <f t="shared" si="24"/>
        <v>2010</v>
      </c>
      <c r="L694" s="42">
        <f t="shared" si="23"/>
        <v>305.75126815158961</v>
      </c>
      <c r="M694" s="39">
        <f>(VLOOKUP(DATE(2005,12,1),IGPM!A:B,2,1)/VLOOKUP(DATE(YEAR(F694),MONTH(F694),1),IGPM!A:B,2,1))*H694</f>
        <v>7782.7996191017101</v>
      </c>
      <c r="N694" s="26" t="s">
        <v>28</v>
      </c>
      <c r="O694" s="26" t="s">
        <v>29</v>
      </c>
      <c r="P694" s="25">
        <v>-5742.61</v>
      </c>
      <c r="Q694" s="25">
        <v>4646.8</v>
      </c>
      <c r="R694" s="25">
        <v>27821.546710956467</v>
      </c>
      <c r="S694" s="25">
        <v>-15377.994742512396</v>
      </c>
      <c r="T694" s="27">
        <v>12443.551968444071</v>
      </c>
    </row>
    <row r="695" spans="1:20">
      <c r="A695" s="28" t="s">
        <v>893</v>
      </c>
      <c r="B695" s="22" t="s">
        <v>49</v>
      </c>
      <c r="C695" s="22" t="s">
        <v>32</v>
      </c>
      <c r="D695" s="22" t="s">
        <v>99</v>
      </c>
      <c r="E695" s="22" t="s">
        <v>26</v>
      </c>
      <c r="F695" s="23">
        <v>40504</v>
      </c>
      <c r="G695" s="24" t="s">
        <v>27</v>
      </c>
      <c r="H695" s="25">
        <v>70608.36</v>
      </c>
      <c r="I695" s="25">
        <v>-38816.230000000003</v>
      </c>
      <c r="J695" s="25">
        <v>31792.129999999997</v>
      </c>
      <c r="K695" s="41">
        <f t="shared" si="24"/>
        <v>2010</v>
      </c>
      <c r="L695" s="42">
        <f t="shared" si="23"/>
        <v>307.41812999356193</v>
      </c>
      <c r="M695" s="39">
        <f>(VLOOKUP(DATE(2005,12,1),IGPM!A:B,2,1)/VLOOKUP(DATE(YEAR(F695),MONTH(F695),1),IGPM!A:B,2,1))*H695</f>
        <v>52893.351721935745</v>
      </c>
      <c r="N695" s="26" t="s">
        <v>28</v>
      </c>
      <c r="O695" s="26" t="s">
        <v>29</v>
      </c>
      <c r="P695" s="25">
        <v>-38816.230000000003</v>
      </c>
      <c r="Q695" s="25">
        <v>31792.129999999997</v>
      </c>
      <c r="R695" s="25">
        <v>189080.39878337944</v>
      </c>
      <c r="S695" s="25">
        <v>-103945.03211329901</v>
      </c>
      <c r="T695" s="27">
        <v>85135.366670080432</v>
      </c>
    </row>
    <row r="696" spans="1:20">
      <c r="A696" s="28" t="s">
        <v>894</v>
      </c>
      <c r="B696" s="22" t="s">
        <v>53</v>
      </c>
      <c r="C696" s="22" t="s">
        <v>32</v>
      </c>
      <c r="D696" s="22" t="s">
        <v>99</v>
      </c>
      <c r="E696" s="22" t="s">
        <v>26</v>
      </c>
      <c r="F696" s="23">
        <v>40504</v>
      </c>
      <c r="G696" s="24" t="s">
        <v>27</v>
      </c>
      <c r="H696" s="25">
        <v>54050.23</v>
      </c>
      <c r="I696" s="25">
        <v>-29229.63</v>
      </c>
      <c r="J696" s="25">
        <v>24820.600000000002</v>
      </c>
      <c r="K696" s="41">
        <f t="shared" si="24"/>
        <v>2010</v>
      </c>
      <c r="L696" s="42">
        <f t="shared" si="23"/>
        <v>312.50785145073684</v>
      </c>
      <c r="M696" s="39">
        <f>(VLOOKUP(DATE(2005,12,1),IGPM!A:B,2,1)/VLOOKUP(DATE(YEAR(F696),MONTH(F696),1),IGPM!A:B,2,1))*H696</f>
        <v>40489.508976579018</v>
      </c>
      <c r="N696" s="26" t="s">
        <v>28</v>
      </c>
      <c r="O696" s="26" t="s">
        <v>29</v>
      </c>
      <c r="P696" s="25">
        <v>-29229.63</v>
      </c>
      <c r="Q696" s="25">
        <v>24820.600000000002</v>
      </c>
      <c r="R696" s="25">
        <v>144739.78779189006</v>
      </c>
      <c r="S696" s="25">
        <v>-78273.310648917934</v>
      </c>
      <c r="T696" s="27">
        <v>66466.47714297213</v>
      </c>
    </row>
    <row r="697" spans="1:20">
      <c r="A697" s="28" t="s">
        <v>895</v>
      </c>
      <c r="B697" s="22" t="s">
        <v>53</v>
      </c>
      <c r="C697" s="22" t="s">
        <v>32</v>
      </c>
      <c r="D697" s="22" t="s">
        <v>99</v>
      </c>
      <c r="E697" s="22" t="s">
        <v>26</v>
      </c>
      <c r="F697" s="23">
        <v>40504</v>
      </c>
      <c r="G697" s="24" t="s">
        <v>27</v>
      </c>
      <c r="H697" s="25">
        <v>26903.77</v>
      </c>
      <c r="I697" s="25">
        <v>-14848.56</v>
      </c>
      <c r="J697" s="25">
        <v>12055.210000000001</v>
      </c>
      <c r="K697" s="41">
        <f t="shared" si="24"/>
        <v>2010</v>
      </c>
      <c r="L697" s="42">
        <f t="shared" si="23"/>
        <v>306.20727733867795</v>
      </c>
      <c r="M697" s="39">
        <f>(VLOOKUP(DATE(2005,12,1),IGPM!A:B,2,1)/VLOOKUP(DATE(YEAR(F697),MONTH(F697),1),IGPM!A:B,2,1))*H697</f>
        <v>20153.853867389967</v>
      </c>
      <c r="N697" s="26" t="s">
        <v>28</v>
      </c>
      <c r="O697" s="26" t="s">
        <v>29</v>
      </c>
      <c r="P697" s="25">
        <v>-14848.56</v>
      </c>
      <c r="Q697" s="25">
        <v>12055.210000000001</v>
      </c>
      <c r="R697" s="25">
        <v>72044.947090915579</v>
      </c>
      <c r="S697" s="25">
        <v>-39762.595337987404</v>
      </c>
      <c r="T697" s="27">
        <v>32282.351752928174</v>
      </c>
    </row>
    <row r="698" spans="1:20">
      <c r="A698" s="28" t="s">
        <v>896</v>
      </c>
      <c r="B698" s="22" t="s">
        <v>53</v>
      </c>
      <c r="C698" s="22" t="s">
        <v>32</v>
      </c>
      <c r="D698" s="22" t="s">
        <v>99</v>
      </c>
      <c r="E698" s="22" t="s">
        <v>26</v>
      </c>
      <c r="F698" s="23">
        <v>40504</v>
      </c>
      <c r="G698" s="24" t="s">
        <v>27</v>
      </c>
      <c r="H698" s="25">
        <v>10389.42</v>
      </c>
      <c r="I698" s="25">
        <v>-5742.62</v>
      </c>
      <c r="J698" s="25">
        <v>4646.8</v>
      </c>
      <c r="K698" s="41">
        <f t="shared" si="24"/>
        <v>2010</v>
      </c>
      <c r="L698" s="42">
        <f t="shared" si="23"/>
        <v>305.75103001765746</v>
      </c>
      <c r="M698" s="39">
        <f>(VLOOKUP(DATE(2005,12,1),IGPM!A:B,2,1)/VLOOKUP(DATE(YEAR(F698),MONTH(F698),1),IGPM!A:B,2,1))*H698</f>
        <v>7782.8071101908281</v>
      </c>
      <c r="N698" s="26" t="s">
        <v>28</v>
      </c>
      <c r="O698" s="26" t="s">
        <v>29</v>
      </c>
      <c r="P698" s="25">
        <v>-5742.62</v>
      </c>
      <c r="Q698" s="25">
        <v>4646.8</v>
      </c>
      <c r="R698" s="25">
        <v>27821.573489711671</v>
      </c>
      <c r="S698" s="25">
        <v>-15378.021521267601</v>
      </c>
      <c r="T698" s="27">
        <v>12443.55196844407</v>
      </c>
    </row>
    <row r="699" spans="1:20">
      <c r="A699" s="28" t="s">
        <v>897</v>
      </c>
      <c r="B699" s="22" t="s">
        <v>867</v>
      </c>
      <c r="C699" s="22" t="s">
        <v>32</v>
      </c>
      <c r="D699" s="22" t="s">
        <v>99</v>
      </c>
      <c r="E699" s="22" t="s">
        <v>26</v>
      </c>
      <c r="F699" s="23">
        <v>40504</v>
      </c>
      <c r="G699" s="24" t="s">
        <v>27</v>
      </c>
      <c r="H699" s="25">
        <v>117672.65</v>
      </c>
      <c r="I699" s="25">
        <v>-64825.16</v>
      </c>
      <c r="J699" s="25">
        <v>52847.489999999991</v>
      </c>
      <c r="K699" s="41">
        <f t="shared" si="24"/>
        <v>2010</v>
      </c>
      <c r="L699" s="42">
        <f t="shared" si="23"/>
        <v>306.77406503894468</v>
      </c>
      <c r="M699" s="39">
        <f>(VLOOKUP(DATE(2005,12,1),IGPM!A:B,2,1)/VLOOKUP(DATE(YEAR(F699),MONTH(F699),1),IGPM!A:B,2,1))*H699</f>
        <v>88149.63078737761</v>
      </c>
      <c r="N699" s="26" t="s">
        <v>28</v>
      </c>
      <c r="O699" s="26" t="s">
        <v>29</v>
      </c>
      <c r="P699" s="25">
        <v>-64825.16</v>
      </c>
      <c r="Q699" s="25">
        <v>52847.489999999991</v>
      </c>
      <c r="R699" s="25">
        <v>315112.70886191144</v>
      </c>
      <c r="S699" s="25">
        <v>-173593.70907349183</v>
      </c>
      <c r="T699" s="27">
        <v>141518.99978841961</v>
      </c>
    </row>
    <row r="700" spans="1:20">
      <c r="A700" s="28" t="s">
        <v>898</v>
      </c>
      <c r="B700" s="22" t="s">
        <v>899</v>
      </c>
      <c r="C700" s="22" t="s">
        <v>32</v>
      </c>
      <c r="D700" s="22" t="s">
        <v>99</v>
      </c>
      <c r="E700" s="22" t="s">
        <v>26</v>
      </c>
      <c r="F700" s="23">
        <v>40504</v>
      </c>
      <c r="G700" s="24" t="s">
        <v>27</v>
      </c>
      <c r="H700" s="25">
        <v>5727.43</v>
      </c>
      <c r="I700" s="25">
        <v>-3709.27</v>
      </c>
      <c r="J700" s="25">
        <v>2018.1600000000003</v>
      </c>
      <c r="K700" s="41">
        <f t="shared" si="24"/>
        <v>2010</v>
      </c>
      <c r="L700" s="42">
        <f t="shared" si="23"/>
        <v>260.95044847099297</v>
      </c>
      <c r="M700" s="39">
        <f>(VLOOKUP(DATE(2005,12,1),IGPM!A:B,2,1)/VLOOKUP(DATE(YEAR(F700),MONTH(F700),1),IGPM!A:B,2,1))*H700</f>
        <v>4290.468854577085</v>
      </c>
      <c r="N700" s="26" t="s">
        <v>28</v>
      </c>
      <c r="O700" s="26" t="s">
        <v>29</v>
      </c>
      <c r="P700" s="25">
        <v>-3709.27</v>
      </c>
      <c r="Q700" s="25">
        <v>2018.1600000000003</v>
      </c>
      <c r="R700" s="25">
        <v>15337.344592111911</v>
      </c>
      <c r="S700" s="25">
        <v>-9932.9633317531498</v>
      </c>
      <c r="T700" s="27">
        <v>5404.3812603587612</v>
      </c>
    </row>
    <row r="701" spans="1:20">
      <c r="A701" s="28" t="s">
        <v>900</v>
      </c>
      <c r="B701" s="22" t="s">
        <v>51</v>
      </c>
      <c r="C701" s="22" t="s">
        <v>32</v>
      </c>
      <c r="D701" s="22" t="s">
        <v>99</v>
      </c>
      <c r="E701" s="22" t="s">
        <v>26</v>
      </c>
      <c r="F701" s="23">
        <v>40504</v>
      </c>
      <c r="G701" s="24" t="s">
        <v>27</v>
      </c>
      <c r="H701" s="25">
        <v>18460.310000000001</v>
      </c>
      <c r="I701" s="25">
        <v>-10295.01</v>
      </c>
      <c r="J701" s="25">
        <v>8165.3000000000011</v>
      </c>
      <c r="K701" s="41">
        <f t="shared" si="24"/>
        <v>2010</v>
      </c>
      <c r="L701" s="42">
        <f t="shared" si="23"/>
        <v>303.03927728093515</v>
      </c>
      <c r="M701" s="39">
        <f>(VLOOKUP(DATE(2005,12,1),IGPM!A:B,2,1)/VLOOKUP(DATE(YEAR(F701),MONTH(F701),1),IGPM!A:B,2,1))*H701</f>
        <v>13828.782735160081</v>
      </c>
      <c r="N701" s="26" t="s">
        <v>28</v>
      </c>
      <c r="O701" s="26" t="s">
        <v>29</v>
      </c>
      <c r="P701" s="25">
        <v>-10295.01</v>
      </c>
      <c r="Q701" s="25">
        <v>8165.3000000000011</v>
      </c>
      <c r="R701" s="25">
        <v>49434.412248985915</v>
      </c>
      <c r="S701" s="25">
        <v>-27568.755261825638</v>
      </c>
      <c r="T701" s="27">
        <v>21865.656987160277</v>
      </c>
    </row>
    <row r="702" spans="1:20">
      <c r="A702" s="28" t="s">
        <v>901</v>
      </c>
      <c r="B702" s="22" t="s">
        <v>899</v>
      </c>
      <c r="C702" s="22" t="s">
        <v>32</v>
      </c>
      <c r="D702" s="22" t="s">
        <v>99</v>
      </c>
      <c r="E702" s="22" t="s">
        <v>26</v>
      </c>
      <c r="F702" s="23">
        <v>40504</v>
      </c>
      <c r="G702" s="24" t="s">
        <v>27</v>
      </c>
      <c r="H702" s="25">
        <v>5727.43</v>
      </c>
      <c r="I702" s="25">
        <v>-3709.27</v>
      </c>
      <c r="J702" s="25">
        <v>2018.1600000000003</v>
      </c>
      <c r="K702" s="41">
        <f t="shared" si="24"/>
        <v>2010</v>
      </c>
      <c r="L702" s="42">
        <f t="shared" si="23"/>
        <v>260.95044847099297</v>
      </c>
      <c r="M702" s="39">
        <f>(VLOOKUP(DATE(2005,12,1),IGPM!A:B,2,1)/VLOOKUP(DATE(YEAR(F702),MONTH(F702),1),IGPM!A:B,2,1))*H702</f>
        <v>4290.468854577085</v>
      </c>
      <c r="N702" s="26" t="s">
        <v>28</v>
      </c>
      <c r="O702" s="26" t="s">
        <v>29</v>
      </c>
      <c r="P702" s="25">
        <v>-3709.27</v>
      </c>
      <c r="Q702" s="25">
        <v>2018.1600000000003</v>
      </c>
      <c r="R702" s="25">
        <v>15337.344592111911</v>
      </c>
      <c r="S702" s="25">
        <v>-9932.9633317531498</v>
      </c>
      <c r="T702" s="27">
        <v>5404.3812603587612</v>
      </c>
    </row>
    <row r="703" spans="1:20">
      <c r="A703" s="28" t="s">
        <v>902</v>
      </c>
      <c r="B703" s="22" t="s">
        <v>68</v>
      </c>
      <c r="C703" s="22" t="s">
        <v>69</v>
      </c>
      <c r="D703" s="22" t="s">
        <v>99</v>
      </c>
      <c r="E703" s="22" t="s">
        <v>26</v>
      </c>
      <c r="F703" s="23">
        <v>40504</v>
      </c>
      <c r="G703" s="24" t="s">
        <v>27</v>
      </c>
      <c r="H703" s="25">
        <v>2577312.71</v>
      </c>
      <c r="I703" s="25">
        <v>-1281491.49</v>
      </c>
      <c r="J703" s="25">
        <v>1295821.22</v>
      </c>
      <c r="K703" s="41">
        <f t="shared" si="24"/>
        <v>2010</v>
      </c>
      <c r="L703" s="42">
        <f t="shared" si="23"/>
        <v>339.88977015368243</v>
      </c>
      <c r="M703" s="39">
        <f>(VLOOKUP(DATE(2005,12,1),IGPM!A:B,2,1)/VLOOKUP(DATE(YEAR(F703),MONTH(F703),1),IGPM!A:B,2,1))*H703</f>
        <v>1930687.9194962943</v>
      </c>
      <c r="N703" s="26" t="s">
        <v>28</v>
      </c>
      <c r="O703" s="26" t="s">
        <v>29</v>
      </c>
      <c r="P703" s="25">
        <v>-1281491.49</v>
      </c>
      <c r="Q703" s="25">
        <v>1295821.22</v>
      </c>
      <c r="R703" s="25">
        <v>6901722.614663085</v>
      </c>
      <c r="S703" s="25">
        <v>-3431674.6907406868</v>
      </c>
      <c r="T703" s="27">
        <v>3470047.9239223981</v>
      </c>
    </row>
    <row r="704" spans="1:20">
      <c r="A704" s="28" t="s">
        <v>903</v>
      </c>
      <c r="B704" s="22" t="s">
        <v>68</v>
      </c>
      <c r="C704" s="22" t="s">
        <v>69</v>
      </c>
      <c r="D704" s="22" t="s">
        <v>99</v>
      </c>
      <c r="E704" s="22" t="s">
        <v>26</v>
      </c>
      <c r="F704" s="23">
        <v>40504</v>
      </c>
      <c r="G704" s="24" t="s">
        <v>27</v>
      </c>
      <c r="H704" s="25">
        <v>1282871.3700000001</v>
      </c>
      <c r="I704" s="25">
        <v>-653019.68999999994</v>
      </c>
      <c r="J704" s="25">
        <v>629851.68000000017</v>
      </c>
      <c r="K704" s="41">
        <f t="shared" si="24"/>
        <v>2010</v>
      </c>
      <c r="L704" s="42">
        <f t="shared" si="23"/>
        <v>332.00417207940552</v>
      </c>
      <c r="M704" s="39">
        <f>(VLOOKUP(DATE(2005,12,1),IGPM!A:B,2,1)/VLOOKUP(DATE(YEAR(F704),MONTH(F704),1),IGPM!A:B,2,1))*H704</f>
        <v>961010.37593015295</v>
      </c>
      <c r="N704" s="26" t="s">
        <v>28</v>
      </c>
      <c r="O704" s="26" t="s">
        <v>29</v>
      </c>
      <c r="P704" s="25">
        <v>-653019.68999999994</v>
      </c>
      <c r="Q704" s="25">
        <v>629851.68000000017</v>
      </c>
      <c r="R704" s="25">
        <v>3435369.8376138508</v>
      </c>
      <c r="S704" s="25">
        <v>-1748705.4422252381</v>
      </c>
      <c r="T704" s="27">
        <v>1686664.3953886128</v>
      </c>
    </row>
    <row r="705" spans="1:20">
      <c r="A705" s="28" t="s">
        <v>904</v>
      </c>
      <c r="B705" s="22" t="s">
        <v>68</v>
      </c>
      <c r="C705" s="22" t="s">
        <v>69</v>
      </c>
      <c r="D705" s="22" t="s">
        <v>99</v>
      </c>
      <c r="E705" s="22" t="s">
        <v>26</v>
      </c>
      <c r="F705" s="23">
        <v>40504</v>
      </c>
      <c r="G705" s="24" t="s">
        <v>27</v>
      </c>
      <c r="H705" s="25">
        <v>495405.4</v>
      </c>
      <c r="I705" s="25">
        <v>-252709.15</v>
      </c>
      <c r="J705" s="25">
        <v>242696.25000000003</v>
      </c>
      <c r="K705" s="41">
        <f t="shared" si="24"/>
        <v>2010</v>
      </c>
      <c r="L705" s="42">
        <f t="shared" si="23"/>
        <v>331.30384317307073</v>
      </c>
      <c r="M705" s="39">
        <f>(VLOOKUP(DATE(2005,12,1),IGPM!A:B,2,1)/VLOOKUP(DATE(YEAR(F705),MONTH(F705),1),IGPM!A:B,2,1))*H705</f>
        <v>371112.60008228867</v>
      </c>
      <c r="N705" s="26" t="s">
        <v>28</v>
      </c>
      <c r="O705" s="26" t="s">
        <v>29</v>
      </c>
      <c r="P705" s="25">
        <v>-252709.15</v>
      </c>
      <c r="Q705" s="25">
        <v>242696.25000000003</v>
      </c>
      <c r="R705" s="25">
        <v>1326633.9933605539</v>
      </c>
      <c r="S705" s="25">
        <v>-676723.64657965221</v>
      </c>
      <c r="T705" s="27">
        <v>649910.34678090166</v>
      </c>
    </row>
    <row r="706" spans="1:20">
      <c r="A706" s="28" t="s">
        <v>905</v>
      </c>
      <c r="B706" s="22" t="s">
        <v>68</v>
      </c>
      <c r="C706" s="22" t="s">
        <v>69</v>
      </c>
      <c r="D706" s="22" t="s">
        <v>99</v>
      </c>
      <c r="E706" s="22" t="s">
        <v>26</v>
      </c>
      <c r="F706" s="23">
        <v>40504</v>
      </c>
      <c r="G706" s="24" t="s">
        <v>27</v>
      </c>
      <c r="H706" s="25">
        <v>2577312.71</v>
      </c>
      <c r="I706" s="25">
        <v>-1281491.49</v>
      </c>
      <c r="J706" s="25">
        <v>1295821.22</v>
      </c>
      <c r="K706" s="41">
        <f t="shared" si="24"/>
        <v>2010</v>
      </c>
      <c r="L706" s="42">
        <f t="shared" si="23"/>
        <v>339.88977015368243</v>
      </c>
      <c r="M706" s="39">
        <f>(VLOOKUP(DATE(2005,12,1),IGPM!A:B,2,1)/VLOOKUP(DATE(YEAR(F706),MONTH(F706),1),IGPM!A:B,2,1))*H706</f>
        <v>1930687.9194962943</v>
      </c>
      <c r="N706" s="26" t="s">
        <v>28</v>
      </c>
      <c r="O706" s="26" t="s">
        <v>29</v>
      </c>
      <c r="P706" s="25">
        <v>-1281491.49</v>
      </c>
      <c r="Q706" s="25">
        <v>1295821.22</v>
      </c>
      <c r="R706" s="25">
        <v>6901722.614663085</v>
      </c>
      <c r="S706" s="25">
        <v>-3431674.6907406868</v>
      </c>
      <c r="T706" s="27">
        <v>3470047.9239223981</v>
      </c>
    </row>
    <row r="707" spans="1:20">
      <c r="A707" s="28" t="s">
        <v>906</v>
      </c>
      <c r="B707" s="22" t="s">
        <v>68</v>
      </c>
      <c r="C707" s="22" t="s">
        <v>69</v>
      </c>
      <c r="D707" s="22" t="s">
        <v>99</v>
      </c>
      <c r="E707" s="22" t="s">
        <v>26</v>
      </c>
      <c r="F707" s="23">
        <v>40504</v>
      </c>
      <c r="G707" s="24" t="s">
        <v>27</v>
      </c>
      <c r="H707" s="25">
        <v>1282871.3700000001</v>
      </c>
      <c r="I707" s="25">
        <v>-653019.68999999994</v>
      </c>
      <c r="J707" s="25">
        <v>629851.68000000017</v>
      </c>
      <c r="K707" s="41">
        <f t="shared" si="24"/>
        <v>2010</v>
      </c>
      <c r="L707" s="42">
        <f t="shared" ref="L707:L770" si="25">IFERROR((DATEDIF(F707,DATE(2024,12,31),"M")*H707)/(H707-J707),12*_xlfn.NUMBERVALUE(LEFT(G707,3)))</f>
        <v>332.00417207940552</v>
      </c>
      <c r="M707" s="39">
        <f>(VLOOKUP(DATE(2005,12,1),IGPM!A:B,2,1)/VLOOKUP(DATE(YEAR(F707),MONTH(F707),1),IGPM!A:B,2,1))*H707</f>
        <v>961010.37593015295</v>
      </c>
      <c r="N707" s="26" t="s">
        <v>28</v>
      </c>
      <c r="O707" s="26" t="s">
        <v>29</v>
      </c>
      <c r="P707" s="25">
        <v>-653019.68999999994</v>
      </c>
      <c r="Q707" s="25">
        <v>629851.68000000017</v>
      </c>
      <c r="R707" s="25">
        <v>3435369.8376138508</v>
      </c>
      <c r="S707" s="25">
        <v>-1748705.4422252381</v>
      </c>
      <c r="T707" s="27">
        <v>1686664.3953886128</v>
      </c>
    </row>
    <row r="708" spans="1:20">
      <c r="A708" s="28" t="s">
        <v>907</v>
      </c>
      <c r="B708" s="22" t="s">
        <v>68</v>
      </c>
      <c r="C708" s="22" t="s">
        <v>69</v>
      </c>
      <c r="D708" s="22" t="s">
        <v>99</v>
      </c>
      <c r="E708" s="22" t="s">
        <v>26</v>
      </c>
      <c r="F708" s="23">
        <v>40504</v>
      </c>
      <c r="G708" s="24" t="s">
        <v>27</v>
      </c>
      <c r="H708" s="25">
        <v>495405.4</v>
      </c>
      <c r="I708" s="25">
        <v>-252709.15</v>
      </c>
      <c r="J708" s="25">
        <v>242696.25000000003</v>
      </c>
      <c r="K708" s="41">
        <f t="shared" si="24"/>
        <v>2010</v>
      </c>
      <c r="L708" s="42">
        <f t="shared" si="25"/>
        <v>331.30384317307073</v>
      </c>
      <c r="M708" s="39">
        <f>(VLOOKUP(DATE(2005,12,1),IGPM!A:B,2,1)/VLOOKUP(DATE(YEAR(F708),MONTH(F708),1),IGPM!A:B,2,1))*H708</f>
        <v>371112.60008228867</v>
      </c>
      <c r="N708" s="26" t="s">
        <v>28</v>
      </c>
      <c r="O708" s="26" t="s">
        <v>29</v>
      </c>
      <c r="P708" s="25">
        <v>-252709.15</v>
      </c>
      <c r="Q708" s="25">
        <v>242696.25000000003</v>
      </c>
      <c r="R708" s="25">
        <v>1326633.9933605539</v>
      </c>
      <c r="S708" s="25">
        <v>-676723.64657965221</v>
      </c>
      <c r="T708" s="27">
        <v>649910.34678090166</v>
      </c>
    </row>
    <row r="709" spans="1:20">
      <c r="A709" s="28" t="s">
        <v>908</v>
      </c>
      <c r="B709" s="22" t="s">
        <v>909</v>
      </c>
      <c r="C709" s="22" t="s">
        <v>24</v>
      </c>
      <c r="D709" s="22" t="s">
        <v>99</v>
      </c>
      <c r="E709" s="22" t="s">
        <v>26</v>
      </c>
      <c r="F709" s="23">
        <v>40504</v>
      </c>
      <c r="G709" s="24" t="s">
        <v>27</v>
      </c>
      <c r="H709" s="25">
        <v>45819.44</v>
      </c>
      <c r="I709" s="25">
        <v>-45819.44</v>
      </c>
      <c r="J709" s="25">
        <v>0</v>
      </c>
      <c r="K709" s="41">
        <f t="shared" ref="K709:K772" si="26">YEAR(F709)</f>
        <v>2010</v>
      </c>
      <c r="L709" s="42">
        <f t="shared" si="25"/>
        <v>169</v>
      </c>
      <c r="M709" s="39">
        <f>(VLOOKUP(DATE(2005,12,1),IGPM!A:B,2,1)/VLOOKUP(DATE(YEAR(F709),MONTH(F709),1),IGPM!A:B,2,1))*H709</f>
        <v>34323.75083661668</v>
      </c>
      <c r="N709" s="26" t="s">
        <v>28</v>
      </c>
      <c r="O709" s="26" t="s">
        <v>29</v>
      </c>
      <c r="P709" s="25">
        <v>-45819.44</v>
      </c>
      <c r="Q709" s="25">
        <v>0</v>
      </c>
      <c r="R709" s="25">
        <v>122698.75673689529</v>
      </c>
      <c r="S709" s="25">
        <v>-122698.75673689529</v>
      </c>
      <c r="T709" s="27">
        <v>0</v>
      </c>
    </row>
    <row r="710" spans="1:20">
      <c r="A710" s="28" t="s">
        <v>910</v>
      </c>
      <c r="B710" s="22" t="s">
        <v>23</v>
      </c>
      <c r="C710" s="22" t="s">
        <v>24</v>
      </c>
      <c r="D710" s="22" t="s">
        <v>99</v>
      </c>
      <c r="E710" s="22" t="s">
        <v>26</v>
      </c>
      <c r="F710" s="23">
        <v>40504</v>
      </c>
      <c r="G710" s="24" t="s">
        <v>27</v>
      </c>
      <c r="H710" s="25">
        <v>14626.25</v>
      </c>
      <c r="I710" s="25">
        <v>-9472.43</v>
      </c>
      <c r="J710" s="25">
        <v>5153.82</v>
      </c>
      <c r="K710" s="41">
        <f t="shared" si="26"/>
        <v>2010</v>
      </c>
      <c r="L710" s="42">
        <f t="shared" si="25"/>
        <v>260.9505955705136</v>
      </c>
      <c r="M710" s="39">
        <f>(VLOOKUP(DATE(2005,12,1),IGPM!A:B,2,1)/VLOOKUP(DATE(YEAR(F710),MONTH(F710),1),IGPM!A:B,2,1))*H710</f>
        <v>10956.654220873599</v>
      </c>
      <c r="N710" s="26" t="s">
        <v>28</v>
      </c>
      <c r="O710" s="26" t="s">
        <v>29</v>
      </c>
      <c r="P710" s="25">
        <v>-9472.43</v>
      </c>
      <c r="Q710" s="25">
        <v>5153.82</v>
      </c>
      <c r="R710" s="25">
        <v>39167.276831035357</v>
      </c>
      <c r="S710" s="25">
        <v>-25365.988416210868</v>
      </c>
      <c r="T710" s="27">
        <v>13801.288414824488</v>
      </c>
    </row>
    <row r="711" spans="1:20">
      <c r="A711" s="28" t="s">
        <v>911</v>
      </c>
      <c r="B711" s="22" t="s">
        <v>768</v>
      </c>
      <c r="C711" s="22" t="s">
        <v>82</v>
      </c>
      <c r="D711" s="22" t="s">
        <v>99</v>
      </c>
      <c r="E711" s="22" t="s">
        <v>26</v>
      </c>
      <c r="F711" s="23">
        <v>40504</v>
      </c>
      <c r="G711" s="24" t="s">
        <v>27</v>
      </c>
      <c r="H711" s="25">
        <v>2224.69</v>
      </c>
      <c r="I711" s="25">
        <v>-2224.69</v>
      </c>
      <c r="J711" s="25">
        <v>0</v>
      </c>
      <c r="K711" s="41">
        <f t="shared" si="26"/>
        <v>2010</v>
      </c>
      <c r="L711" s="42">
        <f t="shared" si="25"/>
        <v>169</v>
      </c>
      <c r="M711" s="39">
        <f>(VLOOKUP(DATE(2005,12,1),IGPM!A:B,2,1)/VLOOKUP(DATE(YEAR(F711),MONTH(F711),1),IGPM!A:B,2,1))*H711</f>
        <v>1666.5351049404521</v>
      </c>
      <c r="N711" s="26" t="s">
        <v>28</v>
      </c>
      <c r="O711" s="26" t="s">
        <v>29</v>
      </c>
      <c r="P711" s="25">
        <v>-2224.69</v>
      </c>
      <c r="Q711" s="25">
        <v>0</v>
      </c>
      <c r="R711" s="25">
        <v>5957.4428915980543</v>
      </c>
      <c r="S711" s="25">
        <v>-5957.4428915980543</v>
      </c>
      <c r="T711" s="27">
        <v>0</v>
      </c>
    </row>
    <row r="712" spans="1:20">
      <c r="A712" s="28" t="s">
        <v>912</v>
      </c>
      <c r="B712" s="22" t="s">
        <v>913</v>
      </c>
      <c r="C712" s="22" t="s">
        <v>24</v>
      </c>
      <c r="D712" s="22" t="s">
        <v>99</v>
      </c>
      <c r="E712" s="22" t="s">
        <v>26</v>
      </c>
      <c r="F712" s="23">
        <v>40504</v>
      </c>
      <c r="G712" s="24" t="s">
        <v>27</v>
      </c>
      <c r="H712" s="25">
        <v>34506.58</v>
      </c>
      <c r="I712" s="25">
        <v>-34506.58</v>
      </c>
      <c r="J712" s="25">
        <v>0</v>
      </c>
      <c r="K712" s="41">
        <f t="shared" si="26"/>
        <v>2010</v>
      </c>
      <c r="L712" s="42">
        <f t="shared" si="25"/>
        <v>169</v>
      </c>
      <c r="M712" s="39">
        <f>(VLOOKUP(DATE(2005,12,1),IGPM!A:B,2,1)/VLOOKUP(DATE(YEAR(F712),MONTH(F712),1),IGPM!A:B,2,1))*H712</f>
        <v>25849.186592934795</v>
      </c>
      <c r="N712" s="26" t="s">
        <v>28</v>
      </c>
      <c r="O712" s="26" t="s">
        <v>29</v>
      </c>
      <c r="P712" s="25">
        <v>-34506.58</v>
      </c>
      <c r="Q712" s="25">
        <v>0</v>
      </c>
      <c r="R712" s="25">
        <v>92404.32587657588</v>
      </c>
      <c r="S712" s="25">
        <v>-92404.32587657588</v>
      </c>
      <c r="T712" s="27">
        <v>0</v>
      </c>
    </row>
    <row r="713" spans="1:20">
      <c r="A713" s="28" t="s">
        <v>914</v>
      </c>
      <c r="B713" s="22" t="s">
        <v>90</v>
      </c>
      <c r="C713" s="22" t="s">
        <v>91</v>
      </c>
      <c r="D713" s="22" t="s">
        <v>99</v>
      </c>
      <c r="E713" s="22" t="s">
        <v>26</v>
      </c>
      <c r="F713" s="23">
        <v>40504</v>
      </c>
      <c r="G713" s="24" t="s">
        <v>27</v>
      </c>
      <c r="H713" s="25">
        <v>59262.33</v>
      </c>
      <c r="I713" s="25">
        <v>-28841.040000000001</v>
      </c>
      <c r="J713" s="25">
        <v>30421.29</v>
      </c>
      <c r="K713" s="41">
        <f t="shared" si="26"/>
        <v>2010</v>
      </c>
      <c r="L713" s="42">
        <f t="shared" si="25"/>
        <v>347.25979957726901</v>
      </c>
      <c r="M713" s="39">
        <f>(VLOOKUP(DATE(2005,12,1),IGPM!A:B,2,1)/VLOOKUP(DATE(YEAR(F713),MONTH(F713),1),IGPM!A:B,2,1))*H713</f>
        <v>44393.939535650228</v>
      </c>
      <c r="N713" s="26" t="s">
        <v>28</v>
      </c>
      <c r="O713" s="26" t="s">
        <v>29</v>
      </c>
      <c r="P713" s="25">
        <v>-28841.040000000001</v>
      </c>
      <c r="Q713" s="25">
        <v>30421.29</v>
      </c>
      <c r="R713" s="25">
        <v>158697.14279204659</v>
      </c>
      <c r="S713" s="25">
        <v>-77232.715000424854</v>
      </c>
      <c r="T713" s="27">
        <v>81464.42779162174</v>
      </c>
    </row>
    <row r="714" spans="1:20">
      <c r="A714" s="28" t="s">
        <v>915</v>
      </c>
      <c r="B714" s="22" t="s">
        <v>787</v>
      </c>
      <c r="C714" s="22" t="s">
        <v>91</v>
      </c>
      <c r="D714" s="22" t="s">
        <v>99</v>
      </c>
      <c r="E714" s="22" t="s">
        <v>26</v>
      </c>
      <c r="F714" s="23">
        <v>40504</v>
      </c>
      <c r="G714" s="24" t="s">
        <v>27</v>
      </c>
      <c r="H714" s="25">
        <v>16945.62</v>
      </c>
      <c r="I714" s="25">
        <v>-8246.89</v>
      </c>
      <c r="J714" s="25">
        <v>8698.73</v>
      </c>
      <c r="K714" s="41">
        <f t="shared" si="26"/>
        <v>2010</v>
      </c>
      <c r="L714" s="42">
        <f t="shared" si="25"/>
        <v>347.25936443920074</v>
      </c>
      <c r="M714" s="39">
        <f>(VLOOKUP(DATE(2005,12,1),IGPM!A:B,2,1)/VLOOKUP(DATE(YEAR(F714),MONTH(F714),1),IGPM!A:B,2,1))*H714</f>
        <v>12694.114957581067</v>
      </c>
      <c r="N714" s="26" t="s">
        <v>28</v>
      </c>
      <c r="O714" s="26" t="s">
        <v>29</v>
      </c>
      <c r="P714" s="25">
        <v>-8246.89</v>
      </c>
      <c r="Q714" s="25">
        <v>8698.73</v>
      </c>
      <c r="R714" s="25">
        <v>45378.260976909958</v>
      </c>
      <c r="S714" s="25">
        <v>-22084.144850874087</v>
      </c>
      <c r="T714" s="27">
        <v>23294.116126035871</v>
      </c>
    </row>
    <row r="715" spans="1:20">
      <c r="A715" s="28" t="s">
        <v>916</v>
      </c>
      <c r="B715" s="22" t="s">
        <v>917</v>
      </c>
      <c r="C715" s="22" t="s">
        <v>91</v>
      </c>
      <c r="D715" s="22" t="s">
        <v>99</v>
      </c>
      <c r="E715" s="22" t="s">
        <v>26</v>
      </c>
      <c r="F715" s="23">
        <v>40504</v>
      </c>
      <c r="G715" s="24" t="s">
        <v>27</v>
      </c>
      <c r="H715" s="25">
        <v>33891.24</v>
      </c>
      <c r="I715" s="25">
        <v>-16493.759999999998</v>
      </c>
      <c r="J715" s="25">
        <v>17397.48</v>
      </c>
      <c r="K715" s="41">
        <f t="shared" si="26"/>
        <v>2010</v>
      </c>
      <c r="L715" s="42">
        <f t="shared" si="25"/>
        <v>347.25978551888716</v>
      </c>
      <c r="M715" s="39">
        <f>(VLOOKUP(DATE(2005,12,1),IGPM!A:B,2,1)/VLOOKUP(DATE(YEAR(F715),MONTH(F715),1),IGPM!A:B,2,1))*H715</f>
        <v>25388.229915162134</v>
      </c>
      <c r="N715" s="26" t="s">
        <v>28</v>
      </c>
      <c r="O715" s="26" t="s">
        <v>29</v>
      </c>
      <c r="P715" s="25">
        <v>-16493.759999999998</v>
      </c>
      <c r="Q715" s="25">
        <v>17397.48</v>
      </c>
      <c r="R715" s="25">
        <v>90756.521953819916</v>
      </c>
      <c r="S715" s="25">
        <v>-44168.236144237759</v>
      </c>
      <c r="T715" s="27">
        <v>46588.285809582158</v>
      </c>
    </row>
    <row r="716" spans="1:20">
      <c r="A716" s="28" t="s">
        <v>918</v>
      </c>
      <c r="B716" s="22" t="s">
        <v>61</v>
      </c>
      <c r="C716" s="22" t="s">
        <v>32</v>
      </c>
      <c r="D716" s="22" t="s">
        <v>95</v>
      </c>
      <c r="E716" s="22" t="s">
        <v>26</v>
      </c>
      <c r="F716" s="23">
        <v>40510</v>
      </c>
      <c r="G716" s="24" t="s">
        <v>27</v>
      </c>
      <c r="H716" s="25">
        <v>6238.04</v>
      </c>
      <c r="I716" s="25">
        <v>-3606.97</v>
      </c>
      <c r="J716" s="25">
        <v>2631.07</v>
      </c>
      <c r="K716" s="41">
        <f t="shared" si="26"/>
        <v>2010</v>
      </c>
      <c r="L716" s="42">
        <f t="shared" si="25"/>
        <v>292.27544448664673</v>
      </c>
      <c r="M716" s="39">
        <f>(VLOOKUP(DATE(2005,12,1),IGPM!A:B,2,1)/VLOOKUP(DATE(YEAR(F716),MONTH(F716),1),IGPM!A:B,2,1))*H716</f>
        <v>4672.9713560193732</v>
      </c>
      <c r="N716" s="26" t="s">
        <v>28</v>
      </c>
      <c r="O716" s="26" t="s">
        <v>29</v>
      </c>
      <c r="P716" s="25">
        <v>-3606.97</v>
      </c>
      <c r="Q716" s="25">
        <v>2631.07</v>
      </c>
      <c r="R716" s="25">
        <v>16704.694611610754</v>
      </c>
      <c r="S716" s="25">
        <v>-9659.0166660107407</v>
      </c>
      <c r="T716" s="27">
        <v>7045.6779456000131</v>
      </c>
    </row>
    <row r="717" spans="1:20">
      <c r="A717" s="28" t="s">
        <v>919</v>
      </c>
      <c r="B717" s="22" t="s">
        <v>35</v>
      </c>
      <c r="C717" s="22" t="s">
        <v>32</v>
      </c>
      <c r="D717" s="22" t="s">
        <v>95</v>
      </c>
      <c r="E717" s="22" t="s">
        <v>26</v>
      </c>
      <c r="F717" s="23">
        <v>40510</v>
      </c>
      <c r="G717" s="24" t="s">
        <v>27</v>
      </c>
      <c r="H717" s="25">
        <v>4115.32</v>
      </c>
      <c r="I717" s="25">
        <v>-2810.83</v>
      </c>
      <c r="J717" s="25">
        <v>1304.4899999999998</v>
      </c>
      <c r="K717" s="41">
        <f t="shared" si="26"/>
        <v>2010</v>
      </c>
      <c r="L717" s="42">
        <f t="shared" si="25"/>
        <v>247.43192580127578</v>
      </c>
      <c r="M717" s="39">
        <f>(VLOOKUP(DATE(2005,12,1),IGPM!A:B,2,1)/VLOOKUP(DATE(YEAR(F717),MONTH(F717),1),IGPM!A:B,2,1))*H717</f>
        <v>3082.8228868127881</v>
      </c>
      <c r="N717" s="26" t="s">
        <v>28</v>
      </c>
      <c r="O717" s="26" t="s">
        <v>29</v>
      </c>
      <c r="P717" s="25">
        <v>-2810.83</v>
      </c>
      <c r="Q717" s="25">
        <v>1304.4899999999998</v>
      </c>
      <c r="R717" s="25">
        <v>11020.314686833357</v>
      </c>
      <c r="S717" s="25">
        <v>-7527.052849156762</v>
      </c>
      <c r="T717" s="27">
        <v>3493.261837676595</v>
      </c>
    </row>
    <row r="718" spans="1:20">
      <c r="A718" s="28" t="s">
        <v>920</v>
      </c>
      <c r="B718" s="22" t="s">
        <v>61</v>
      </c>
      <c r="C718" s="22" t="s">
        <v>32</v>
      </c>
      <c r="D718" s="22" t="s">
        <v>95</v>
      </c>
      <c r="E718" s="22" t="s">
        <v>26</v>
      </c>
      <c r="F718" s="23">
        <v>40510</v>
      </c>
      <c r="G718" s="24" t="s">
        <v>27</v>
      </c>
      <c r="H718" s="25">
        <v>6149.4</v>
      </c>
      <c r="I718" s="25">
        <v>-3556.33</v>
      </c>
      <c r="J718" s="25">
        <v>2593.0699999999997</v>
      </c>
      <c r="K718" s="41">
        <f t="shared" si="26"/>
        <v>2010</v>
      </c>
      <c r="L718" s="42">
        <f t="shared" si="25"/>
        <v>292.22501848816057</v>
      </c>
      <c r="M718" s="39">
        <f>(VLOOKUP(DATE(2005,12,1),IGPM!A:B,2,1)/VLOOKUP(DATE(YEAR(F718),MONTH(F718),1),IGPM!A:B,2,1))*H718</f>
        <v>4606.570342079488</v>
      </c>
      <c r="N718" s="26" t="s">
        <v>28</v>
      </c>
      <c r="O718" s="26" t="s">
        <v>29</v>
      </c>
      <c r="P718" s="25">
        <v>-3556.33</v>
      </c>
      <c r="Q718" s="25">
        <v>2593.0699999999997</v>
      </c>
      <c r="R718" s="25">
        <v>16467.327725477739</v>
      </c>
      <c r="S718" s="25">
        <v>-9523.4090496549652</v>
      </c>
      <c r="T718" s="27">
        <v>6943.9186758227734</v>
      </c>
    </row>
    <row r="719" spans="1:20">
      <c r="A719" s="28" t="s">
        <v>921</v>
      </c>
      <c r="B719" s="22" t="s">
        <v>35</v>
      </c>
      <c r="C719" s="22" t="s">
        <v>32</v>
      </c>
      <c r="D719" s="22" t="s">
        <v>95</v>
      </c>
      <c r="E719" s="22" t="s">
        <v>26</v>
      </c>
      <c r="F719" s="23">
        <v>40510</v>
      </c>
      <c r="G719" s="24" t="s">
        <v>27</v>
      </c>
      <c r="H719" s="25">
        <v>4115.32</v>
      </c>
      <c r="I719" s="25">
        <v>-2810.83</v>
      </c>
      <c r="J719" s="25">
        <v>1304.4899999999998</v>
      </c>
      <c r="K719" s="41">
        <f t="shared" si="26"/>
        <v>2010</v>
      </c>
      <c r="L719" s="42">
        <f t="shared" si="25"/>
        <v>247.43192580127578</v>
      </c>
      <c r="M719" s="39">
        <f>(VLOOKUP(DATE(2005,12,1),IGPM!A:B,2,1)/VLOOKUP(DATE(YEAR(F719),MONTH(F719),1),IGPM!A:B,2,1))*H719</f>
        <v>3082.8228868127881</v>
      </c>
      <c r="N719" s="26" t="s">
        <v>28</v>
      </c>
      <c r="O719" s="26" t="s">
        <v>29</v>
      </c>
      <c r="P719" s="25">
        <v>-2810.83</v>
      </c>
      <c r="Q719" s="25">
        <v>1304.4899999999998</v>
      </c>
      <c r="R719" s="25">
        <v>11020.314686833357</v>
      </c>
      <c r="S719" s="25">
        <v>-7527.052849156762</v>
      </c>
      <c r="T719" s="27">
        <v>3493.261837676595</v>
      </c>
    </row>
    <row r="720" spans="1:20">
      <c r="A720" s="28" t="s">
        <v>922</v>
      </c>
      <c r="B720" s="22" t="s">
        <v>61</v>
      </c>
      <c r="C720" s="22" t="s">
        <v>32</v>
      </c>
      <c r="D720" s="22" t="s">
        <v>95</v>
      </c>
      <c r="E720" s="22" t="s">
        <v>26</v>
      </c>
      <c r="F720" s="23">
        <v>40510</v>
      </c>
      <c r="G720" s="24" t="s">
        <v>27</v>
      </c>
      <c r="H720" s="25">
        <v>6238.04</v>
      </c>
      <c r="I720" s="25">
        <v>-3606.97</v>
      </c>
      <c r="J720" s="25">
        <v>2631.07</v>
      </c>
      <c r="K720" s="41">
        <f t="shared" si="26"/>
        <v>2010</v>
      </c>
      <c r="L720" s="42">
        <f t="shared" si="25"/>
        <v>292.27544448664673</v>
      </c>
      <c r="M720" s="39">
        <f>(VLOOKUP(DATE(2005,12,1),IGPM!A:B,2,1)/VLOOKUP(DATE(YEAR(F720),MONTH(F720),1),IGPM!A:B,2,1))*H720</f>
        <v>4672.9713560193732</v>
      </c>
      <c r="N720" s="26" t="s">
        <v>28</v>
      </c>
      <c r="O720" s="26" t="s">
        <v>29</v>
      </c>
      <c r="P720" s="25">
        <v>-3606.97</v>
      </c>
      <c r="Q720" s="25">
        <v>2631.07</v>
      </c>
      <c r="R720" s="25">
        <v>16704.694611610754</v>
      </c>
      <c r="S720" s="25">
        <v>-9659.0166660107407</v>
      </c>
      <c r="T720" s="27">
        <v>7045.6779456000131</v>
      </c>
    </row>
    <row r="721" spans="1:20">
      <c r="A721" s="28" t="s">
        <v>923</v>
      </c>
      <c r="B721" s="22" t="s">
        <v>35</v>
      </c>
      <c r="C721" s="22" t="s">
        <v>32</v>
      </c>
      <c r="D721" s="22" t="s">
        <v>95</v>
      </c>
      <c r="E721" s="22" t="s">
        <v>26</v>
      </c>
      <c r="F721" s="23">
        <v>40510</v>
      </c>
      <c r="G721" s="24" t="s">
        <v>27</v>
      </c>
      <c r="H721" s="25">
        <v>4115.32</v>
      </c>
      <c r="I721" s="25">
        <v>-2810.83</v>
      </c>
      <c r="J721" s="25">
        <v>1304.4899999999998</v>
      </c>
      <c r="K721" s="41">
        <f t="shared" si="26"/>
        <v>2010</v>
      </c>
      <c r="L721" s="42">
        <f t="shared" si="25"/>
        <v>247.43192580127578</v>
      </c>
      <c r="M721" s="39">
        <f>(VLOOKUP(DATE(2005,12,1),IGPM!A:B,2,1)/VLOOKUP(DATE(YEAR(F721),MONTH(F721),1),IGPM!A:B,2,1))*H721</f>
        <v>3082.8228868127881</v>
      </c>
      <c r="N721" s="26" t="s">
        <v>28</v>
      </c>
      <c r="O721" s="26" t="s">
        <v>29</v>
      </c>
      <c r="P721" s="25">
        <v>-2810.83</v>
      </c>
      <c r="Q721" s="25">
        <v>1304.4899999999998</v>
      </c>
      <c r="R721" s="25">
        <v>11020.314686833357</v>
      </c>
      <c r="S721" s="25">
        <v>-7527.052849156762</v>
      </c>
      <c r="T721" s="27">
        <v>3493.261837676595</v>
      </c>
    </row>
    <row r="722" spans="1:20">
      <c r="A722" s="28" t="s">
        <v>924</v>
      </c>
      <c r="B722" s="22" t="s">
        <v>61</v>
      </c>
      <c r="C722" s="22" t="s">
        <v>32</v>
      </c>
      <c r="D722" s="22" t="s">
        <v>95</v>
      </c>
      <c r="E722" s="22" t="s">
        <v>26</v>
      </c>
      <c r="F722" s="23">
        <v>40510</v>
      </c>
      <c r="G722" s="24" t="s">
        <v>27</v>
      </c>
      <c r="H722" s="25">
        <v>6229.91</v>
      </c>
      <c r="I722" s="25">
        <v>-3602.28</v>
      </c>
      <c r="J722" s="25">
        <v>2627.6299999999997</v>
      </c>
      <c r="K722" s="41">
        <f t="shared" si="26"/>
        <v>2010</v>
      </c>
      <c r="L722" s="42">
        <f t="shared" si="25"/>
        <v>292.27455666966478</v>
      </c>
      <c r="M722" s="39">
        <f>(VLOOKUP(DATE(2005,12,1),IGPM!A:B,2,1)/VLOOKUP(DATE(YEAR(F722),MONTH(F722),1),IGPM!A:B,2,1))*H722</f>
        <v>4666.8811005666284</v>
      </c>
      <c r="N722" s="26" t="s">
        <v>28</v>
      </c>
      <c r="O722" s="26" t="s">
        <v>29</v>
      </c>
      <c r="P722" s="25">
        <v>-3602.28</v>
      </c>
      <c r="Q722" s="25">
        <v>2627.6299999999997</v>
      </c>
      <c r="R722" s="25">
        <v>16682.923483629464</v>
      </c>
      <c r="S722" s="25">
        <v>-9646.4574298198131</v>
      </c>
      <c r="T722" s="27">
        <v>7036.4660538096505</v>
      </c>
    </row>
    <row r="723" spans="1:20">
      <c r="A723" s="28" t="s">
        <v>925</v>
      </c>
      <c r="B723" s="22" t="s">
        <v>61</v>
      </c>
      <c r="C723" s="22" t="s">
        <v>32</v>
      </c>
      <c r="D723" s="22" t="s">
        <v>95</v>
      </c>
      <c r="E723" s="22" t="s">
        <v>26</v>
      </c>
      <c r="F723" s="23">
        <v>40510</v>
      </c>
      <c r="G723" s="24" t="s">
        <v>27</v>
      </c>
      <c r="H723" s="25">
        <v>6229.91</v>
      </c>
      <c r="I723" s="25">
        <v>-3602.28</v>
      </c>
      <c r="J723" s="25">
        <v>2627.6299999999997</v>
      </c>
      <c r="K723" s="41">
        <f t="shared" si="26"/>
        <v>2010</v>
      </c>
      <c r="L723" s="42">
        <f t="shared" si="25"/>
        <v>292.27455666966478</v>
      </c>
      <c r="M723" s="39">
        <f>(VLOOKUP(DATE(2005,12,1),IGPM!A:B,2,1)/VLOOKUP(DATE(YEAR(F723),MONTH(F723),1),IGPM!A:B,2,1))*H723</f>
        <v>4666.8811005666284</v>
      </c>
      <c r="N723" s="26" t="s">
        <v>28</v>
      </c>
      <c r="O723" s="26" t="s">
        <v>29</v>
      </c>
      <c r="P723" s="25">
        <v>-3602.28</v>
      </c>
      <c r="Q723" s="25">
        <v>2627.6299999999997</v>
      </c>
      <c r="R723" s="25">
        <v>16682.923483629464</v>
      </c>
      <c r="S723" s="25">
        <v>-9646.4574298198131</v>
      </c>
      <c r="T723" s="27">
        <v>7036.4660538096505</v>
      </c>
    </row>
    <row r="724" spans="1:20">
      <c r="A724" s="28" t="s">
        <v>926</v>
      </c>
      <c r="B724" s="22" t="s">
        <v>35</v>
      </c>
      <c r="C724" s="22" t="s">
        <v>32</v>
      </c>
      <c r="D724" s="22" t="s">
        <v>95</v>
      </c>
      <c r="E724" s="22" t="s">
        <v>26</v>
      </c>
      <c r="F724" s="23">
        <v>40510</v>
      </c>
      <c r="G724" s="24" t="s">
        <v>27</v>
      </c>
      <c r="H724" s="25">
        <v>4115.32</v>
      </c>
      <c r="I724" s="25">
        <v>-2810.83</v>
      </c>
      <c r="J724" s="25">
        <v>1304.4899999999998</v>
      </c>
      <c r="K724" s="41">
        <f t="shared" si="26"/>
        <v>2010</v>
      </c>
      <c r="L724" s="42">
        <f t="shared" si="25"/>
        <v>247.43192580127578</v>
      </c>
      <c r="M724" s="39">
        <f>(VLOOKUP(DATE(2005,12,1),IGPM!A:B,2,1)/VLOOKUP(DATE(YEAR(F724),MONTH(F724),1),IGPM!A:B,2,1))*H724</f>
        <v>3082.8228868127881</v>
      </c>
      <c r="N724" s="26" t="s">
        <v>28</v>
      </c>
      <c r="O724" s="26" t="s">
        <v>29</v>
      </c>
      <c r="P724" s="25">
        <v>-2810.83</v>
      </c>
      <c r="Q724" s="25">
        <v>1304.4899999999998</v>
      </c>
      <c r="R724" s="25">
        <v>11020.314686833357</v>
      </c>
      <c r="S724" s="25">
        <v>-7527.052849156762</v>
      </c>
      <c r="T724" s="27">
        <v>3493.261837676595</v>
      </c>
    </row>
    <row r="725" spans="1:20">
      <c r="A725" s="28" t="s">
        <v>927</v>
      </c>
      <c r="B725" s="22" t="s">
        <v>35</v>
      </c>
      <c r="C725" s="22" t="s">
        <v>32</v>
      </c>
      <c r="D725" s="22" t="s">
        <v>95</v>
      </c>
      <c r="E725" s="22" t="s">
        <v>26</v>
      </c>
      <c r="F725" s="23">
        <v>40510</v>
      </c>
      <c r="G725" s="24" t="s">
        <v>27</v>
      </c>
      <c r="H725" s="25">
        <v>4115.32</v>
      </c>
      <c r="I725" s="25">
        <v>-2810.83</v>
      </c>
      <c r="J725" s="25">
        <v>1304.4899999999998</v>
      </c>
      <c r="K725" s="41">
        <f t="shared" si="26"/>
        <v>2010</v>
      </c>
      <c r="L725" s="42">
        <f t="shared" si="25"/>
        <v>247.43192580127578</v>
      </c>
      <c r="M725" s="39">
        <f>(VLOOKUP(DATE(2005,12,1),IGPM!A:B,2,1)/VLOOKUP(DATE(YEAR(F725),MONTH(F725),1),IGPM!A:B,2,1))*H725</f>
        <v>3082.8228868127881</v>
      </c>
      <c r="N725" s="26" t="s">
        <v>28</v>
      </c>
      <c r="O725" s="26" t="s">
        <v>29</v>
      </c>
      <c r="P725" s="25">
        <v>-2810.83</v>
      </c>
      <c r="Q725" s="25">
        <v>1304.4899999999998</v>
      </c>
      <c r="R725" s="25">
        <v>11020.314686833357</v>
      </c>
      <c r="S725" s="25">
        <v>-7527.052849156762</v>
      </c>
      <c r="T725" s="27">
        <v>3493.261837676595</v>
      </c>
    </row>
    <row r="726" spans="1:20">
      <c r="A726" s="28" t="s">
        <v>928</v>
      </c>
      <c r="B726" s="22" t="s">
        <v>61</v>
      </c>
      <c r="C726" s="22" t="s">
        <v>32</v>
      </c>
      <c r="D726" s="22" t="s">
        <v>95</v>
      </c>
      <c r="E726" s="22" t="s">
        <v>26</v>
      </c>
      <c r="F726" s="23">
        <v>40510</v>
      </c>
      <c r="G726" s="24" t="s">
        <v>27</v>
      </c>
      <c r="H726" s="25">
        <v>6238.04</v>
      </c>
      <c r="I726" s="25">
        <v>-3606.97</v>
      </c>
      <c r="J726" s="25">
        <v>2631.07</v>
      </c>
      <c r="K726" s="41">
        <f t="shared" si="26"/>
        <v>2010</v>
      </c>
      <c r="L726" s="42">
        <f t="shared" si="25"/>
        <v>292.27544448664673</v>
      </c>
      <c r="M726" s="39">
        <f>(VLOOKUP(DATE(2005,12,1),IGPM!A:B,2,1)/VLOOKUP(DATE(YEAR(F726),MONTH(F726),1),IGPM!A:B,2,1))*H726</f>
        <v>4672.9713560193732</v>
      </c>
      <c r="N726" s="26" t="s">
        <v>28</v>
      </c>
      <c r="O726" s="26" t="s">
        <v>29</v>
      </c>
      <c r="P726" s="25">
        <v>-3606.97</v>
      </c>
      <c r="Q726" s="25">
        <v>2631.07</v>
      </c>
      <c r="R726" s="25">
        <v>16704.694611610754</v>
      </c>
      <c r="S726" s="25">
        <v>-9659.0166660107407</v>
      </c>
      <c r="T726" s="27">
        <v>7045.6779456000131</v>
      </c>
    </row>
    <row r="727" spans="1:20">
      <c r="A727" s="28" t="s">
        <v>929</v>
      </c>
      <c r="B727" s="22" t="s">
        <v>61</v>
      </c>
      <c r="C727" s="22" t="s">
        <v>32</v>
      </c>
      <c r="D727" s="22" t="s">
        <v>95</v>
      </c>
      <c r="E727" s="22" t="s">
        <v>26</v>
      </c>
      <c r="F727" s="23">
        <v>40510</v>
      </c>
      <c r="G727" s="24" t="s">
        <v>27</v>
      </c>
      <c r="H727" s="25">
        <v>6238.04</v>
      </c>
      <c r="I727" s="25">
        <v>-3606.97</v>
      </c>
      <c r="J727" s="25">
        <v>2631.07</v>
      </c>
      <c r="K727" s="41">
        <f t="shared" si="26"/>
        <v>2010</v>
      </c>
      <c r="L727" s="42">
        <f t="shared" si="25"/>
        <v>292.27544448664673</v>
      </c>
      <c r="M727" s="39">
        <f>(VLOOKUP(DATE(2005,12,1),IGPM!A:B,2,1)/VLOOKUP(DATE(YEAR(F727),MONTH(F727),1),IGPM!A:B,2,1))*H727</f>
        <v>4672.9713560193732</v>
      </c>
      <c r="N727" s="26" t="s">
        <v>28</v>
      </c>
      <c r="O727" s="26" t="s">
        <v>29</v>
      </c>
      <c r="P727" s="25">
        <v>-3606.97</v>
      </c>
      <c r="Q727" s="25">
        <v>2631.07</v>
      </c>
      <c r="R727" s="25">
        <v>16704.694611610754</v>
      </c>
      <c r="S727" s="25">
        <v>-9659.0166660107407</v>
      </c>
      <c r="T727" s="27">
        <v>7045.6779456000131</v>
      </c>
    </row>
    <row r="728" spans="1:20">
      <c r="A728" s="28" t="s">
        <v>930</v>
      </c>
      <c r="B728" s="22" t="s">
        <v>35</v>
      </c>
      <c r="C728" s="22" t="s">
        <v>32</v>
      </c>
      <c r="D728" s="22" t="s">
        <v>95</v>
      </c>
      <c r="E728" s="22" t="s">
        <v>26</v>
      </c>
      <c r="F728" s="23">
        <v>40510</v>
      </c>
      <c r="G728" s="24" t="s">
        <v>27</v>
      </c>
      <c r="H728" s="25">
        <v>4115.34</v>
      </c>
      <c r="I728" s="25">
        <v>-2810.84</v>
      </c>
      <c r="J728" s="25">
        <v>1304.5</v>
      </c>
      <c r="K728" s="41">
        <f t="shared" si="26"/>
        <v>2010</v>
      </c>
      <c r="L728" s="42">
        <f t="shared" si="25"/>
        <v>247.43224801127067</v>
      </c>
      <c r="M728" s="39">
        <f>(VLOOKUP(DATE(2005,12,1),IGPM!A:B,2,1)/VLOOKUP(DATE(YEAR(F728),MONTH(F728),1),IGPM!A:B,2,1))*H728</f>
        <v>3082.8378689910237</v>
      </c>
      <c r="N728" s="26" t="s">
        <v>28</v>
      </c>
      <c r="O728" s="26" t="s">
        <v>29</v>
      </c>
      <c r="P728" s="25">
        <v>-2810.84</v>
      </c>
      <c r="Q728" s="25">
        <v>1304.5</v>
      </c>
      <c r="R728" s="25">
        <v>11020.368244343766</v>
      </c>
      <c r="S728" s="25">
        <v>-7527.0796279119677</v>
      </c>
      <c r="T728" s="27">
        <v>3493.2886164317988</v>
      </c>
    </row>
    <row r="729" spans="1:20">
      <c r="A729" s="28" t="s">
        <v>931</v>
      </c>
      <c r="B729" s="22" t="s">
        <v>61</v>
      </c>
      <c r="C729" s="22" t="s">
        <v>32</v>
      </c>
      <c r="D729" s="22" t="s">
        <v>95</v>
      </c>
      <c r="E729" s="22" t="s">
        <v>26</v>
      </c>
      <c r="F729" s="23">
        <v>40510</v>
      </c>
      <c r="G729" s="24" t="s">
        <v>27</v>
      </c>
      <c r="H729" s="25">
        <v>6229.91</v>
      </c>
      <c r="I729" s="25">
        <v>-3602.28</v>
      </c>
      <c r="J729" s="25">
        <v>2627.6299999999997</v>
      </c>
      <c r="K729" s="41">
        <f t="shared" si="26"/>
        <v>2010</v>
      </c>
      <c r="L729" s="42">
        <f t="shared" si="25"/>
        <v>292.27455666966478</v>
      </c>
      <c r="M729" s="39">
        <f>(VLOOKUP(DATE(2005,12,1),IGPM!A:B,2,1)/VLOOKUP(DATE(YEAR(F729),MONTH(F729),1),IGPM!A:B,2,1))*H729</f>
        <v>4666.8811005666284</v>
      </c>
      <c r="N729" s="26" t="s">
        <v>28</v>
      </c>
      <c r="O729" s="26" t="s">
        <v>29</v>
      </c>
      <c r="P729" s="25">
        <v>-3602.28</v>
      </c>
      <c r="Q729" s="25">
        <v>2627.6299999999997</v>
      </c>
      <c r="R729" s="25">
        <v>16682.923483629464</v>
      </c>
      <c r="S729" s="25">
        <v>-9646.4574298198131</v>
      </c>
      <c r="T729" s="27">
        <v>7036.4660538096505</v>
      </c>
    </row>
    <row r="730" spans="1:20">
      <c r="A730" s="28" t="s">
        <v>932</v>
      </c>
      <c r="B730" s="22" t="s">
        <v>35</v>
      </c>
      <c r="C730" s="22" t="s">
        <v>32</v>
      </c>
      <c r="D730" s="22" t="s">
        <v>95</v>
      </c>
      <c r="E730" s="22" t="s">
        <v>26</v>
      </c>
      <c r="F730" s="23">
        <v>40510</v>
      </c>
      <c r="G730" s="24" t="s">
        <v>27</v>
      </c>
      <c r="H730" s="25">
        <v>4115.32</v>
      </c>
      <c r="I730" s="25">
        <v>-2810.83</v>
      </c>
      <c r="J730" s="25">
        <v>1304.4899999999998</v>
      </c>
      <c r="K730" s="41">
        <f t="shared" si="26"/>
        <v>2010</v>
      </c>
      <c r="L730" s="42">
        <f t="shared" si="25"/>
        <v>247.43192580127578</v>
      </c>
      <c r="M730" s="39">
        <f>(VLOOKUP(DATE(2005,12,1),IGPM!A:B,2,1)/VLOOKUP(DATE(YEAR(F730),MONTH(F730),1),IGPM!A:B,2,1))*H730</f>
        <v>3082.8228868127881</v>
      </c>
      <c r="N730" s="26" t="s">
        <v>28</v>
      </c>
      <c r="O730" s="26" t="s">
        <v>29</v>
      </c>
      <c r="P730" s="25">
        <v>-2810.83</v>
      </c>
      <c r="Q730" s="25">
        <v>1304.4899999999998</v>
      </c>
      <c r="R730" s="25">
        <v>11020.314686833357</v>
      </c>
      <c r="S730" s="25">
        <v>-7527.052849156762</v>
      </c>
      <c r="T730" s="27">
        <v>3493.261837676595</v>
      </c>
    </row>
    <row r="731" spans="1:20">
      <c r="A731" s="28" t="s">
        <v>933</v>
      </c>
      <c r="B731" s="22" t="s">
        <v>68</v>
      </c>
      <c r="C731" s="22" t="s">
        <v>69</v>
      </c>
      <c r="D731" s="22" t="s">
        <v>95</v>
      </c>
      <c r="E731" s="22" t="s">
        <v>26</v>
      </c>
      <c r="F731" s="23">
        <v>40510</v>
      </c>
      <c r="G731" s="24" t="s">
        <v>27</v>
      </c>
      <c r="H731" s="25">
        <v>72926.679999999993</v>
      </c>
      <c r="I731" s="25">
        <v>-38636.47</v>
      </c>
      <c r="J731" s="25">
        <v>34290.209999999992</v>
      </c>
      <c r="K731" s="41">
        <f t="shared" si="26"/>
        <v>2010</v>
      </c>
      <c r="L731" s="42">
        <f t="shared" si="25"/>
        <v>318.98899977145942</v>
      </c>
      <c r="M731" s="39">
        <f>(VLOOKUP(DATE(2005,12,1),IGPM!A:B,2,1)/VLOOKUP(DATE(YEAR(F731),MONTH(F731),1),IGPM!A:B,2,1))*H731</f>
        <v>54630.025894285842</v>
      </c>
      <c r="N731" s="26" t="s">
        <v>28</v>
      </c>
      <c r="O731" s="26" t="s">
        <v>29</v>
      </c>
      <c r="P731" s="25">
        <v>-38636.47</v>
      </c>
      <c r="Q731" s="25">
        <v>34290.209999999992</v>
      </c>
      <c r="R731" s="25">
        <v>195288.57115995753</v>
      </c>
      <c r="S731" s="25">
        <v>-103463.65720974225</v>
      </c>
      <c r="T731" s="27">
        <v>91824.913950215283</v>
      </c>
    </row>
    <row r="732" spans="1:20">
      <c r="A732" s="28" t="s">
        <v>934</v>
      </c>
      <c r="B732" s="22" t="s">
        <v>68</v>
      </c>
      <c r="C732" s="22" t="s">
        <v>69</v>
      </c>
      <c r="D732" s="22" t="s">
        <v>95</v>
      </c>
      <c r="E732" s="22" t="s">
        <v>26</v>
      </c>
      <c r="F732" s="23">
        <v>40510</v>
      </c>
      <c r="G732" s="24" t="s">
        <v>27</v>
      </c>
      <c r="H732" s="25">
        <v>72926.679999999993</v>
      </c>
      <c r="I732" s="25">
        <v>-38644.160000000003</v>
      </c>
      <c r="J732" s="25">
        <v>34282.51999999999</v>
      </c>
      <c r="K732" s="41">
        <f t="shared" si="26"/>
        <v>2010</v>
      </c>
      <c r="L732" s="42">
        <f t="shared" si="25"/>
        <v>318.92552251103393</v>
      </c>
      <c r="M732" s="39">
        <f>(VLOOKUP(DATE(2005,12,1),IGPM!A:B,2,1)/VLOOKUP(DATE(YEAR(F732),MONTH(F732),1),IGPM!A:B,2,1))*H732</f>
        <v>54630.025894285842</v>
      </c>
      <c r="N732" s="26" t="s">
        <v>28</v>
      </c>
      <c r="O732" s="26" t="s">
        <v>29</v>
      </c>
      <c r="P732" s="25">
        <v>-38644.160000000003</v>
      </c>
      <c r="Q732" s="25">
        <v>34282.51999999999</v>
      </c>
      <c r="R732" s="25">
        <v>195288.57115995753</v>
      </c>
      <c r="S732" s="25">
        <v>-103484.25007249454</v>
      </c>
      <c r="T732" s="27">
        <v>91804.321087462988</v>
      </c>
    </row>
    <row r="733" spans="1:20">
      <c r="A733" s="28" t="s">
        <v>935</v>
      </c>
      <c r="B733" s="22" t="s">
        <v>49</v>
      </c>
      <c r="C733" s="22" t="s">
        <v>32</v>
      </c>
      <c r="D733" s="22" t="s">
        <v>95</v>
      </c>
      <c r="E733" s="22" t="s">
        <v>26</v>
      </c>
      <c r="F733" s="23">
        <v>40510</v>
      </c>
      <c r="G733" s="24" t="s">
        <v>27</v>
      </c>
      <c r="H733" s="25">
        <v>20341.96</v>
      </c>
      <c r="I733" s="25">
        <v>-11771.07</v>
      </c>
      <c r="J733" s="25">
        <v>8570.89</v>
      </c>
      <c r="K733" s="41">
        <f t="shared" si="26"/>
        <v>2010</v>
      </c>
      <c r="L733" s="42">
        <f t="shared" si="25"/>
        <v>292.05426864337733</v>
      </c>
      <c r="M733" s="39">
        <f>(VLOOKUP(DATE(2005,12,1),IGPM!A:B,2,1)/VLOOKUP(DATE(YEAR(F733),MONTH(F733),1),IGPM!A:B,2,1))*H733</f>
        <v>15238.34351900466</v>
      </c>
      <c r="N733" s="26" t="s">
        <v>28</v>
      </c>
      <c r="O733" s="26" t="s">
        <v>29</v>
      </c>
      <c r="P733" s="25">
        <v>-11771.07</v>
      </c>
      <c r="Q733" s="25">
        <v>8570.89</v>
      </c>
      <c r="R733" s="25">
        <v>54473.236722047543</v>
      </c>
      <c r="S733" s="25">
        <v>-31521.46020254647</v>
      </c>
      <c r="T733" s="27">
        <v>22951.776519501072</v>
      </c>
    </row>
    <row r="734" spans="1:20">
      <c r="A734" s="28" t="s">
        <v>936</v>
      </c>
      <c r="B734" s="22" t="s">
        <v>68</v>
      </c>
      <c r="C734" s="22" t="s">
        <v>69</v>
      </c>
      <c r="D734" s="22" t="s">
        <v>95</v>
      </c>
      <c r="E734" s="22" t="s">
        <v>26</v>
      </c>
      <c r="F734" s="23">
        <v>40510</v>
      </c>
      <c r="G734" s="24" t="s">
        <v>27</v>
      </c>
      <c r="H734" s="25">
        <v>72926.679999999993</v>
      </c>
      <c r="I734" s="25">
        <v>-35204.19</v>
      </c>
      <c r="J734" s="25">
        <v>37722.489999999991</v>
      </c>
      <c r="K734" s="41">
        <f t="shared" si="26"/>
        <v>2010</v>
      </c>
      <c r="L734" s="42">
        <f t="shared" si="25"/>
        <v>350.08926267015369</v>
      </c>
      <c r="M734" s="39">
        <f>(VLOOKUP(DATE(2005,12,1),IGPM!A:B,2,1)/VLOOKUP(DATE(YEAR(F734),MONTH(F734),1),IGPM!A:B,2,1))*H734</f>
        <v>54630.025894285842</v>
      </c>
      <c r="N734" s="26" t="s">
        <v>28</v>
      </c>
      <c r="O734" s="26" t="s">
        <v>29</v>
      </c>
      <c r="P734" s="25">
        <v>-35204.19</v>
      </c>
      <c r="Q734" s="25">
        <v>37722.489999999991</v>
      </c>
      <c r="R734" s="25">
        <v>195288.57115995753</v>
      </c>
      <c r="S734" s="25">
        <v>-94272.438618399552</v>
      </c>
      <c r="T734" s="27">
        <v>101016.13254155798</v>
      </c>
    </row>
    <row r="735" spans="1:20">
      <c r="A735" s="28" t="s">
        <v>937</v>
      </c>
      <c r="B735" s="22" t="s">
        <v>61</v>
      </c>
      <c r="C735" s="22" t="s">
        <v>32</v>
      </c>
      <c r="D735" s="22" t="s">
        <v>95</v>
      </c>
      <c r="E735" s="22" t="s">
        <v>26</v>
      </c>
      <c r="F735" s="23">
        <v>40510</v>
      </c>
      <c r="G735" s="24" t="s">
        <v>27</v>
      </c>
      <c r="H735" s="25">
        <v>7331.96</v>
      </c>
      <c r="I735" s="25">
        <v>-4426.74</v>
      </c>
      <c r="J735" s="25">
        <v>2905.2200000000003</v>
      </c>
      <c r="K735" s="41">
        <f t="shared" si="26"/>
        <v>2010</v>
      </c>
      <c r="L735" s="42">
        <f t="shared" si="25"/>
        <v>279.91281168534857</v>
      </c>
      <c r="M735" s="39">
        <f>(VLOOKUP(DATE(2005,12,1),IGPM!A:B,2,1)/VLOOKUP(DATE(YEAR(F735),MONTH(F735),1),IGPM!A:B,2,1))*H735</f>
        <v>5492.4365767901136</v>
      </c>
      <c r="N735" s="26" t="s">
        <v>28</v>
      </c>
      <c r="O735" s="26" t="s">
        <v>29</v>
      </c>
      <c r="P735" s="25">
        <v>-4426.74</v>
      </c>
      <c r="Q735" s="25">
        <v>2905.2200000000003</v>
      </c>
      <c r="R735" s="25">
        <v>19634.076200945419</v>
      </c>
      <c r="S735" s="25">
        <v>-11854.258681413035</v>
      </c>
      <c r="T735" s="27">
        <v>7779.8175195323838</v>
      </c>
    </row>
    <row r="736" spans="1:20">
      <c r="A736" s="28" t="s">
        <v>938</v>
      </c>
      <c r="B736" s="22" t="s">
        <v>61</v>
      </c>
      <c r="C736" s="22" t="s">
        <v>32</v>
      </c>
      <c r="D736" s="22" t="s">
        <v>95</v>
      </c>
      <c r="E736" s="22" t="s">
        <v>26</v>
      </c>
      <c r="F736" s="23">
        <v>40510</v>
      </c>
      <c r="G736" s="24" t="s">
        <v>27</v>
      </c>
      <c r="H736" s="25">
        <v>7331.96</v>
      </c>
      <c r="I736" s="25">
        <v>-4426.74</v>
      </c>
      <c r="J736" s="25">
        <v>2905.2200000000003</v>
      </c>
      <c r="K736" s="41">
        <f t="shared" si="26"/>
        <v>2010</v>
      </c>
      <c r="L736" s="42">
        <f t="shared" si="25"/>
        <v>279.91281168534857</v>
      </c>
      <c r="M736" s="39">
        <f>(VLOOKUP(DATE(2005,12,1),IGPM!A:B,2,1)/VLOOKUP(DATE(YEAR(F736),MONTH(F736),1),IGPM!A:B,2,1))*H736</f>
        <v>5492.4365767901136</v>
      </c>
      <c r="N736" s="26" t="s">
        <v>28</v>
      </c>
      <c r="O736" s="26" t="s">
        <v>29</v>
      </c>
      <c r="P736" s="25">
        <v>-4426.74</v>
      </c>
      <c r="Q736" s="25">
        <v>2905.2200000000003</v>
      </c>
      <c r="R736" s="25">
        <v>19634.076200945419</v>
      </c>
      <c r="S736" s="25">
        <v>-11854.258681413035</v>
      </c>
      <c r="T736" s="27">
        <v>7779.8175195323838</v>
      </c>
    </row>
    <row r="737" spans="1:20">
      <c r="A737" s="28" t="s">
        <v>939</v>
      </c>
      <c r="B737" s="22" t="s">
        <v>940</v>
      </c>
      <c r="C737" s="22" t="s">
        <v>32</v>
      </c>
      <c r="D737" s="22" t="s">
        <v>95</v>
      </c>
      <c r="E737" s="22" t="s">
        <v>26</v>
      </c>
      <c r="F737" s="23">
        <v>40510</v>
      </c>
      <c r="G737" s="24" t="s">
        <v>27</v>
      </c>
      <c r="H737" s="25">
        <v>4440.6400000000003</v>
      </c>
      <c r="I737" s="25">
        <v>-2977.86</v>
      </c>
      <c r="J737" s="25">
        <v>1462.7800000000002</v>
      </c>
      <c r="K737" s="41">
        <f t="shared" si="26"/>
        <v>2010</v>
      </c>
      <c r="L737" s="42">
        <f t="shared" si="25"/>
        <v>252.01593090340043</v>
      </c>
      <c r="M737" s="39">
        <f>(VLOOKUP(DATE(2005,12,1),IGPM!A:B,2,1)/VLOOKUP(DATE(YEAR(F737),MONTH(F737),1),IGPM!A:B,2,1))*H737</f>
        <v>3326.5229979919764</v>
      </c>
      <c r="N737" s="26" t="s">
        <v>28</v>
      </c>
      <c r="O737" s="26" t="s">
        <v>29</v>
      </c>
      <c r="P737" s="25">
        <v>-2977.86</v>
      </c>
      <c r="Q737" s="25">
        <v>1462.7800000000002</v>
      </c>
      <c r="R737" s="25">
        <v>11891.481151147344</v>
      </c>
      <c r="S737" s="25">
        <v>-7974.3383973381378</v>
      </c>
      <c r="T737" s="27">
        <v>3917.1427538092057</v>
      </c>
    </row>
    <row r="738" spans="1:20">
      <c r="A738" s="28" t="s">
        <v>941</v>
      </c>
      <c r="B738" s="22" t="s">
        <v>940</v>
      </c>
      <c r="C738" s="22" t="s">
        <v>32</v>
      </c>
      <c r="D738" s="22" t="s">
        <v>95</v>
      </c>
      <c r="E738" s="22" t="s">
        <v>26</v>
      </c>
      <c r="F738" s="23">
        <v>40510</v>
      </c>
      <c r="G738" s="24" t="s">
        <v>27</v>
      </c>
      <c r="H738" s="25">
        <v>4440.6400000000003</v>
      </c>
      <c r="I738" s="25">
        <v>-2977.86</v>
      </c>
      <c r="J738" s="25">
        <v>1462.7800000000002</v>
      </c>
      <c r="K738" s="41">
        <f t="shared" si="26"/>
        <v>2010</v>
      </c>
      <c r="L738" s="42">
        <f t="shared" si="25"/>
        <v>252.01593090340043</v>
      </c>
      <c r="M738" s="39">
        <f>(VLOOKUP(DATE(2005,12,1),IGPM!A:B,2,1)/VLOOKUP(DATE(YEAR(F738),MONTH(F738),1),IGPM!A:B,2,1))*H738</f>
        <v>3326.5229979919764</v>
      </c>
      <c r="N738" s="26" t="s">
        <v>28</v>
      </c>
      <c r="O738" s="26" t="s">
        <v>29</v>
      </c>
      <c r="P738" s="25">
        <v>-2977.86</v>
      </c>
      <c r="Q738" s="25">
        <v>1462.7800000000002</v>
      </c>
      <c r="R738" s="25">
        <v>11891.481151147344</v>
      </c>
      <c r="S738" s="25">
        <v>-7974.3383973381378</v>
      </c>
      <c r="T738" s="27">
        <v>3917.1427538092057</v>
      </c>
    </row>
    <row r="739" spans="1:20">
      <c r="A739" s="28" t="s">
        <v>942</v>
      </c>
      <c r="B739" s="22" t="s">
        <v>943</v>
      </c>
      <c r="C739" s="22" t="s">
        <v>32</v>
      </c>
      <c r="D739" s="22" t="s">
        <v>95</v>
      </c>
      <c r="E739" s="22" t="s">
        <v>26</v>
      </c>
      <c r="F739" s="23">
        <v>40510</v>
      </c>
      <c r="G739" s="24" t="s">
        <v>27</v>
      </c>
      <c r="H739" s="25">
        <v>16574.97</v>
      </c>
      <c r="I739" s="25">
        <v>-11113.43</v>
      </c>
      <c r="J739" s="25">
        <v>5461.5400000000009</v>
      </c>
      <c r="K739" s="41">
        <f t="shared" si="26"/>
        <v>2010</v>
      </c>
      <c r="L739" s="42">
        <f t="shared" si="25"/>
        <v>252.05269030353367</v>
      </c>
      <c r="M739" s="39">
        <f>(VLOOKUP(DATE(2005,12,1),IGPM!A:B,2,1)/VLOOKUP(DATE(YEAR(F739),MONTH(F739),1),IGPM!A:B,2,1))*H739</f>
        <v>12416.457739431044</v>
      </c>
      <c r="N739" s="26" t="s">
        <v>28</v>
      </c>
      <c r="O739" s="26" t="s">
        <v>29</v>
      </c>
      <c r="P739" s="25">
        <v>-11113.43</v>
      </c>
      <c r="Q739" s="25">
        <v>5461.5400000000009</v>
      </c>
      <c r="R739" s="25">
        <v>44385.706415253815</v>
      </c>
      <c r="S739" s="25">
        <v>-29760.382145275325</v>
      </c>
      <c r="T739" s="27">
        <v>14625.32426997849</v>
      </c>
    </row>
    <row r="740" spans="1:20">
      <c r="A740" s="28" t="s">
        <v>944</v>
      </c>
      <c r="B740" s="22" t="s">
        <v>943</v>
      </c>
      <c r="C740" s="22" t="s">
        <v>32</v>
      </c>
      <c r="D740" s="22" t="s">
        <v>95</v>
      </c>
      <c r="E740" s="22" t="s">
        <v>26</v>
      </c>
      <c r="F740" s="23">
        <v>40510</v>
      </c>
      <c r="G740" s="24" t="s">
        <v>27</v>
      </c>
      <c r="H740" s="25">
        <v>16574.97</v>
      </c>
      <c r="I740" s="25">
        <v>-11113.43</v>
      </c>
      <c r="J740" s="25">
        <v>5461.5400000000009</v>
      </c>
      <c r="K740" s="41">
        <f t="shared" si="26"/>
        <v>2010</v>
      </c>
      <c r="L740" s="42">
        <f t="shared" si="25"/>
        <v>252.05269030353367</v>
      </c>
      <c r="M740" s="39">
        <f>(VLOOKUP(DATE(2005,12,1),IGPM!A:B,2,1)/VLOOKUP(DATE(YEAR(F740),MONTH(F740),1),IGPM!A:B,2,1))*H740</f>
        <v>12416.457739431044</v>
      </c>
      <c r="N740" s="26" t="s">
        <v>28</v>
      </c>
      <c r="O740" s="26" t="s">
        <v>29</v>
      </c>
      <c r="P740" s="25">
        <v>-11113.43</v>
      </c>
      <c r="Q740" s="25">
        <v>5461.5400000000009</v>
      </c>
      <c r="R740" s="25">
        <v>44385.706415253815</v>
      </c>
      <c r="S740" s="25">
        <v>-29760.382145275325</v>
      </c>
      <c r="T740" s="27">
        <v>14625.32426997849</v>
      </c>
    </row>
    <row r="741" spans="1:20">
      <c r="A741" s="28" t="s">
        <v>945</v>
      </c>
      <c r="B741" s="22" t="s">
        <v>943</v>
      </c>
      <c r="C741" s="22" t="s">
        <v>32</v>
      </c>
      <c r="D741" s="22" t="s">
        <v>95</v>
      </c>
      <c r="E741" s="22" t="s">
        <v>26</v>
      </c>
      <c r="F741" s="23">
        <v>40510</v>
      </c>
      <c r="G741" s="24" t="s">
        <v>27</v>
      </c>
      <c r="H741" s="25">
        <v>16574.97</v>
      </c>
      <c r="I741" s="25">
        <v>-11113.43</v>
      </c>
      <c r="J741" s="25">
        <v>5461.5400000000009</v>
      </c>
      <c r="K741" s="41">
        <f t="shared" si="26"/>
        <v>2010</v>
      </c>
      <c r="L741" s="42">
        <f t="shared" si="25"/>
        <v>252.05269030353367</v>
      </c>
      <c r="M741" s="39">
        <f>(VLOOKUP(DATE(2005,12,1),IGPM!A:B,2,1)/VLOOKUP(DATE(YEAR(F741),MONTH(F741),1),IGPM!A:B,2,1))*H741</f>
        <v>12416.457739431044</v>
      </c>
      <c r="N741" s="26" t="s">
        <v>28</v>
      </c>
      <c r="O741" s="26" t="s">
        <v>29</v>
      </c>
      <c r="P741" s="25">
        <v>-11113.43</v>
      </c>
      <c r="Q741" s="25">
        <v>5461.5400000000009</v>
      </c>
      <c r="R741" s="25">
        <v>44385.706415253815</v>
      </c>
      <c r="S741" s="25">
        <v>-29760.382145275325</v>
      </c>
      <c r="T741" s="27">
        <v>14625.32426997849</v>
      </c>
    </row>
    <row r="742" spans="1:20">
      <c r="A742" s="28" t="s">
        <v>946</v>
      </c>
      <c r="B742" s="22" t="s">
        <v>947</v>
      </c>
      <c r="C742" s="22" t="s">
        <v>32</v>
      </c>
      <c r="D742" s="22" t="s">
        <v>95</v>
      </c>
      <c r="E742" s="22" t="s">
        <v>26</v>
      </c>
      <c r="F742" s="23">
        <v>40510</v>
      </c>
      <c r="G742" s="24" t="s">
        <v>27</v>
      </c>
      <c r="H742" s="25">
        <v>2316.9899999999998</v>
      </c>
      <c r="I742" s="25">
        <v>-1568.65</v>
      </c>
      <c r="J742" s="25">
        <v>748.33999999999969</v>
      </c>
      <c r="K742" s="41">
        <f t="shared" si="26"/>
        <v>2010</v>
      </c>
      <c r="L742" s="42">
        <f t="shared" si="25"/>
        <v>249.62312179262418</v>
      </c>
      <c r="M742" s="39">
        <f>(VLOOKUP(DATE(2005,12,1),IGPM!A:B,2,1)/VLOOKUP(DATE(YEAR(F742),MONTH(F742),1),IGPM!A:B,2,1))*H742</f>
        <v>1735.6778574974392</v>
      </c>
      <c r="N742" s="26" t="s">
        <v>28</v>
      </c>
      <c r="O742" s="26" t="s">
        <v>29</v>
      </c>
      <c r="P742" s="25">
        <v>-1568.65</v>
      </c>
      <c r="Q742" s="25">
        <v>748.33999999999969</v>
      </c>
      <c r="R742" s="25">
        <v>6204.610802135926</v>
      </c>
      <c r="S742" s="25">
        <v>-4200.6494351596348</v>
      </c>
      <c r="T742" s="27">
        <v>2003.9613669762912</v>
      </c>
    </row>
    <row r="743" spans="1:20">
      <c r="A743" s="28" t="s">
        <v>948</v>
      </c>
      <c r="B743" s="22" t="s">
        <v>947</v>
      </c>
      <c r="C743" s="22" t="s">
        <v>32</v>
      </c>
      <c r="D743" s="22" t="s">
        <v>95</v>
      </c>
      <c r="E743" s="22" t="s">
        <v>26</v>
      </c>
      <c r="F743" s="23">
        <v>40510</v>
      </c>
      <c r="G743" s="24" t="s">
        <v>27</v>
      </c>
      <c r="H743" s="25">
        <v>2316.9899999999998</v>
      </c>
      <c r="I743" s="25">
        <v>-1568.65</v>
      </c>
      <c r="J743" s="25">
        <v>748.33999999999969</v>
      </c>
      <c r="K743" s="41">
        <f t="shared" si="26"/>
        <v>2010</v>
      </c>
      <c r="L743" s="42">
        <f t="shared" si="25"/>
        <v>249.62312179262418</v>
      </c>
      <c r="M743" s="39">
        <f>(VLOOKUP(DATE(2005,12,1),IGPM!A:B,2,1)/VLOOKUP(DATE(YEAR(F743),MONTH(F743),1),IGPM!A:B,2,1))*H743</f>
        <v>1735.6778574974392</v>
      </c>
      <c r="N743" s="26" t="s">
        <v>28</v>
      </c>
      <c r="O743" s="26" t="s">
        <v>29</v>
      </c>
      <c r="P743" s="25">
        <v>-1568.65</v>
      </c>
      <c r="Q743" s="25">
        <v>748.33999999999969</v>
      </c>
      <c r="R743" s="25">
        <v>6204.610802135926</v>
      </c>
      <c r="S743" s="25">
        <v>-4200.6494351596348</v>
      </c>
      <c r="T743" s="27">
        <v>2003.9613669762912</v>
      </c>
    </row>
    <row r="744" spans="1:20">
      <c r="A744" s="28" t="s">
        <v>949</v>
      </c>
      <c r="B744" s="22" t="s">
        <v>947</v>
      </c>
      <c r="C744" s="22" t="s">
        <v>32</v>
      </c>
      <c r="D744" s="22" t="s">
        <v>95</v>
      </c>
      <c r="E744" s="22" t="s">
        <v>26</v>
      </c>
      <c r="F744" s="23">
        <v>40510</v>
      </c>
      <c r="G744" s="24" t="s">
        <v>27</v>
      </c>
      <c r="H744" s="25">
        <v>24067.759999999998</v>
      </c>
      <c r="I744" s="25">
        <v>-16137.3</v>
      </c>
      <c r="J744" s="25">
        <v>7930.4599999999991</v>
      </c>
      <c r="K744" s="41">
        <f t="shared" si="26"/>
        <v>2010</v>
      </c>
      <c r="L744" s="42">
        <f t="shared" si="25"/>
        <v>252.05278702137286</v>
      </c>
      <c r="M744" s="39">
        <f>(VLOOKUP(DATE(2005,12,1),IGPM!A:B,2,1)/VLOOKUP(DATE(YEAR(F744),MONTH(F744),1),IGPM!A:B,2,1))*H744</f>
        <v>18029.3735025022</v>
      </c>
      <c r="N744" s="26" t="s">
        <v>28</v>
      </c>
      <c r="O744" s="26" t="s">
        <v>29</v>
      </c>
      <c r="P744" s="25">
        <v>-16137.3</v>
      </c>
      <c r="Q744" s="25">
        <v>7930.4599999999991</v>
      </c>
      <c r="R744" s="25">
        <v>64450.465336153786</v>
      </c>
      <c r="S744" s="25">
        <v>-43213.680636216857</v>
      </c>
      <c r="T744" s="27">
        <v>21236.784699936929</v>
      </c>
    </row>
    <row r="745" spans="1:20">
      <c r="A745" s="28" t="s">
        <v>950</v>
      </c>
      <c r="B745" s="22" t="s">
        <v>951</v>
      </c>
      <c r="C745" s="22" t="s">
        <v>32</v>
      </c>
      <c r="D745" s="22" t="s">
        <v>95</v>
      </c>
      <c r="E745" s="22" t="s">
        <v>26</v>
      </c>
      <c r="F745" s="23">
        <v>40510</v>
      </c>
      <c r="G745" s="24" t="s">
        <v>27</v>
      </c>
      <c r="H745" s="25">
        <v>10625.39</v>
      </c>
      <c r="I745" s="25">
        <v>-6127.17</v>
      </c>
      <c r="J745" s="25">
        <v>4498.2199999999993</v>
      </c>
      <c r="K745" s="41">
        <f t="shared" si="26"/>
        <v>2010</v>
      </c>
      <c r="L745" s="42">
        <f t="shared" si="25"/>
        <v>293.07019553888659</v>
      </c>
      <c r="M745" s="39">
        <f>(VLOOKUP(DATE(2005,12,1),IGPM!A:B,2,1)/VLOOKUP(DATE(YEAR(F745),MONTH(F745),1),IGPM!A:B,2,1))*H745</f>
        <v>7959.5743401027694</v>
      </c>
      <c r="N745" s="26" t="s">
        <v>28</v>
      </c>
      <c r="O745" s="26" t="s">
        <v>29</v>
      </c>
      <c r="P745" s="25">
        <v>-6127.17</v>
      </c>
      <c r="Q745" s="25">
        <v>4498.2199999999993</v>
      </c>
      <c r="R745" s="25">
        <v>28453.47177627312</v>
      </c>
      <c r="S745" s="25">
        <v>-16407.798552658056</v>
      </c>
      <c r="T745" s="27">
        <v>12045.673223615064</v>
      </c>
    </row>
    <row r="746" spans="1:20">
      <c r="A746" s="28" t="s">
        <v>952</v>
      </c>
      <c r="B746" s="22" t="s">
        <v>113</v>
      </c>
      <c r="C746" s="22" t="s">
        <v>32</v>
      </c>
      <c r="D746" s="22" t="s">
        <v>95</v>
      </c>
      <c r="E746" s="22" t="s">
        <v>26</v>
      </c>
      <c r="F746" s="23">
        <v>40510</v>
      </c>
      <c r="G746" s="24" t="s">
        <v>27</v>
      </c>
      <c r="H746" s="25">
        <v>97109.63</v>
      </c>
      <c r="I746" s="25">
        <v>-55467.95</v>
      </c>
      <c r="J746" s="25">
        <v>41641.680000000008</v>
      </c>
      <c r="K746" s="41">
        <f t="shared" si="26"/>
        <v>2010</v>
      </c>
      <c r="L746" s="42">
        <f t="shared" si="25"/>
        <v>295.87405826247414</v>
      </c>
      <c r="M746" s="39">
        <f>(VLOOKUP(DATE(2005,12,1),IGPM!A:B,2,1)/VLOOKUP(DATE(YEAR(F746),MONTH(F746),1),IGPM!A:B,2,1))*H746</f>
        <v>72745.689252335607</v>
      </c>
      <c r="N746" s="26" t="s">
        <v>28</v>
      </c>
      <c r="O746" s="26" t="s">
        <v>29</v>
      </c>
      <c r="P746" s="25">
        <v>-55467.95</v>
      </c>
      <c r="Q746" s="25">
        <v>41641.680000000008</v>
      </c>
      <c r="R746" s="25">
        <v>260047.50097731242</v>
      </c>
      <c r="S746" s="25">
        <v>-148536.2654747476</v>
      </c>
      <c r="T746" s="27">
        <v>111511.23550256481</v>
      </c>
    </row>
    <row r="747" spans="1:20">
      <c r="A747" s="28" t="s">
        <v>953</v>
      </c>
      <c r="B747" s="22" t="s">
        <v>68</v>
      </c>
      <c r="C747" s="22" t="s">
        <v>69</v>
      </c>
      <c r="D747" s="22" t="s">
        <v>33</v>
      </c>
      <c r="E747" s="22" t="s">
        <v>26</v>
      </c>
      <c r="F747" s="23">
        <v>40510</v>
      </c>
      <c r="G747" s="24" t="s">
        <v>27</v>
      </c>
      <c r="H747" s="25">
        <v>230758.12</v>
      </c>
      <c r="I747" s="25">
        <v>-125237.78</v>
      </c>
      <c r="J747" s="25">
        <v>105520.34</v>
      </c>
      <c r="K747" s="41">
        <f t="shared" si="26"/>
        <v>2010</v>
      </c>
      <c r="L747" s="42">
        <f t="shared" si="25"/>
        <v>311.39263471454063</v>
      </c>
      <c r="M747" s="39">
        <f>(VLOOKUP(DATE(2005,12,1),IGPM!A:B,2,1)/VLOOKUP(DATE(YEAR(F747),MONTH(F747),1),IGPM!A:B,2,1))*H747</f>
        <v>172862.9641568315</v>
      </c>
      <c r="N747" s="26" t="s">
        <v>28</v>
      </c>
      <c r="O747" s="26" t="s">
        <v>29</v>
      </c>
      <c r="P747" s="25">
        <v>-125237.78</v>
      </c>
      <c r="Q747" s="25">
        <v>105520.34</v>
      </c>
      <c r="R747" s="25">
        <v>617941.52069390821</v>
      </c>
      <c r="S747" s="25">
        <v>-335371.18529796106</v>
      </c>
      <c r="T747" s="27">
        <v>282570.33539594716</v>
      </c>
    </row>
    <row r="748" spans="1:20">
      <c r="A748" s="28" t="s">
        <v>954</v>
      </c>
      <c r="B748" s="22" t="s">
        <v>68</v>
      </c>
      <c r="C748" s="22" t="s">
        <v>69</v>
      </c>
      <c r="D748" s="22" t="s">
        <v>33</v>
      </c>
      <c r="E748" s="22" t="s">
        <v>26</v>
      </c>
      <c r="F748" s="23">
        <v>40510</v>
      </c>
      <c r="G748" s="24" t="s">
        <v>27</v>
      </c>
      <c r="H748" s="25">
        <v>13087.75</v>
      </c>
      <c r="I748" s="25">
        <v>-7093.12</v>
      </c>
      <c r="J748" s="25">
        <v>5994.63</v>
      </c>
      <c r="K748" s="41">
        <f t="shared" si="26"/>
        <v>2010</v>
      </c>
      <c r="L748" s="42">
        <f t="shared" si="25"/>
        <v>311.82748212352254</v>
      </c>
      <c r="M748" s="39">
        <f>(VLOOKUP(DATE(2005,12,1),IGPM!A:B,2,1)/VLOOKUP(DATE(YEAR(F748),MONTH(F748),1),IGPM!A:B,2,1))*H748</f>
        <v>9804.1501601051841</v>
      </c>
      <c r="N748" s="26" t="s">
        <v>28</v>
      </c>
      <c r="O748" s="26" t="s">
        <v>29</v>
      </c>
      <c r="P748" s="25">
        <v>-7093.12</v>
      </c>
      <c r="Q748" s="25">
        <v>5994.63</v>
      </c>
      <c r="R748" s="25">
        <v>35047.365342817393</v>
      </c>
      <c r="S748" s="25">
        <v>-18994.492411640269</v>
      </c>
      <c r="T748" s="27">
        <v>16052.872931177124</v>
      </c>
    </row>
    <row r="749" spans="1:20">
      <c r="A749" s="28" t="s">
        <v>955</v>
      </c>
      <c r="B749" s="22" t="s">
        <v>68</v>
      </c>
      <c r="C749" s="22" t="s">
        <v>69</v>
      </c>
      <c r="D749" s="22" t="s">
        <v>33</v>
      </c>
      <c r="E749" s="22" t="s">
        <v>26</v>
      </c>
      <c r="F749" s="23">
        <v>40510</v>
      </c>
      <c r="G749" s="24" t="s">
        <v>27</v>
      </c>
      <c r="H749" s="25">
        <v>86889.23</v>
      </c>
      <c r="I749" s="25">
        <v>-46079.01</v>
      </c>
      <c r="J749" s="25">
        <v>40810.219999999994</v>
      </c>
      <c r="K749" s="41">
        <f t="shared" si="26"/>
        <v>2010</v>
      </c>
      <c r="L749" s="42">
        <f t="shared" si="25"/>
        <v>318.67611456930172</v>
      </c>
      <c r="M749" s="39">
        <f>(VLOOKUP(DATE(2005,12,1),IGPM!A:B,2,1)/VLOOKUP(DATE(YEAR(F749),MONTH(F749),1),IGPM!A:B,2,1))*H749</f>
        <v>65089.496530413264</v>
      </c>
      <c r="N749" s="26" t="s">
        <v>28</v>
      </c>
      <c r="O749" s="26" t="s">
        <v>29</v>
      </c>
      <c r="P749" s="25">
        <v>-46079.01</v>
      </c>
      <c r="Q749" s="25">
        <v>40810.219999999994</v>
      </c>
      <c r="R749" s="25">
        <v>232678.54200806783</v>
      </c>
      <c r="S749" s="25">
        <v>-123393.85288573943</v>
      </c>
      <c r="T749" s="27">
        <v>109284.6891223284</v>
      </c>
    </row>
    <row r="750" spans="1:20">
      <c r="A750" s="28" t="s">
        <v>956</v>
      </c>
      <c r="B750" s="22" t="s">
        <v>68</v>
      </c>
      <c r="C750" s="22" t="s">
        <v>69</v>
      </c>
      <c r="D750" s="22" t="s">
        <v>33</v>
      </c>
      <c r="E750" s="22" t="s">
        <v>26</v>
      </c>
      <c r="F750" s="23">
        <v>40510</v>
      </c>
      <c r="G750" s="24" t="s">
        <v>27</v>
      </c>
      <c r="H750" s="25">
        <v>13087.75</v>
      </c>
      <c r="I750" s="25">
        <v>-6930.25</v>
      </c>
      <c r="J750" s="25">
        <v>6157.5</v>
      </c>
      <c r="K750" s="41">
        <f t="shared" si="26"/>
        <v>2010</v>
      </c>
      <c r="L750" s="42">
        <f t="shared" si="25"/>
        <v>319.15583853396345</v>
      </c>
      <c r="M750" s="39">
        <f>(VLOOKUP(DATE(2005,12,1),IGPM!A:B,2,1)/VLOOKUP(DATE(YEAR(F750),MONTH(F750),1),IGPM!A:B,2,1))*H750</f>
        <v>9804.1501601051841</v>
      </c>
      <c r="N750" s="26" t="s">
        <v>28</v>
      </c>
      <c r="O750" s="26" t="s">
        <v>29</v>
      </c>
      <c r="P750" s="25">
        <v>-6930.25</v>
      </c>
      <c r="Q750" s="25">
        <v>6157.5</v>
      </c>
      <c r="R750" s="25">
        <v>35047.365342817393</v>
      </c>
      <c r="S750" s="25">
        <v>-18558.346825623983</v>
      </c>
      <c r="T750" s="27">
        <v>16489.01851719341</v>
      </c>
    </row>
    <row r="751" spans="1:20">
      <c r="A751" s="28" t="s">
        <v>957</v>
      </c>
      <c r="B751" s="22" t="s">
        <v>958</v>
      </c>
      <c r="C751" s="22" t="s">
        <v>69</v>
      </c>
      <c r="D751" s="22" t="s">
        <v>25</v>
      </c>
      <c r="E751" s="22" t="s">
        <v>26</v>
      </c>
      <c r="F751" s="23">
        <v>40512</v>
      </c>
      <c r="G751" s="24" t="s">
        <v>27</v>
      </c>
      <c r="H751" s="25">
        <v>2020912.14</v>
      </c>
      <c r="I751" s="25">
        <v>-995670.63</v>
      </c>
      <c r="J751" s="25">
        <v>1025241.5099999999</v>
      </c>
      <c r="K751" s="41">
        <f t="shared" si="26"/>
        <v>2010</v>
      </c>
      <c r="L751" s="42">
        <f t="shared" si="25"/>
        <v>343.01920873170673</v>
      </c>
      <c r="M751" s="39">
        <f>(VLOOKUP(DATE(2005,12,1),IGPM!A:B,2,1)/VLOOKUP(DATE(YEAR(F751),MONTH(F751),1),IGPM!A:B,2,1))*H751</f>
        <v>1513883.2939916723</v>
      </c>
      <c r="N751" s="26" t="s">
        <v>28</v>
      </c>
      <c r="O751" s="26" t="s">
        <v>29</v>
      </c>
      <c r="P751" s="25">
        <v>-995670.63</v>
      </c>
      <c r="Q751" s="25">
        <v>1025241.5099999999</v>
      </c>
      <c r="R751" s="25">
        <v>5411751.1486936202</v>
      </c>
      <c r="S751" s="25">
        <v>-2666282.0065116738</v>
      </c>
      <c r="T751" s="27">
        <v>2745469.1421819464</v>
      </c>
    </row>
    <row r="752" spans="1:20">
      <c r="A752" s="28" t="s">
        <v>959</v>
      </c>
      <c r="B752" s="22" t="s">
        <v>960</v>
      </c>
      <c r="C752" s="22" t="s">
        <v>69</v>
      </c>
      <c r="D752" s="22" t="s">
        <v>25</v>
      </c>
      <c r="E752" s="22" t="s">
        <v>26</v>
      </c>
      <c r="F752" s="23">
        <v>40512</v>
      </c>
      <c r="G752" s="24" t="s">
        <v>27</v>
      </c>
      <c r="H752" s="25">
        <v>2020912.13</v>
      </c>
      <c r="I752" s="25">
        <v>-995670.64</v>
      </c>
      <c r="J752" s="25">
        <v>1025241.4899999999</v>
      </c>
      <c r="K752" s="41">
        <f t="shared" si="26"/>
        <v>2010</v>
      </c>
      <c r="L752" s="42">
        <f t="shared" si="25"/>
        <v>343.01920358925111</v>
      </c>
      <c r="M752" s="39">
        <f>(VLOOKUP(DATE(2005,12,1),IGPM!A:B,2,1)/VLOOKUP(DATE(YEAR(F752),MONTH(F752),1),IGPM!A:B,2,1))*H752</f>
        <v>1513883.2865005832</v>
      </c>
      <c r="N752" s="26" t="s">
        <v>28</v>
      </c>
      <c r="O752" s="26" t="s">
        <v>29</v>
      </c>
      <c r="P752" s="25">
        <v>-995670.64</v>
      </c>
      <c r="Q752" s="25">
        <v>1025241.4899999999</v>
      </c>
      <c r="R752" s="25">
        <v>5411751.1219148654</v>
      </c>
      <c r="S752" s="25">
        <v>-2666282.0332904295</v>
      </c>
      <c r="T752" s="27">
        <v>2745469.0886244359</v>
      </c>
    </row>
    <row r="753" spans="1:20">
      <c r="A753" s="28" t="s">
        <v>961</v>
      </c>
      <c r="B753" s="22" t="s">
        <v>263</v>
      </c>
      <c r="C753" s="22" t="s">
        <v>32</v>
      </c>
      <c r="D753" s="22" t="s">
        <v>105</v>
      </c>
      <c r="E753" s="22" t="s">
        <v>26</v>
      </c>
      <c r="F753" s="23">
        <v>40544</v>
      </c>
      <c r="G753" s="24" t="s">
        <v>27</v>
      </c>
      <c r="H753" s="25">
        <v>596376.73</v>
      </c>
      <c r="I753" s="25">
        <v>-312618.87</v>
      </c>
      <c r="J753" s="25">
        <v>283757.86</v>
      </c>
      <c r="K753" s="41">
        <f t="shared" si="26"/>
        <v>2011</v>
      </c>
      <c r="L753" s="42">
        <f t="shared" si="25"/>
        <v>318.58254081079622</v>
      </c>
      <c r="M753" s="39">
        <f>(VLOOKUP(DATE(2005,12,1),IGPM!A:B,2,1)/VLOOKUP(DATE(YEAR(F753),MONTH(F753),1),IGPM!A:B,2,1))*H753</f>
        <v>440186.7977094574</v>
      </c>
      <c r="N753" s="26" t="s">
        <v>28</v>
      </c>
      <c r="O753" s="26" t="s">
        <v>29</v>
      </c>
      <c r="P753" s="25">
        <v>-312618.87</v>
      </c>
      <c r="Q753" s="25">
        <v>283757.86</v>
      </c>
      <c r="R753" s="25">
        <v>1573556.8373059982</v>
      </c>
      <c r="S753" s="25">
        <v>-824853.7134562158</v>
      </c>
      <c r="T753" s="27">
        <v>748703.12384978239</v>
      </c>
    </row>
    <row r="754" spans="1:20">
      <c r="A754" s="28" t="s">
        <v>962</v>
      </c>
      <c r="B754" s="22" t="s">
        <v>523</v>
      </c>
      <c r="C754" s="22" t="s">
        <v>32</v>
      </c>
      <c r="D754" s="22" t="s">
        <v>105</v>
      </c>
      <c r="E754" s="22" t="s">
        <v>26</v>
      </c>
      <c r="F754" s="23">
        <v>40544</v>
      </c>
      <c r="G754" s="24" t="s">
        <v>27</v>
      </c>
      <c r="H754" s="25">
        <v>177301.19</v>
      </c>
      <c r="I754" s="25">
        <v>-97642.82</v>
      </c>
      <c r="J754" s="25">
        <v>79658.37</v>
      </c>
      <c r="K754" s="41">
        <f t="shared" si="26"/>
        <v>2011</v>
      </c>
      <c r="L754" s="42">
        <f t="shared" si="25"/>
        <v>303.24092165711721</v>
      </c>
      <c r="M754" s="39">
        <f>(VLOOKUP(DATE(2005,12,1),IGPM!A:B,2,1)/VLOOKUP(DATE(YEAR(F754),MONTH(F754),1),IGPM!A:B,2,1))*H754</f>
        <v>130866.34526497382</v>
      </c>
      <c r="N754" s="26" t="s">
        <v>28</v>
      </c>
      <c r="O754" s="26" t="s">
        <v>29</v>
      </c>
      <c r="P754" s="25">
        <v>-97642.82</v>
      </c>
      <c r="Q754" s="25">
        <v>79658.37</v>
      </c>
      <c r="R754" s="25">
        <v>467814.19487475621</v>
      </c>
      <c r="S754" s="25">
        <v>-257633.33694263839</v>
      </c>
      <c r="T754" s="27">
        <v>210180.85793211783</v>
      </c>
    </row>
    <row r="755" spans="1:20">
      <c r="A755" s="28" t="s">
        <v>963</v>
      </c>
      <c r="B755" s="22" t="s">
        <v>964</v>
      </c>
      <c r="C755" s="22" t="s">
        <v>32</v>
      </c>
      <c r="D755" s="22" t="s">
        <v>105</v>
      </c>
      <c r="E755" s="22" t="s">
        <v>26</v>
      </c>
      <c r="F755" s="23">
        <v>40544</v>
      </c>
      <c r="G755" s="24" t="s">
        <v>27</v>
      </c>
      <c r="H755" s="25">
        <v>80591.45</v>
      </c>
      <c r="I755" s="25">
        <v>-55529.2</v>
      </c>
      <c r="J755" s="25">
        <v>25062.25</v>
      </c>
      <c r="K755" s="41">
        <f t="shared" si="26"/>
        <v>2011</v>
      </c>
      <c r="L755" s="42">
        <f t="shared" si="25"/>
        <v>242.37288039445914</v>
      </c>
      <c r="M755" s="39">
        <f>(VLOOKUP(DATE(2005,12,1),IGPM!A:B,2,1)/VLOOKUP(DATE(YEAR(F755),MONTH(F755),1),IGPM!A:B,2,1))*H755</f>
        <v>59484.702393169915</v>
      </c>
      <c r="N755" s="26" t="s">
        <v>28</v>
      </c>
      <c r="O755" s="26" t="s">
        <v>29</v>
      </c>
      <c r="P755" s="25">
        <v>-55529.2</v>
      </c>
      <c r="Q755" s="25">
        <v>25062.25</v>
      </c>
      <c r="R755" s="25">
        <v>212642.8158521619</v>
      </c>
      <c r="S755" s="25">
        <v>-146515.36174144861</v>
      </c>
      <c r="T755" s="27">
        <v>66127.454110713297</v>
      </c>
    </row>
    <row r="756" spans="1:20">
      <c r="A756" s="28" t="s">
        <v>965</v>
      </c>
      <c r="B756" s="22" t="s">
        <v>966</v>
      </c>
      <c r="C756" s="22" t="s">
        <v>32</v>
      </c>
      <c r="D756" s="22" t="s">
        <v>105</v>
      </c>
      <c r="E756" s="22" t="s">
        <v>26</v>
      </c>
      <c r="F756" s="23">
        <v>40544</v>
      </c>
      <c r="G756" s="24" t="s">
        <v>27</v>
      </c>
      <c r="H756" s="25">
        <v>16118.29</v>
      </c>
      <c r="I756" s="25">
        <v>-8026.34</v>
      </c>
      <c r="J756" s="25">
        <v>8091.9500000000007</v>
      </c>
      <c r="K756" s="41">
        <f t="shared" si="26"/>
        <v>2011</v>
      </c>
      <c r="L756" s="42">
        <f t="shared" si="25"/>
        <v>335.36511411178697</v>
      </c>
      <c r="M756" s="39">
        <f>(VLOOKUP(DATE(2005,12,1),IGPM!A:B,2,1)/VLOOKUP(DATE(YEAR(F756),MONTH(F756),1),IGPM!A:B,2,1))*H756</f>
        <v>11896.940478633984</v>
      </c>
      <c r="N756" s="26" t="s">
        <v>28</v>
      </c>
      <c r="O756" s="26" t="s">
        <v>29</v>
      </c>
      <c r="P756" s="25">
        <v>-8026.34</v>
      </c>
      <c r="Q756" s="25">
        <v>8091.9500000000007</v>
      </c>
      <c r="R756" s="25">
        <v>42528.563170432382</v>
      </c>
      <c r="S756" s="25">
        <v>-21177.724666659324</v>
      </c>
      <c r="T756" s="27">
        <v>21350.838503773059</v>
      </c>
    </row>
    <row r="757" spans="1:20">
      <c r="A757" s="28" t="s">
        <v>967</v>
      </c>
      <c r="B757" s="22" t="s">
        <v>523</v>
      </c>
      <c r="C757" s="22" t="s">
        <v>32</v>
      </c>
      <c r="D757" s="22" t="s">
        <v>105</v>
      </c>
      <c r="E757" s="22" t="s">
        <v>26</v>
      </c>
      <c r="F757" s="23">
        <v>40544</v>
      </c>
      <c r="G757" s="24" t="s">
        <v>27</v>
      </c>
      <c r="H757" s="25">
        <v>274010.93</v>
      </c>
      <c r="I757" s="25">
        <v>-150902.54</v>
      </c>
      <c r="J757" s="25">
        <v>123108.38999999998</v>
      </c>
      <c r="K757" s="41">
        <f t="shared" si="26"/>
        <v>2011</v>
      </c>
      <c r="L757" s="42">
        <f t="shared" si="25"/>
        <v>303.24092165711721</v>
      </c>
      <c r="M757" s="39">
        <f>(VLOOKUP(DATE(2005,12,1),IGPM!A:B,2,1)/VLOOKUP(DATE(YEAR(F757),MONTH(F757),1),IGPM!A:B,2,1))*H757</f>
        <v>202247.98813677771</v>
      </c>
      <c r="N757" s="26" t="s">
        <v>28</v>
      </c>
      <c r="O757" s="26" t="s">
        <v>29</v>
      </c>
      <c r="P757" s="25">
        <v>-150902.54</v>
      </c>
      <c r="Q757" s="25">
        <v>123108.38999999998</v>
      </c>
      <c r="R757" s="25">
        <v>722985.57389735046</v>
      </c>
      <c r="S757" s="25">
        <v>-398160.61163862294</v>
      </c>
      <c r="T757" s="27">
        <v>324824.96225872752</v>
      </c>
    </row>
    <row r="758" spans="1:20">
      <c r="A758" s="28" t="s">
        <v>968</v>
      </c>
      <c r="B758" s="22" t="s">
        <v>969</v>
      </c>
      <c r="C758" s="22" t="s">
        <v>32</v>
      </c>
      <c r="D758" s="22" t="s">
        <v>105</v>
      </c>
      <c r="E758" s="22" t="s">
        <v>26</v>
      </c>
      <c r="F758" s="23">
        <v>40544</v>
      </c>
      <c r="G758" s="24" t="s">
        <v>27</v>
      </c>
      <c r="H758" s="25">
        <v>120887.18</v>
      </c>
      <c r="I758" s="25">
        <v>-88196.78</v>
      </c>
      <c r="J758" s="25">
        <v>32690.399999999994</v>
      </c>
      <c r="K758" s="41">
        <f t="shared" si="26"/>
        <v>2011</v>
      </c>
      <c r="L758" s="42">
        <f t="shared" si="25"/>
        <v>228.8990489221942</v>
      </c>
      <c r="M758" s="39">
        <f>(VLOOKUP(DATE(2005,12,1),IGPM!A:B,2,1)/VLOOKUP(DATE(YEAR(F758),MONTH(F758),1),IGPM!A:B,2,1))*H758</f>
        <v>89227.057280264373</v>
      </c>
      <c r="N758" s="26" t="s">
        <v>28</v>
      </c>
      <c r="O758" s="26" t="s">
        <v>29</v>
      </c>
      <c r="P758" s="25">
        <v>-88196.78</v>
      </c>
      <c r="Q758" s="25">
        <v>32690.399999999994</v>
      </c>
      <c r="R758" s="25">
        <v>318964.23697088403</v>
      </c>
      <c r="S758" s="25">
        <v>-232709.69374907186</v>
      </c>
      <c r="T758" s="27">
        <v>86254.543221812171</v>
      </c>
    </row>
    <row r="759" spans="1:20">
      <c r="A759" s="28" t="s">
        <v>970</v>
      </c>
      <c r="B759" s="22" t="s">
        <v>523</v>
      </c>
      <c r="C759" s="22" t="s">
        <v>32</v>
      </c>
      <c r="D759" s="22" t="s">
        <v>105</v>
      </c>
      <c r="E759" s="22" t="s">
        <v>26</v>
      </c>
      <c r="F759" s="23">
        <v>40544</v>
      </c>
      <c r="G759" s="24" t="s">
        <v>27</v>
      </c>
      <c r="H759" s="25">
        <v>274010.93</v>
      </c>
      <c r="I759" s="25">
        <v>-150902.54</v>
      </c>
      <c r="J759" s="25">
        <v>123108.38999999998</v>
      </c>
      <c r="K759" s="41">
        <f t="shared" si="26"/>
        <v>2011</v>
      </c>
      <c r="L759" s="42">
        <f t="shared" si="25"/>
        <v>303.24092165711721</v>
      </c>
      <c r="M759" s="39">
        <f>(VLOOKUP(DATE(2005,12,1),IGPM!A:B,2,1)/VLOOKUP(DATE(YEAR(F759),MONTH(F759),1),IGPM!A:B,2,1))*H759</f>
        <v>202247.98813677771</v>
      </c>
      <c r="N759" s="26" t="s">
        <v>28</v>
      </c>
      <c r="O759" s="26" t="s">
        <v>29</v>
      </c>
      <c r="P759" s="25">
        <v>-150902.54</v>
      </c>
      <c r="Q759" s="25">
        <v>123108.38999999998</v>
      </c>
      <c r="R759" s="25">
        <v>722985.57389735046</v>
      </c>
      <c r="S759" s="25">
        <v>-398160.61163862294</v>
      </c>
      <c r="T759" s="27">
        <v>324824.96225872752</v>
      </c>
    </row>
    <row r="760" spans="1:20">
      <c r="A760" s="28" t="s">
        <v>971</v>
      </c>
      <c r="B760" s="22" t="s">
        <v>969</v>
      </c>
      <c r="C760" s="22" t="s">
        <v>32</v>
      </c>
      <c r="D760" s="22" t="s">
        <v>105</v>
      </c>
      <c r="E760" s="22" t="s">
        <v>26</v>
      </c>
      <c r="F760" s="23">
        <v>40544</v>
      </c>
      <c r="G760" s="24" t="s">
        <v>27</v>
      </c>
      <c r="H760" s="25">
        <v>145064.60999999999</v>
      </c>
      <c r="I760" s="25">
        <v>-92434.54</v>
      </c>
      <c r="J760" s="25">
        <v>52630.069999999992</v>
      </c>
      <c r="K760" s="41">
        <f t="shared" si="26"/>
        <v>2011</v>
      </c>
      <c r="L760" s="42">
        <f t="shared" si="25"/>
        <v>262.08590284540821</v>
      </c>
      <c r="M760" s="39">
        <f>(VLOOKUP(DATE(2005,12,1),IGPM!A:B,2,1)/VLOOKUP(DATE(YEAR(F760),MONTH(F760),1),IGPM!A:B,2,1))*H760</f>
        <v>107072.46430770584</v>
      </c>
      <c r="N760" s="26" t="s">
        <v>28</v>
      </c>
      <c r="O760" s="26" t="s">
        <v>29</v>
      </c>
      <c r="P760" s="25">
        <v>-92434.54</v>
      </c>
      <c r="Q760" s="25">
        <v>52630.069999999992</v>
      </c>
      <c r="R760" s="25">
        <v>382757.0685338914</v>
      </c>
      <c r="S760" s="25">
        <v>-243891.14313738359</v>
      </c>
      <c r="T760" s="27">
        <v>138865.92539650781</v>
      </c>
    </row>
    <row r="761" spans="1:20">
      <c r="A761" s="28" t="s">
        <v>972</v>
      </c>
      <c r="B761" s="22" t="s">
        <v>966</v>
      </c>
      <c r="C761" s="22" t="s">
        <v>32</v>
      </c>
      <c r="D761" s="22" t="s">
        <v>105</v>
      </c>
      <c r="E761" s="22" t="s">
        <v>26</v>
      </c>
      <c r="F761" s="23">
        <v>40544</v>
      </c>
      <c r="G761" s="24" t="s">
        <v>27</v>
      </c>
      <c r="H761" s="25">
        <v>16118.29</v>
      </c>
      <c r="I761" s="25">
        <v>-8026.34</v>
      </c>
      <c r="J761" s="25">
        <v>8091.9500000000007</v>
      </c>
      <c r="K761" s="41">
        <f t="shared" si="26"/>
        <v>2011</v>
      </c>
      <c r="L761" s="42">
        <f t="shared" si="25"/>
        <v>335.36511411178697</v>
      </c>
      <c r="M761" s="39">
        <f>(VLOOKUP(DATE(2005,12,1),IGPM!A:B,2,1)/VLOOKUP(DATE(YEAR(F761),MONTH(F761),1),IGPM!A:B,2,1))*H761</f>
        <v>11896.940478633984</v>
      </c>
      <c r="N761" s="26" t="s">
        <v>28</v>
      </c>
      <c r="O761" s="26" t="s">
        <v>29</v>
      </c>
      <c r="P761" s="25">
        <v>-8026.34</v>
      </c>
      <c r="Q761" s="25">
        <v>8091.9500000000007</v>
      </c>
      <c r="R761" s="25">
        <v>42528.563170432382</v>
      </c>
      <c r="S761" s="25">
        <v>-21177.724666659324</v>
      </c>
      <c r="T761" s="27">
        <v>21350.838503773059</v>
      </c>
    </row>
    <row r="762" spans="1:20">
      <c r="A762" s="28" t="s">
        <v>973</v>
      </c>
      <c r="B762" s="22" t="s">
        <v>523</v>
      </c>
      <c r="C762" s="22" t="s">
        <v>32</v>
      </c>
      <c r="D762" s="22" t="s">
        <v>105</v>
      </c>
      <c r="E762" s="22" t="s">
        <v>26</v>
      </c>
      <c r="F762" s="23">
        <v>40544</v>
      </c>
      <c r="G762" s="24" t="s">
        <v>27</v>
      </c>
      <c r="H762" s="25">
        <v>177301.19</v>
      </c>
      <c r="I762" s="25">
        <v>-97642.82</v>
      </c>
      <c r="J762" s="25">
        <v>79658.37</v>
      </c>
      <c r="K762" s="41">
        <f t="shared" si="26"/>
        <v>2011</v>
      </c>
      <c r="L762" s="42">
        <f t="shared" si="25"/>
        <v>303.24092165711721</v>
      </c>
      <c r="M762" s="39">
        <f>(VLOOKUP(DATE(2005,12,1),IGPM!A:B,2,1)/VLOOKUP(DATE(YEAR(F762),MONTH(F762),1),IGPM!A:B,2,1))*H762</f>
        <v>130866.34526497382</v>
      </c>
      <c r="N762" s="26" t="s">
        <v>28</v>
      </c>
      <c r="O762" s="26" t="s">
        <v>29</v>
      </c>
      <c r="P762" s="25">
        <v>-97642.82</v>
      </c>
      <c r="Q762" s="25">
        <v>79658.37</v>
      </c>
      <c r="R762" s="25">
        <v>467814.19487475621</v>
      </c>
      <c r="S762" s="25">
        <v>-257633.33694263839</v>
      </c>
      <c r="T762" s="27">
        <v>210180.85793211783</v>
      </c>
    </row>
    <row r="763" spans="1:20">
      <c r="A763" s="28" t="s">
        <v>974</v>
      </c>
      <c r="B763" s="22" t="s">
        <v>964</v>
      </c>
      <c r="C763" s="22" t="s">
        <v>32</v>
      </c>
      <c r="D763" s="22" t="s">
        <v>105</v>
      </c>
      <c r="E763" s="22" t="s">
        <v>26</v>
      </c>
      <c r="F763" s="23">
        <v>40544</v>
      </c>
      <c r="G763" s="24" t="s">
        <v>27</v>
      </c>
      <c r="H763" s="25">
        <v>80591.45</v>
      </c>
      <c r="I763" s="25">
        <v>-55529.2</v>
      </c>
      <c r="J763" s="25">
        <v>25062.25</v>
      </c>
      <c r="K763" s="41">
        <f t="shared" si="26"/>
        <v>2011</v>
      </c>
      <c r="L763" s="42">
        <f t="shared" si="25"/>
        <v>242.37288039445914</v>
      </c>
      <c r="M763" s="39">
        <f>(VLOOKUP(DATE(2005,12,1),IGPM!A:B,2,1)/VLOOKUP(DATE(YEAR(F763),MONTH(F763),1),IGPM!A:B,2,1))*H763</f>
        <v>59484.702393169915</v>
      </c>
      <c r="N763" s="26" t="s">
        <v>28</v>
      </c>
      <c r="O763" s="26" t="s">
        <v>29</v>
      </c>
      <c r="P763" s="25">
        <v>-55529.2</v>
      </c>
      <c r="Q763" s="25">
        <v>25062.25</v>
      </c>
      <c r="R763" s="25">
        <v>212642.8158521619</v>
      </c>
      <c r="S763" s="25">
        <v>-146515.36174144861</v>
      </c>
      <c r="T763" s="27">
        <v>66127.454110713297</v>
      </c>
    </row>
    <row r="764" spans="1:20">
      <c r="A764" s="28" t="s">
        <v>975</v>
      </c>
      <c r="B764" s="22" t="s">
        <v>263</v>
      </c>
      <c r="C764" s="22" t="s">
        <v>32</v>
      </c>
      <c r="D764" s="22" t="s">
        <v>105</v>
      </c>
      <c r="E764" s="22" t="s">
        <v>26</v>
      </c>
      <c r="F764" s="23">
        <v>40544</v>
      </c>
      <c r="G764" s="24" t="s">
        <v>27</v>
      </c>
      <c r="H764" s="25">
        <v>596376.73</v>
      </c>
      <c r="I764" s="25">
        <v>-312618.87</v>
      </c>
      <c r="J764" s="25">
        <v>283757.86</v>
      </c>
      <c r="K764" s="41">
        <f t="shared" si="26"/>
        <v>2011</v>
      </c>
      <c r="L764" s="42">
        <f t="shared" si="25"/>
        <v>318.58254081079622</v>
      </c>
      <c r="M764" s="39">
        <f>(VLOOKUP(DATE(2005,12,1),IGPM!A:B,2,1)/VLOOKUP(DATE(YEAR(F764),MONTH(F764),1),IGPM!A:B,2,1))*H764</f>
        <v>440186.7977094574</v>
      </c>
      <c r="N764" s="26" t="s">
        <v>28</v>
      </c>
      <c r="O764" s="26" t="s">
        <v>29</v>
      </c>
      <c r="P764" s="25">
        <v>-312618.87</v>
      </c>
      <c r="Q764" s="25">
        <v>283757.86</v>
      </c>
      <c r="R764" s="25">
        <v>1573556.8373059982</v>
      </c>
      <c r="S764" s="25">
        <v>-824853.7134562158</v>
      </c>
      <c r="T764" s="27">
        <v>748703.12384978239</v>
      </c>
    </row>
    <row r="765" spans="1:20">
      <c r="A765" s="28" t="s">
        <v>976</v>
      </c>
      <c r="B765" s="22" t="s">
        <v>523</v>
      </c>
      <c r="C765" s="22" t="s">
        <v>32</v>
      </c>
      <c r="D765" s="22" t="s">
        <v>105</v>
      </c>
      <c r="E765" s="22" t="s">
        <v>26</v>
      </c>
      <c r="F765" s="23">
        <v>40544</v>
      </c>
      <c r="G765" s="24" t="s">
        <v>27</v>
      </c>
      <c r="H765" s="25">
        <v>177301.19</v>
      </c>
      <c r="I765" s="25">
        <v>-97642.82</v>
      </c>
      <c r="J765" s="25">
        <v>79658.37</v>
      </c>
      <c r="K765" s="41">
        <f t="shared" si="26"/>
        <v>2011</v>
      </c>
      <c r="L765" s="42">
        <f t="shared" si="25"/>
        <v>303.24092165711721</v>
      </c>
      <c r="M765" s="39">
        <f>(VLOOKUP(DATE(2005,12,1),IGPM!A:B,2,1)/VLOOKUP(DATE(YEAR(F765),MONTH(F765),1),IGPM!A:B,2,1))*H765</f>
        <v>130866.34526497382</v>
      </c>
      <c r="N765" s="26" t="s">
        <v>28</v>
      </c>
      <c r="O765" s="26" t="s">
        <v>29</v>
      </c>
      <c r="P765" s="25">
        <v>-97642.82</v>
      </c>
      <c r="Q765" s="25">
        <v>79658.37</v>
      </c>
      <c r="R765" s="25">
        <v>467814.19487475621</v>
      </c>
      <c r="S765" s="25">
        <v>-257633.33694263839</v>
      </c>
      <c r="T765" s="27">
        <v>210180.85793211783</v>
      </c>
    </row>
    <row r="766" spans="1:20">
      <c r="A766" s="28" t="s">
        <v>977</v>
      </c>
      <c r="B766" s="22" t="s">
        <v>964</v>
      </c>
      <c r="C766" s="22" t="s">
        <v>32</v>
      </c>
      <c r="D766" s="22" t="s">
        <v>105</v>
      </c>
      <c r="E766" s="22" t="s">
        <v>26</v>
      </c>
      <c r="F766" s="23">
        <v>40544</v>
      </c>
      <c r="G766" s="24" t="s">
        <v>27</v>
      </c>
      <c r="H766" s="25">
        <v>80591.45</v>
      </c>
      <c r="I766" s="25">
        <v>-55529.2</v>
      </c>
      <c r="J766" s="25">
        <v>25062.25</v>
      </c>
      <c r="K766" s="41">
        <f t="shared" si="26"/>
        <v>2011</v>
      </c>
      <c r="L766" s="42">
        <f t="shared" si="25"/>
        <v>242.37288039445914</v>
      </c>
      <c r="M766" s="39">
        <f>(VLOOKUP(DATE(2005,12,1),IGPM!A:B,2,1)/VLOOKUP(DATE(YEAR(F766),MONTH(F766),1),IGPM!A:B,2,1))*H766</f>
        <v>59484.702393169915</v>
      </c>
      <c r="N766" s="26" t="s">
        <v>28</v>
      </c>
      <c r="O766" s="26" t="s">
        <v>29</v>
      </c>
      <c r="P766" s="25">
        <v>-55529.2</v>
      </c>
      <c r="Q766" s="25">
        <v>25062.25</v>
      </c>
      <c r="R766" s="25">
        <v>212642.8158521619</v>
      </c>
      <c r="S766" s="25">
        <v>-146515.36174144861</v>
      </c>
      <c r="T766" s="27">
        <v>66127.454110713297</v>
      </c>
    </row>
    <row r="767" spans="1:20">
      <c r="A767" s="28" t="s">
        <v>978</v>
      </c>
      <c r="B767" s="22" t="s">
        <v>523</v>
      </c>
      <c r="C767" s="22" t="s">
        <v>32</v>
      </c>
      <c r="D767" s="22" t="s">
        <v>105</v>
      </c>
      <c r="E767" s="22" t="s">
        <v>26</v>
      </c>
      <c r="F767" s="23">
        <v>40544</v>
      </c>
      <c r="G767" s="24" t="s">
        <v>27</v>
      </c>
      <c r="H767" s="25">
        <v>274010.93</v>
      </c>
      <c r="I767" s="25">
        <v>-150902.54</v>
      </c>
      <c r="J767" s="25">
        <v>123108.38999999998</v>
      </c>
      <c r="K767" s="41">
        <f t="shared" si="26"/>
        <v>2011</v>
      </c>
      <c r="L767" s="42">
        <f t="shared" si="25"/>
        <v>303.24092165711721</v>
      </c>
      <c r="M767" s="39">
        <f>(VLOOKUP(DATE(2005,12,1),IGPM!A:B,2,1)/VLOOKUP(DATE(YEAR(F767),MONTH(F767),1),IGPM!A:B,2,1))*H767</f>
        <v>202247.98813677771</v>
      </c>
      <c r="N767" s="26" t="s">
        <v>28</v>
      </c>
      <c r="O767" s="26" t="s">
        <v>29</v>
      </c>
      <c r="P767" s="25">
        <v>-150902.54</v>
      </c>
      <c r="Q767" s="25">
        <v>123108.38999999998</v>
      </c>
      <c r="R767" s="25">
        <v>722985.57389735046</v>
      </c>
      <c r="S767" s="25">
        <v>-398160.61163862294</v>
      </c>
      <c r="T767" s="27">
        <v>324824.96225872752</v>
      </c>
    </row>
    <row r="768" spans="1:20">
      <c r="A768" s="28" t="s">
        <v>979</v>
      </c>
      <c r="B768" s="22" t="s">
        <v>969</v>
      </c>
      <c r="C768" s="22" t="s">
        <v>32</v>
      </c>
      <c r="D768" s="22" t="s">
        <v>105</v>
      </c>
      <c r="E768" s="22" t="s">
        <v>26</v>
      </c>
      <c r="F768" s="23">
        <v>40544</v>
      </c>
      <c r="G768" s="24" t="s">
        <v>27</v>
      </c>
      <c r="H768" s="25">
        <v>145064.60999999999</v>
      </c>
      <c r="I768" s="25">
        <v>-92434.54</v>
      </c>
      <c r="J768" s="25">
        <v>52630.069999999992</v>
      </c>
      <c r="K768" s="41">
        <f t="shared" si="26"/>
        <v>2011</v>
      </c>
      <c r="L768" s="42">
        <f t="shared" si="25"/>
        <v>262.08590284540821</v>
      </c>
      <c r="M768" s="39">
        <f>(VLOOKUP(DATE(2005,12,1),IGPM!A:B,2,1)/VLOOKUP(DATE(YEAR(F768),MONTH(F768),1),IGPM!A:B,2,1))*H768</f>
        <v>107072.46430770584</v>
      </c>
      <c r="N768" s="26" t="s">
        <v>28</v>
      </c>
      <c r="O768" s="26" t="s">
        <v>29</v>
      </c>
      <c r="P768" s="25">
        <v>-92434.54</v>
      </c>
      <c r="Q768" s="25">
        <v>52630.069999999992</v>
      </c>
      <c r="R768" s="25">
        <v>382757.0685338914</v>
      </c>
      <c r="S768" s="25">
        <v>-243891.14313738359</v>
      </c>
      <c r="T768" s="27">
        <v>138865.92539650781</v>
      </c>
    </row>
    <row r="769" spans="1:20">
      <c r="A769" s="28" t="s">
        <v>980</v>
      </c>
      <c r="B769" s="22" t="s">
        <v>966</v>
      </c>
      <c r="C769" s="22" t="s">
        <v>32</v>
      </c>
      <c r="D769" s="22" t="s">
        <v>105</v>
      </c>
      <c r="E769" s="22" t="s">
        <v>26</v>
      </c>
      <c r="F769" s="23">
        <v>40544</v>
      </c>
      <c r="G769" s="24" t="s">
        <v>27</v>
      </c>
      <c r="H769" s="25">
        <v>16118.29</v>
      </c>
      <c r="I769" s="25">
        <v>-8026.34</v>
      </c>
      <c r="J769" s="25">
        <v>8091.9500000000007</v>
      </c>
      <c r="K769" s="41">
        <f t="shared" si="26"/>
        <v>2011</v>
      </c>
      <c r="L769" s="42">
        <f t="shared" si="25"/>
        <v>335.36511411178697</v>
      </c>
      <c r="M769" s="39">
        <f>(VLOOKUP(DATE(2005,12,1),IGPM!A:B,2,1)/VLOOKUP(DATE(YEAR(F769),MONTH(F769),1),IGPM!A:B,2,1))*H769</f>
        <v>11896.940478633984</v>
      </c>
      <c r="N769" s="26" t="s">
        <v>28</v>
      </c>
      <c r="O769" s="26" t="s">
        <v>29</v>
      </c>
      <c r="P769" s="25">
        <v>-8026.34</v>
      </c>
      <c r="Q769" s="25">
        <v>8091.9500000000007</v>
      </c>
      <c r="R769" s="25">
        <v>42528.563170432382</v>
      </c>
      <c r="S769" s="25">
        <v>-21177.724666659324</v>
      </c>
      <c r="T769" s="27">
        <v>21350.838503773059</v>
      </c>
    </row>
    <row r="770" spans="1:20">
      <c r="A770" s="28" t="s">
        <v>981</v>
      </c>
      <c r="B770" s="22" t="s">
        <v>966</v>
      </c>
      <c r="C770" s="22" t="s">
        <v>32</v>
      </c>
      <c r="D770" s="22" t="s">
        <v>105</v>
      </c>
      <c r="E770" s="22" t="s">
        <v>26</v>
      </c>
      <c r="F770" s="23">
        <v>40544</v>
      </c>
      <c r="G770" s="24" t="s">
        <v>27</v>
      </c>
      <c r="H770" s="25">
        <v>16118.29</v>
      </c>
      <c r="I770" s="25">
        <v>-8026.34</v>
      </c>
      <c r="J770" s="25">
        <v>8091.9500000000007</v>
      </c>
      <c r="K770" s="41">
        <f t="shared" si="26"/>
        <v>2011</v>
      </c>
      <c r="L770" s="42">
        <f t="shared" si="25"/>
        <v>335.36511411178697</v>
      </c>
      <c r="M770" s="39">
        <f>(VLOOKUP(DATE(2005,12,1),IGPM!A:B,2,1)/VLOOKUP(DATE(YEAR(F770),MONTH(F770),1),IGPM!A:B,2,1))*H770</f>
        <v>11896.940478633984</v>
      </c>
      <c r="N770" s="26" t="s">
        <v>28</v>
      </c>
      <c r="O770" s="26" t="s">
        <v>29</v>
      </c>
      <c r="P770" s="25">
        <v>-8026.34</v>
      </c>
      <c r="Q770" s="25">
        <v>8091.9500000000007</v>
      </c>
      <c r="R770" s="25">
        <v>42528.563170432382</v>
      </c>
      <c r="S770" s="25">
        <v>-21177.724666659324</v>
      </c>
      <c r="T770" s="27">
        <v>21350.838503773059</v>
      </c>
    </row>
    <row r="771" spans="1:20">
      <c r="A771" s="28" t="s">
        <v>982</v>
      </c>
      <c r="B771" s="22" t="s">
        <v>523</v>
      </c>
      <c r="C771" s="22" t="s">
        <v>32</v>
      </c>
      <c r="D771" s="22" t="s">
        <v>105</v>
      </c>
      <c r="E771" s="22" t="s">
        <v>26</v>
      </c>
      <c r="F771" s="23">
        <v>40544</v>
      </c>
      <c r="G771" s="24" t="s">
        <v>27</v>
      </c>
      <c r="H771" s="25">
        <v>274010.93</v>
      </c>
      <c r="I771" s="25">
        <v>-150902.54</v>
      </c>
      <c r="J771" s="25">
        <v>123108.38999999998</v>
      </c>
      <c r="K771" s="41">
        <f t="shared" si="26"/>
        <v>2011</v>
      </c>
      <c r="L771" s="42">
        <f t="shared" ref="L771:L834" si="27">IFERROR((DATEDIF(F771,DATE(2024,12,31),"M")*H771)/(H771-J771),12*_xlfn.NUMBERVALUE(LEFT(G771,3)))</f>
        <v>303.24092165711721</v>
      </c>
      <c r="M771" s="39">
        <f>(VLOOKUP(DATE(2005,12,1),IGPM!A:B,2,1)/VLOOKUP(DATE(YEAR(F771),MONTH(F771),1),IGPM!A:B,2,1))*H771</f>
        <v>202247.98813677771</v>
      </c>
      <c r="N771" s="26" t="s">
        <v>28</v>
      </c>
      <c r="O771" s="26" t="s">
        <v>29</v>
      </c>
      <c r="P771" s="25">
        <v>-150902.54</v>
      </c>
      <c r="Q771" s="25">
        <v>123108.38999999998</v>
      </c>
      <c r="R771" s="25">
        <v>722985.57389735046</v>
      </c>
      <c r="S771" s="25">
        <v>-398160.61163862294</v>
      </c>
      <c r="T771" s="27">
        <v>324824.96225872752</v>
      </c>
    </row>
    <row r="772" spans="1:20">
      <c r="A772" s="28" t="s">
        <v>983</v>
      </c>
      <c r="B772" s="22" t="s">
        <v>969</v>
      </c>
      <c r="C772" s="22" t="s">
        <v>32</v>
      </c>
      <c r="D772" s="22" t="s">
        <v>105</v>
      </c>
      <c r="E772" s="22" t="s">
        <v>26</v>
      </c>
      <c r="F772" s="23">
        <v>40544</v>
      </c>
      <c r="G772" s="24" t="s">
        <v>27</v>
      </c>
      <c r="H772" s="25">
        <v>145064.60999999999</v>
      </c>
      <c r="I772" s="25">
        <v>-92434.54</v>
      </c>
      <c r="J772" s="25">
        <v>52630.069999999992</v>
      </c>
      <c r="K772" s="41">
        <f t="shared" si="26"/>
        <v>2011</v>
      </c>
      <c r="L772" s="42">
        <f t="shared" si="27"/>
        <v>262.08590284540821</v>
      </c>
      <c r="M772" s="39">
        <f>(VLOOKUP(DATE(2005,12,1),IGPM!A:B,2,1)/VLOOKUP(DATE(YEAR(F772),MONTH(F772),1),IGPM!A:B,2,1))*H772</f>
        <v>107072.46430770584</v>
      </c>
      <c r="N772" s="26" t="s">
        <v>28</v>
      </c>
      <c r="O772" s="26" t="s">
        <v>29</v>
      </c>
      <c r="P772" s="25">
        <v>-92434.54</v>
      </c>
      <c r="Q772" s="25">
        <v>52630.069999999992</v>
      </c>
      <c r="R772" s="25">
        <v>382757.0685338914</v>
      </c>
      <c r="S772" s="25">
        <v>-243891.14313738359</v>
      </c>
      <c r="T772" s="27">
        <v>138865.92539650781</v>
      </c>
    </row>
    <row r="773" spans="1:20">
      <c r="A773" s="28" t="s">
        <v>984</v>
      </c>
      <c r="B773" s="22" t="s">
        <v>523</v>
      </c>
      <c r="C773" s="22" t="s">
        <v>32</v>
      </c>
      <c r="D773" s="22" t="s">
        <v>105</v>
      </c>
      <c r="E773" s="22" t="s">
        <v>26</v>
      </c>
      <c r="F773" s="23">
        <v>40544</v>
      </c>
      <c r="G773" s="24" t="s">
        <v>27</v>
      </c>
      <c r="H773" s="25">
        <v>177301.19</v>
      </c>
      <c r="I773" s="25">
        <v>-97642.82</v>
      </c>
      <c r="J773" s="25">
        <v>79658.37</v>
      </c>
      <c r="K773" s="41">
        <f t="shared" ref="K773:K836" si="28">YEAR(F773)</f>
        <v>2011</v>
      </c>
      <c r="L773" s="42">
        <f t="shared" si="27"/>
        <v>303.24092165711721</v>
      </c>
      <c r="M773" s="39">
        <f>(VLOOKUP(DATE(2005,12,1),IGPM!A:B,2,1)/VLOOKUP(DATE(YEAR(F773),MONTH(F773),1),IGPM!A:B,2,1))*H773</f>
        <v>130866.34526497382</v>
      </c>
      <c r="N773" s="26" t="s">
        <v>28</v>
      </c>
      <c r="O773" s="26" t="s">
        <v>29</v>
      </c>
      <c r="P773" s="25">
        <v>-97642.82</v>
      </c>
      <c r="Q773" s="25">
        <v>79658.37</v>
      </c>
      <c r="R773" s="25">
        <v>467814.19487475621</v>
      </c>
      <c r="S773" s="25">
        <v>-257633.33694263839</v>
      </c>
      <c r="T773" s="27">
        <v>210180.85793211783</v>
      </c>
    </row>
    <row r="774" spans="1:20">
      <c r="A774" s="28" t="s">
        <v>985</v>
      </c>
      <c r="B774" s="22" t="s">
        <v>964</v>
      </c>
      <c r="C774" s="22" t="s">
        <v>32</v>
      </c>
      <c r="D774" s="22" t="s">
        <v>105</v>
      </c>
      <c r="E774" s="22" t="s">
        <v>26</v>
      </c>
      <c r="F774" s="23">
        <v>40544</v>
      </c>
      <c r="G774" s="24" t="s">
        <v>27</v>
      </c>
      <c r="H774" s="25">
        <v>80591.45</v>
      </c>
      <c r="I774" s="25">
        <v>-55529.2</v>
      </c>
      <c r="J774" s="25">
        <v>25062.25</v>
      </c>
      <c r="K774" s="41">
        <f t="shared" si="28"/>
        <v>2011</v>
      </c>
      <c r="L774" s="42">
        <f t="shared" si="27"/>
        <v>242.37288039445914</v>
      </c>
      <c r="M774" s="39">
        <f>(VLOOKUP(DATE(2005,12,1),IGPM!A:B,2,1)/VLOOKUP(DATE(YEAR(F774),MONTH(F774),1),IGPM!A:B,2,1))*H774</f>
        <v>59484.702393169915</v>
      </c>
      <c r="N774" s="26" t="s">
        <v>28</v>
      </c>
      <c r="O774" s="26" t="s">
        <v>29</v>
      </c>
      <c r="P774" s="25">
        <v>-55529.2</v>
      </c>
      <c r="Q774" s="25">
        <v>25062.25</v>
      </c>
      <c r="R774" s="25">
        <v>212642.8158521619</v>
      </c>
      <c r="S774" s="25">
        <v>-146515.36174144861</v>
      </c>
      <c r="T774" s="27">
        <v>66127.454110713297</v>
      </c>
    </row>
    <row r="775" spans="1:20">
      <c r="A775" s="28" t="s">
        <v>986</v>
      </c>
      <c r="B775" s="22" t="s">
        <v>987</v>
      </c>
      <c r="C775" s="22" t="s">
        <v>32</v>
      </c>
      <c r="D775" s="22" t="s">
        <v>105</v>
      </c>
      <c r="E775" s="22" t="s">
        <v>26</v>
      </c>
      <c r="F775" s="23">
        <v>40544</v>
      </c>
      <c r="G775" s="24" t="s">
        <v>27</v>
      </c>
      <c r="H775" s="25">
        <v>24177.439999999999</v>
      </c>
      <c r="I775" s="25">
        <v>-15405.77</v>
      </c>
      <c r="J775" s="25">
        <v>8771.6699999999983</v>
      </c>
      <c r="K775" s="41">
        <f t="shared" si="28"/>
        <v>2011</v>
      </c>
      <c r="L775" s="42">
        <f t="shared" si="27"/>
        <v>262.08573021666558</v>
      </c>
      <c r="M775" s="39">
        <f>(VLOOKUP(DATE(2005,12,1),IGPM!A:B,2,1)/VLOOKUP(DATE(YEAR(F775),MONTH(F775),1),IGPM!A:B,2,1))*H775</f>
        <v>17845.414408460478</v>
      </c>
      <c r="N775" s="26" t="s">
        <v>28</v>
      </c>
      <c r="O775" s="26" t="s">
        <v>29</v>
      </c>
      <c r="P775" s="25">
        <v>-15405.77</v>
      </c>
      <c r="Q775" s="25">
        <v>8771.6699999999983</v>
      </c>
      <c r="R775" s="25">
        <v>63792.857948289718</v>
      </c>
      <c r="S775" s="25">
        <v>-40648.559036606988</v>
      </c>
      <c r="T775" s="27">
        <v>23144.29891168273</v>
      </c>
    </row>
    <row r="776" spans="1:20">
      <c r="A776" s="28" t="s">
        <v>988</v>
      </c>
      <c r="B776" s="22" t="s">
        <v>987</v>
      </c>
      <c r="C776" s="22" t="s">
        <v>32</v>
      </c>
      <c r="D776" s="22" t="s">
        <v>105</v>
      </c>
      <c r="E776" s="22" t="s">
        <v>26</v>
      </c>
      <c r="F776" s="23">
        <v>40544</v>
      </c>
      <c r="G776" s="24" t="s">
        <v>27</v>
      </c>
      <c r="H776" s="25">
        <v>24177.439999999999</v>
      </c>
      <c r="I776" s="25">
        <v>-15405.77</v>
      </c>
      <c r="J776" s="25">
        <v>8771.6699999999983</v>
      </c>
      <c r="K776" s="41">
        <f t="shared" si="28"/>
        <v>2011</v>
      </c>
      <c r="L776" s="42">
        <f t="shared" si="27"/>
        <v>262.08573021666558</v>
      </c>
      <c r="M776" s="39">
        <f>(VLOOKUP(DATE(2005,12,1),IGPM!A:B,2,1)/VLOOKUP(DATE(YEAR(F776),MONTH(F776),1),IGPM!A:B,2,1))*H776</f>
        <v>17845.414408460478</v>
      </c>
      <c r="N776" s="26" t="s">
        <v>28</v>
      </c>
      <c r="O776" s="26" t="s">
        <v>29</v>
      </c>
      <c r="P776" s="25">
        <v>-15405.77</v>
      </c>
      <c r="Q776" s="25">
        <v>8771.6699999999983</v>
      </c>
      <c r="R776" s="25">
        <v>63792.857948289718</v>
      </c>
      <c r="S776" s="25">
        <v>-40648.559036606988</v>
      </c>
      <c r="T776" s="27">
        <v>23144.29891168273</v>
      </c>
    </row>
    <row r="777" spans="1:20">
      <c r="A777" s="28" t="s">
        <v>989</v>
      </c>
      <c r="B777" s="22" t="s">
        <v>68</v>
      </c>
      <c r="C777" s="22" t="s">
        <v>69</v>
      </c>
      <c r="D777" s="22" t="s">
        <v>105</v>
      </c>
      <c r="E777" s="22" t="s">
        <v>26</v>
      </c>
      <c r="F777" s="23">
        <v>40544</v>
      </c>
      <c r="G777" s="24" t="s">
        <v>27</v>
      </c>
      <c r="H777" s="25">
        <v>16287532.18</v>
      </c>
      <c r="I777" s="25">
        <v>-8065048.9500000002</v>
      </c>
      <c r="J777" s="25">
        <v>8222483.2299999995</v>
      </c>
      <c r="K777" s="41">
        <f t="shared" si="28"/>
        <v>2011</v>
      </c>
      <c r="L777" s="42">
        <f t="shared" si="27"/>
        <v>337.25993368707327</v>
      </c>
      <c r="M777" s="39">
        <f>(VLOOKUP(DATE(2005,12,1),IGPM!A:B,2,1)/VLOOKUP(DATE(YEAR(F777),MONTH(F777),1),IGPM!A:B,2,1))*H777</f>
        <v>12021858.453303397</v>
      </c>
      <c r="N777" s="26" t="s">
        <v>28</v>
      </c>
      <c r="O777" s="26" t="s">
        <v>29</v>
      </c>
      <c r="P777" s="25">
        <v>-8065048.9500000002</v>
      </c>
      <c r="Q777" s="25">
        <v>8222483.2299999995</v>
      </c>
      <c r="R777" s="25">
        <v>42975113.439923234</v>
      </c>
      <c r="S777" s="25">
        <v>-21279859.323954612</v>
      </c>
      <c r="T777" s="27">
        <v>21695254.115968622</v>
      </c>
    </row>
    <row r="778" spans="1:20">
      <c r="A778" s="28" t="s">
        <v>990</v>
      </c>
      <c r="B778" s="22" t="s">
        <v>523</v>
      </c>
      <c r="C778" s="22" t="s">
        <v>32</v>
      </c>
      <c r="D778" s="22" t="s">
        <v>105</v>
      </c>
      <c r="E778" s="22" t="s">
        <v>26</v>
      </c>
      <c r="F778" s="23">
        <v>40544</v>
      </c>
      <c r="G778" s="24" t="s">
        <v>27</v>
      </c>
      <c r="H778" s="25">
        <v>193419.48</v>
      </c>
      <c r="I778" s="25">
        <v>-106519.43</v>
      </c>
      <c r="J778" s="25">
        <v>86900.050000000017</v>
      </c>
      <c r="K778" s="41">
        <f t="shared" si="28"/>
        <v>2011</v>
      </c>
      <c r="L778" s="42">
        <f t="shared" si="27"/>
        <v>303.24095012524947</v>
      </c>
      <c r="M778" s="39">
        <f>(VLOOKUP(DATE(2005,12,1),IGPM!A:B,2,1)/VLOOKUP(DATE(YEAR(F778),MONTH(F778),1),IGPM!A:B,2,1))*H778</f>
        <v>142763.28574360782</v>
      </c>
      <c r="N778" s="26" t="s">
        <v>28</v>
      </c>
      <c r="O778" s="26" t="s">
        <v>29</v>
      </c>
      <c r="P778" s="25">
        <v>-106519.43</v>
      </c>
      <c r="Q778" s="25">
        <v>86900.050000000017</v>
      </c>
      <c r="R778" s="25">
        <v>510342.75804518868</v>
      </c>
      <c r="S778" s="25">
        <v>-281054.52300668682</v>
      </c>
      <c r="T778" s="27">
        <v>229288.23503850185</v>
      </c>
    </row>
    <row r="779" spans="1:20">
      <c r="A779" s="28" t="s">
        <v>991</v>
      </c>
      <c r="B779" s="22" t="s">
        <v>992</v>
      </c>
      <c r="C779" s="22" t="s">
        <v>32</v>
      </c>
      <c r="D779" s="22" t="s">
        <v>105</v>
      </c>
      <c r="E779" s="22" t="s">
        <v>26</v>
      </c>
      <c r="F779" s="23">
        <v>40544</v>
      </c>
      <c r="G779" s="24" t="s">
        <v>27</v>
      </c>
      <c r="H779" s="25">
        <v>161182.9</v>
      </c>
      <c r="I779" s="25">
        <v>-111058.39</v>
      </c>
      <c r="J779" s="25">
        <v>50124.509999999995</v>
      </c>
      <c r="K779" s="41">
        <f t="shared" si="28"/>
        <v>2011</v>
      </c>
      <c r="L779" s="42">
        <f t="shared" si="27"/>
        <v>242.37290221837361</v>
      </c>
      <c r="M779" s="39">
        <f>(VLOOKUP(DATE(2005,12,1),IGPM!A:B,2,1)/VLOOKUP(DATE(YEAR(F779),MONTH(F779),1),IGPM!A:B,2,1))*H779</f>
        <v>118969.40478633983</v>
      </c>
      <c r="N779" s="26" t="s">
        <v>28</v>
      </c>
      <c r="O779" s="26" t="s">
        <v>29</v>
      </c>
      <c r="P779" s="25">
        <v>-111058.39</v>
      </c>
      <c r="Q779" s="25">
        <v>50124.509999999995</v>
      </c>
      <c r="R779" s="25">
        <v>425285.63170432381</v>
      </c>
      <c r="S779" s="25">
        <v>-293030.69709761493</v>
      </c>
      <c r="T779" s="27">
        <v>132254.93460670888</v>
      </c>
    </row>
    <row r="780" spans="1:20">
      <c r="A780" s="28" t="s">
        <v>993</v>
      </c>
      <c r="B780" s="22" t="s">
        <v>523</v>
      </c>
      <c r="C780" s="22" t="s">
        <v>32</v>
      </c>
      <c r="D780" s="22" t="s">
        <v>105</v>
      </c>
      <c r="E780" s="22" t="s">
        <v>26</v>
      </c>
      <c r="F780" s="23">
        <v>40544</v>
      </c>
      <c r="G780" s="24" t="s">
        <v>27</v>
      </c>
      <c r="H780" s="25">
        <v>193419.48</v>
      </c>
      <c r="I780" s="25">
        <v>-106519.43</v>
      </c>
      <c r="J780" s="25">
        <v>86900.050000000017</v>
      </c>
      <c r="K780" s="41">
        <f t="shared" si="28"/>
        <v>2011</v>
      </c>
      <c r="L780" s="42">
        <f t="shared" si="27"/>
        <v>303.24095012524947</v>
      </c>
      <c r="M780" s="39">
        <f>(VLOOKUP(DATE(2005,12,1),IGPM!A:B,2,1)/VLOOKUP(DATE(YEAR(F780),MONTH(F780),1),IGPM!A:B,2,1))*H780</f>
        <v>142763.28574360782</v>
      </c>
      <c r="N780" s="26" t="s">
        <v>28</v>
      </c>
      <c r="O780" s="26" t="s">
        <v>29</v>
      </c>
      <c r="P780" s="25">
        <v>-106519.43</v>
      </c>
      <c r="Q780" s="25">
        <v>86900.050000000017</v>
      </c>
      <c r="R780" s="25">
        <v>510342.75804518868</v>
      </c>
      <c r="S780" s="25">
        <v>-281054.52300668682</v>
      </c>
      <c r="T780" s="27">
        <v>229288.23503850185</v>
      </c>
    </row>
    <row r="781" spans="1:20">
      <c r="A781" s="28" t="s">
        <v>994</v>
      </c>
      <c r="B781" s="22" t="s">
        <v>992</v>
      </c>
      <c r="C781" s="22" t="s">
        <v>32</v>
      </c>
      <c r="D781" s="22" t="s">
        <v>105</v>
      </c>
      <c r="E781" s="22" t="s">
        <v>26</v>
      </c>
      <c r="F781" s="23">
        <v>40544</v>
      </c>
      <c r="G781" s="24" t="s">
        <v>27</v>
      </c>
      <c r="H781" s="25">
        <v>161182.9</v>
      </c>
      <c r="I781" s="25">
        <v>-111058.39</v>
      </c>
      <c r="J781" s="25">
        <v>50124.509999999995</v>
      </c>
      <c r="K781" s="41">
        <f t="shared" si="28"/>
        <v>2011</v>
      </c>
      <c r="L781" s="42">
        <f t="shared" si="27"/>
        <v>242.37290221837361</v>
      </c>
      <c r="M781" s="39">
        <f>(VLOOKUP(DATE(2005,12,1),IGPM!A:B,2,1)/VLOOKUP(DATE(YEAR(F781),MONTH(F781),1),IGPM!A:B,2,1))*H781</f>
        <v>118969.40478633983</v>
      </c>
      <c r="N781" s="26" t="s">
        <v>28</v>
      </c>
      <c r="O781" s="26" t="s">
        <v>29</v>
      </c>
      <c r="P781" s="25">
        <v>-111058.39</v>
      </c>
      <c r="Q781" s="25">
        <v>50124.509999999995</v>
      </c>
      <c r="R781" s="25">
        <v>425285.63170432381</v>
      </c>
      <c r="S781" s="25">
        <v>-293030.69709761493</v>
      </c>
      <c r="T781" s="27">
        <v>132254.93460670888</v>
      </c>
    </row>
    <row r="782" spans="1:20">
      <c r="A782" s="28" t="s">
        <v>995</v>
      </c>
      <c r="B782" s="22" t="s">
        <v>996</v>
      </c>
      <c r="C782" s="22" t="s">
        <v>32</v>
      </c>
      <c r="D782" s="22" t="s">
        <v>105</v>
      </c>
      <c r="E782" s="22" t="s">
        <v>26</v>
      </c>
      <c r="F782" s="23">
        <v>40544</v>
      </c>
      <c r="G782" s="24" t="s">
        <v>27</v>
      </c>
      <c r="H782" s="25">
        <v>24177.439999999999</v>
      </c>
      <c r="I782" s="25">
        <v>-13142.66</v>
      </c>
      <c r="J782" s="25">
        <v>11034.779999999999</v>
      </c>
      <c r="K782" s="41">
        <f t="shared" si="28"/>
        <v>2011</v>
      </c>
      <c r="L782" s="42">
        <f t="shared" si="27"/>
        <v>307.21577519314963</v>
      </c>
      <c r="M782" s="39">
        <f>(VLOOKUP(DATE(2005,12,1),IGPM!A:B,2,1)/VLOOKUP(DATE(YEAR(F782),MONTH(F782),1),IGPM!A:B,2,1))*H782</f>
        <v>17845.414408460478</v>
      </c>
      <c r="N782" s="26" t="s">
        <v>28</v>
      </c>
      <c r="O782" s="26" t="s">
        <v>29</v>
      </c>
      <c r="P782" s="25">
        <v>-13142.66</v>
      </c>
      <c r="Q782" s="25">
        <v>11034.779999999999</v>
      </c>
      <c r="R782" s="25">
        <v>63792.857948289718</v>
      </c>
      <c r="S782" s="25">
        <v>-34677.279415962541</v>
      </c>
      <c r="T782" s="27">
        <v>29115.578532327178</v>
      </c>
    </row>
    <row r="783" spans="1:20">
      <c r="A783" s="28" t="s">
        <v>997</v>
      </c>
      <c r="B783" s="22" t="s">
        <v>523</v>
      </c>
      <c r="C783" s="22" t="s">
        <v>32</v>
      </c>
      <c r="D783" s="22" t="s">
        <v>105</v>
      </c>
      <c r="E783" s="22" t="s">
        <v>26</v>
      </c>
      <c r="F783" s="23">
        <v>40544</v>
      </c>
      <c r="G783" s="24" t="s">
        <v>27</v>
      </c>
      <c r="H783" s="25">
        <v>274010.93</v>
      </c>
      <c r="I783" s="25">
        <v>-150902.54</v>
      </c>
      <c r="J783" s="25">
        <v>123108.38999999998</v>
      </c>
      <c r="K783" s="41">
        <f t="shared" si="28"/>
        <v>2011</v>
      </c>
      <c r="L783" s="42">
        <f t="shared" si="27"/>
        <v>303.24092165711721</v>
      </c>
      <c r="M783" s="39">
        <f>(VLOOKUP(DATE(2005,12,1),IGPM!A:B,2,1)/VLOOKUP(DATE(YEAR(F783),MONTH(F783),1),IGPM!A:B,2,1))*H783</f>
        <v>202247.98813677771</v>
      </c>
      <c r="N783" s="26" t="s">
        <v>28</v>
      </c>
      <c r="O783" s="26" t="s">
        <v>29</v>
      </c>
      <c r="P783" s="25">
        <v>-150902.54</v>
      </c>
      <c r="Q783" s="25">
        <v>123108.38999999998</v>
      </c>
      <c r="R783" s="25">
        <v>722985.57389735046</v>
      </c>
      <c r="S783" s="25">
        <v>-398160.61163862294</v>
      </c>
      <c r="T783" s="27">
        <v>324824.96225872752</v>
      </c>
    </row>
    <row r="784" spans="1:20">
      <c r="A784" s="28" t="s">
        <v>998</v>
      </c>
      <c r="B784" s="22" t="s">
        <v>969</v>
      </c>
      <c r="C784" s="22" t="s">
        <v>32</v>
      </c>
      <c r="D784" s="22" t="s">
        <v>105</v>
      </c>
      <c r="E784" s="22" t="s">
        <v>26</v>
      </c>
      <c r="F784" s="23">
        <v>40544</v>
      </c>
      <c r="G784" s="24" t="s">
        <v>27</v>
      </c>
      <c r="H784" s="25">
        <v>145064.60999999999</v>
      </c>
      <c r="I784" s="25">
        <v>-92434.54</v>
      </c>
      <c r="J784" s="25">
        <v>52630.069999999992</v>
      </c>
      <c r="K784" s="41">
        <f t="shared" si="28"/>
        <v>2011</v>
      </c>
      <c r="L784" s="42">
        <f t="shared" si="27"/>
        <v>262.08590284540821</v>
      </c>
      <c r="M784" s="39">
        <f>(VLOOKUP(DATE(2005,12,1),IGPM!A:B,2,1)/VLOOKUP(DATE(YEAR(F784),MONTH(F784),1),IGPM!A:B,2,1))*H784</f>
        <v>107072.46430770584</v>
      </c>
      <c r="N784" s="26" t="s">
        <v>28</v>
      </c>
      <c r="O784" s="26" t="s">
        <v>29</v>
      </c>
      <c r="P784" s="25">
        <v>-92434.54</v>
      </c>
      <c r="Q784" s="25">
        <v>52630.069999999992</v>
      </c>
      <c r="R784" s="25">
        <v>382757.0685338914</v>
      </c>
      <c r="S784" s="25">
        <v>-243891.14313738359</v>
      </c>
      <c r="T784" s="27">
        <v>138865.92539650781</v>
      </c>
    </row>
    <row r="785" spans="1:20">
      <c r="A785" s="28" t="s">
        <v>999</v>
      </c>
      <c r="B785" s="22" t="s">
        <v>523</v>
      </c>
      <c r="C785" s="22" t="s">
        <v>32</v>
      </c>
      <c r="D785" s="22" t="s">
        <v>105</v>
      </c>
      <c r="E785" s="22" t="s">
        <v>26</v>
      </c>
      <c r="F785" s="23">
        <v>40544</v>
      </c>
      <c r="G785" s="24" t="s">
        <v>27</v>
      </c>
      <c r="H785" s="25">
        <v>193419.48</v>
      </c>
      <c r="I785" s="25">
        <v>-106519.43</v>
      </c>
      <c r="J785" s="25">
        <v>86900.050000000017</v>
      </c>
      <c r="K785" s="41">
        <f t="shared" si="28"/>
        <v>2011</v>
      </c>
      <c r="L785" s="42">
        <f t="shared" si="27"/>
        <v>303.24095012524947</v>
      </c>
      <c r="M785" s="39">
        <f>(VLOOKUP(DATE(2005,12,1),IGPM!A:B,2,1)/VLOOKUP(DATE(YEAR(F785),MONTH(F785),1),IGPM!A:B,2,1))*H785</f>
        <v>142763.28574360782</v>
      </c>
      <c r="N785" s="26" t="s">
        <v>28</v>
      </c>
      <c r="O785" s="26" t="s">
        <v>29</v>
      </c>
      <c r="P785" s="25">
        <v>-106519.43</v>
      </c>
      <c r="Q785" s="25">
        <v>86900.050000000017</v>
      </c>
      <c r="R785" s="25">
        <v>510342.75804518868</v>
      </c>
      <c r="S785" s="25">
        <v>-281054.52300668682</v>
      </c>
      <c r="T785" s="27">
        <v>229288.23503850185</v>
      </c>
    </row>
    <row r="786" spans="1:20">
      <c r="A786" s="28" t="s">
        <v>1000</v>
      </c>
      <c r="B786" s="22" t="s">
        <v>992</v>
      </c>
      <c r="C786" s="22" t="s">
        <v>32</v>
      </c>
      <c r="D786" s="22" t="s">
        <v>105</v>
      </c>
      <c r="E786" s="22" t="s">
        <v>26</v>
      </c>
      <c r="F786" s="23">
        <v>40544</v>
      </c>
      <c r="G786" s="24" t="s">
        <v>27</v>
      </c>
      <c r="H786" s="25">
        <v>161182.9</v>
      </c>
      <c r="I786" s="25">
        <v>-111058.39</v>
      </c>
      <c r="J786" s="25">
        <v>50124.509999999995</v>
      </c>
      <c r="K786" s="41">
        <f t="shared" si="28"/>
        <v>2011</v>
      </c>
      <c r="L786" s="42">
        <f t="shared" si="27"/>
        <v>242.37290221837361</v>
      </c>
      <c r="M786" s="39">
        <f>(VLOOKUP(DATE(2005,12,1),IGPM!A:B,2,1)/VLOOKUP(DATE(YEAR(F786),MONTH(F786),1),IGPM!A:B,2,1))*H786</f>
        <v>118969.40478633983</v>
      </c>
      <c r="N786" s="26" t="s">
        <v>28</v>
      </c>
      <c r="O786" s="26" t="s">
        <v>29</v>
      </c>
      <c r="P786" s="25">
        <v>-111058.39</v>
      </c>
      <c r="Q786" s="25">
        <v>50124.509999999995</v>
      </c>
      <c r="R786" s="25">
        <v>425285.63170432381</v>
      </c>
      <c r="S786" s="25">
        <v>-293030.69709761493</v>
      </c>
      <c r="T786" s="27">
        <v>132254.93460670888</v>
      </c>
    </row>
    <row r="787" spans="1:20">
      <c r="A787" s="28" t="s">
        <v>1001</v>
      </c>
      <c r="B787" s="22" t="s">
        <v>996</v>
      </c>
      <c r="C787" s="22" t="s">
        <v>32</v>
      </c>
      <c r="D787" s="22" t="s">
        <v>105</v>
      </c>
      <c r="E787" s="22" t="s">
        <v>26</v>
      </c>
      <c r="F787" s="23">
        <v>40544</v>
      </c>
      <c r="G787" s="24" t="s">
        <v>27</v>
      </c>
      <c r="H787" s="25">
        <v>24177.439999999999</v>
      </c>
      <c r="I787" s="25">
        <v>-13142.66</v>
      </c>
      <c r="J787" s="25">
        <v>11034.779999999999</v>
      </c>
      <c r="K787" s="41">
        <f t="shared" si="28"/>
        <v>2011</v>
      </c>
      <c r="L787" s="42">
        <f t="shared" si="27"/>
        <v>307.21577519314963</v>
      </c>
      <c r="M787" s="39">
        <f>(VLOOKUP(DATE(2005,12,1),IGPM!A:B,2,1)/VLOOKUP(DATE(YEAR(F787),MONTH(F787),1),IGPM!A:B,2,1))*H787</f>
        <v>17845.414408460478</v>
      </c>
      <c r="N787" s="26" t="s">
        <v>28</v>
      </c>
      <c r="O787" s="26" t="s">
        <v>29</v>
      </c>
      <c r="P787" s="25">
        <v>-13142.66</v>
      </c>
      <c r="Q787" s="25">
        <v>11034.779999999999</v>
      </c>
      <c r="R787" s="25">
        <v>63792.857948289718</v>
      </c>
      <c r="S787" s="25">
        <v>-34677.279415962541</v>
      </c>
      <c r="T787" s="27">
        <v>29115.578532327178</v>
      </c>
    </row>
    <row r="788" spans="1:20">
      <c r="A788" s="28" t="s">
        <v>1002</v>
      </c>
      <c r="B788" s="22" t="s">
        <v>523</v>
      </c>
      <c r="C788" s="22" t="s">
        <v>32</v>
      </c>
      <c r="D788" s="22" t="s">
        <v>105</v>
      </c>
      <c r="E788" s="22" t="s">
        <v>26</v>
      </c>
      <c r="F788" s="23">
        <v>40544</v>
      </c>
      <c r="G788" s="24" t="s">
        <v>27</v>
      </c>
      <c r="H788" s="25">
        <v>193419.48</v>
      </c>
      <c r="I788" s="25">
        <v>-106519.43</v>
      </c>
      <c r="J788" s="25">
        <v>86900.050000000017</v>
      </c>
      <c r="K788" s="41">
        <f t="shared" si="28"/>
        <v>2011</v>
      </c>
      <c r="L788" s="42">
        <f t="shared" si="27"/>
        <v>303.24095012524947</v>
      </c>
      <c r="M788" s="39">
        <f>(VLOOKUP(DATE(2005,12,1),IGPM!A:B,2,1)/VLOOKUP(DATE(YEAR(F788),MONTH(F788),1),IGPM!A:B,2,1))*H788</f>
        <v>142763.28574360782</v>
      </c>
      <c r="N788" s="26" t="s">
        <v>28</v>
      </c>
      <c r="O788" s="26" t="s">
        <v>29</v>
      </c>
      <c r="P788" s="25">
        <v>-106519.43</v>
      </c>
      <c r="Q788" s="25">
        <v>86900.050000000017</v>
      </c>
      <c r="R788" s="25">
        <v>510342.75804518868</v>
      </c>
      <c r="S788" s="25">
        <v>-281054.52300668682</v>
      </c>
      <c r="T788" s="27">
        <v>229288.23503850185</v>
      </c>
    </row>
    <row r="789" spans="1:20">
      <c r="A789" s="28" t="s">
        <v>1003</v>
      </c>
      <c r="B789" s="22" t="s">
        <v>992</v>
      </c>
      <c r="C789" s="22" t="s">
        <v>32</v>
      </c>
      <c r="D789" s="22" t="s">
        <v>105</v>
      </c>
      <c r="E789" s="22" t="s">
        <v>26</v>
      </c>
      <c r="F789" s="23">
        <v>40544</v>
      </c>
      <c r="G789" s="24" t="s">
        <v>27</v>
      </c>
      <c r="H789" s="25">
        <v>161182.9</v>
      </c>
      <c r="I789" s="25">
        <v>-111058.39</v>
      </c>
      <c r="J789" s="25">
        <v>50124.509999999995</v>
      </c>
      <c r="K789" s="41">
        <f t="shared" si="28"/>
        <v>2011</v>
      </c>
      <c r="L789" s="42">
        <f t="shared" si="27"/>
        <v>242.37290221837361</v>
      </c>
      <c r="M789" s="39">
        <f>(VLOOKUP(DATE(2005,12,1),IGPM!A:B,2,1)/VLOOKUP(DATE(YEAR(F789),MONTH(F789),1),IGPM!A:B,2,1))*H789</f>
        <v>118969.40478633983</v>
      </c>
      <c r="N789" s="26" t="s">
        <v>28</v>
      </c>
      <c r="O789" s="26" t="s">
        <v>29</v>
      </c>
      <c r="P789" s="25">
        <v>-111058.39</v>
      </c>
      <c r="Q789" s="25">
        <v>50124.509999999995</v>
      </c>
      <c r="R789" s="25">
        <v>425285.63170432381</v>
      </c>
      <c r="S789" s="25">
        <v>-293030.69709761493</v>
      </c>
      <c r="T789" s="27">
        <v>132254.93460670888</v>
      </c>
    </row>
    <row r="790" spans="1:20">
      <c r="A790" s="28" t="s">
        <v>1004</v>
      </c>
      <c r="B790" s="22" t="s">
        <v>966</v>
      </c>
      <c r="C790" s="22" t="s">
        <v>32</v>
      </c>
      <c r="D790" s="22" t="s">
        <v>105</v>
      </c>
      <c r="E790" s="22" t="s">
        <v>26</v>
      </c>
      <c r="F790" s="23">
        <v>40544</v>
      </c>
      <c r="G790" s="24" t="s">
        <v>27</v>
      </c>
      <c r="H790" s="25">
        <v>16118.29</v>
      </c>
      <c r="I790" s="25">
        <v>-8026.34</v>
      </c>
      <c r="J790" s="25">
        <v>8091.9500000000007</v>
      </c>
      <c r="K790" s="41">
        <f t="shared" si="28"/>
        <v>2011</v>
      </c>
      <c r="L790" s="42">
        <f t="shared" si="27"/>
        <v>335.36511411178697</v>
      </c>
      <c r="M790" s="39">
        <f>(VLOOKUP(DATE(2005,12,1),IGPM!A:B,2,1)/VLOOKUP(DATE(YEAR(F790),MONTH(F790),1),IGPM!A:B,2,1))*H790</f>
        <v>11896.940478633984</v>
      </c>
      <c r="N790" s="26" t="s">
        <v>28</v>
      </c>
      <c r="O790" s="26" t="s">
        <v>29</v>
      </c>
      <c r="P790" s="25">
        <v>-8026.34</v>
      </c>
      <c r="Q790" s="25">
        <v>8091.9500000000007</v>
      </c>
      <c r="R790" s="25">
        <v>42528.563170432382</v>
      </c>
      <c r="S790" s="25">
        <v>-21177.724666659324</v>
      </c>
      <c r="T790" s="27">
        <v>21350.838503773059</v>
      </c>
    </row>
    <row r="791" spans="1:20">
      <c r="A791" s="28" t="s">
        <v>1005</v>
      </c>
      <c r="B791" s="22" t="s">
        <v>996</v>
      </c>
      <c r="C791" s="22" t="s">
        <v>32</v>
      </c>
      <c r="D791" s="22" t="s">
        <v>105</v>
      </c>
      <c r="E791" s="22" t="s">
        <v>26</v>
      </c>
      <c r="F791" s="23">
        <v>40544</v>
      </c>
      <c r="G791" s="24" t="s">
        <v>27</v>
      </c>
      <c r="H791" s="25">
        <v>40295.730000000003</v>
      </c>
      <c r="I791" s="25">
        <v>-21904.45</v>
      </c>
      <c r="J791" s="25">
        <v>18391.280000000002</v>
      </c>
      <c r="K791" s="41">
        <f t="shared" si="28"/>
        <v>2011</v>
      </c>
      <c r="L791" s="42">
        <f t="shared" si="27"/>
        <v>307.21551602528251</v>
      </c>
      <c r="M791" s="39">
        <f>(VLOOKUP(DATE(2005,12,1),IGPM!A:B,2,1)/VLOOKUP(DATE(YEAR(F791),MONTH(F791),1),IGPM!A:B,2,1))*H791</f>
        <v>29742.354887094461</v>
      </c>
      <c r="N791" s="26" t="s">
        <v>28</v>
      </c>
      <c r="O791" s="26" t="s">
        <v>29</v>
      </c>
      <c r="P791" s="25">
        <v>-21904.45</v>
      </c>
      <c r="Q791" s="25">
        <v>18391.280000000002</v>
      </c>
      <c r="R791" s="25">
        <v>106321.42111872211</v>
      </c>
      <c r="S791" s="25">
        <v>-57795.50966874139</v>
      </c>
      <c r="T791" s="27">
        <v>48525.911449980718</v>
      </c>
    </row>
    <row r="792" spans="1:20">
      <c r="A792" s="28" t="s">
        <v>1006</v>
      </c>
      <c r="B792" s="22" t="s">
        <v>996</v>
      </c>
      <c r="C792" s="22" t="s">
        <v>32</v>
      </c>
      <c r="D792" s="22" t="s">
        <v>105</v>
      </c>
      <c r="E792" s="22" t="s">
        <v>26</v>
      </c>
      <c r="F792" s="23">
        <v>40544</v>
      </c>
      <c r="G792" s="24" t="s">
        <v>27</v>
      </c>
      <c r="H792" s="25">
        <v>40295.730000000003</v>
      </c>
      <c r="I792" s="25">
        <v>-21904.45</v>
      </c>
      <c r="J792" s="25">
        <v>18391.280000000002</v>
      </c>
      <c r="K792" s="41">
        <f t="shared" si="28"/>
        <v>2011</v>
      </c>
      <c r="L792" s="42">
        <f t="shared" si="27"/>
        <v>307.21551602528251</v>
      </c>
      <c r="M792" s="39">
        <f>(VLOOKUP(DATE(2005,12,1),IGPM!A:B,2,1)/VLOOKUP(DATE(YEAR(F792),MONTH(F792),1),IGPM!A:B,2,1))*H792</f>
        <v>29742.354887094461</v>
      </c>
      <c r="N792" s="26" t="s">
        <v>28</v>
      </c>
      <c r="O792" s="26" t="s">
        <v>29</v>
      </c>
      <c r="P792" s="25">
        <v>-21904.45</v>
      </c>
      <c r="Q792" s="25">
        <v>18391.280000000002</v>
      </c>
      <c r="R792" s="25">
        <v>106321.42111872211</v>
      </c>
      <c r="S792" s="25">
        <v>-57795.50966874139</v>
      </c>
      <c r="T792" s="27">
        <v>48525.911449980718</v>
      </c>
    </row>
    <row r="793" spans="1:20">
      <c r="A793" s="28" t="s">
        <v>1007</v>
      </c>
      <c r="B793" s="22" t="s">
        <v>996</v>
      </c>
      <c r="C793" s="22" t="s">
        <v>32</v>
      </c>
      <c r="D793" s="22" t="s">
        <v>105</v>
      </c>
      <c r="E793" s="22" t="s">
        <v>26</v>
      </c>
      <c r="F793" s="23">
        <v>40544</v>
      </c>
      <c r="G793" s="24" t="s">
        <v>27</v>
      </c>
      <c r="H793" s="25">
        <v>40295.730000000003</v>
      </c>
      <c r="I793" s="25">
        <v>-21904.45</v>
      </c>
      <c r="J793" s="25">
        <v>18391.280000000002</v>
      </c>
      <c r="K793" s="41">
        <f t="shared" si="28"/>
        <v>2011</v>
      </c>
      <c r="L793" s="42">
        <f t="shared" si="27"/>
        <v>307.21551602528251</v>
      </c>
      <c r="M793" s="39">
        <f>(VLOOKUP(DATE(2005,12,1),IGPM!A:B,2,1)/VLOOKUP(DATE(YEAR(F793),MONTH(F793),1),IGPM!A:B,2,1))*H793</f>
        <v>29742.354887094461</v>
      </c>
      <c r="N793" s="26" t="s">
        <v>28</v>
      </c>
      <c r="O793" s="26" t="s">
        <v>29</v>
      </c>
      <c r="P793" s="25">
        <v>-21904.45</v>
      </c>
      <c r="Q793" s="25">
        <v>18391.280000000002</v>
      </c>
      <c r="R793" s="25">
        <v>106321.42111872211</v>
      </c>
      <c r="S793" s="25">
        <v>-57795.50966874139</v>
      </c>
      <c r="T793" s="27">
        <v>48525.911449980718</v>
      </c>
    </row>
    <row r="794" spans="1:20">
      <c r="A794" s="28" t="s">
        <v>1008</v>
      </c>
      <c r="B794" s="22" t="s">
        <v>1009</v>
      </c>
      <c r="C794" s="22" t="s">
        <v>32</v>
      </c>
      <c r="D794" s="22" t="s">
        <v>105</v>
      </c>
      <c r="E794" s="22" t="s">
        <v>26</v>
      </c>
      <c r="F794" s="23">
        <v>40544</v>
      </c>
      <c r="G794" s="24" t="s">
        <v>27</v>
      </c>
      <c r="H794" s="25">
        <v>16118.29</v>
      </c>
      <c r="I794" s="25">
        <v>-8812.49</v>
      </c>
      <c r="J794" s="25">
        <v>7305.8000000000011</v>
      </c>
      <c r="K794" s="41">
        <f t="shared" si="28"/>
        <v>2011</v>
      </c>
      <c r="L794" s="42">
        <f t="shared" si="27"/>
        <v>305.44765781294507</v>
      </c>
      <c r="M794" s="39">
        <f>(VLOOKUP(DATE(2005,12,1),IGPM!A:B,2,1)/VLOOKUP(DATE(YEAR(F794),MONTH(F794),1),IGPM!A:B,2,1))*H794</f>
        <v>11896.940478633984</v>
      </c>
      <c r="N794" s="26" t="s">
        <v>28</v>
      </c>
      <c r="O794" s="26" t="s">
        <v>29</v>
      </c>
      <c r="P794" s="25">
        <v>-8812.49</v>
      </c>
      <c r="Q794" s="25">
        <v>7305.8000000000011</v>
      </c>
      <c r="R794" s="25">
        <v>42528.563170432382</v>
      </c>
      <c r="S794" s="25">
        <v>-23252.003633996141</v>
      </c>
      <c r="T794" s="27">
        <v>19276.559536436242</v>
      </c>
    </row>
    <row r="795" spans="1:20">
      <c r="A795" s="28" t="s">
        <v>1010</v>
      </c>
      <c r="B795" s="22" t="s">
        <v>1009</v>
      </c>
      <c r="C795" s="22" t="s">
        <v>32</v>
      </c>
      <c r="D795" s="22" t="s">
        <v>105</v>
      </c>
      <c r="E795" s="22" t="s">
        <v>26</v>
      </c>
      <c r="F795" s="23">
        <v>40544</v>
      </c>
      <c r="G795" s="24" t="s">
        <v>27</v>
      </c>
      <c r="H795" s="25">
        <v>16118.29</v>
      </c>
      <c r="I795" s="25">
        <v>-8812.49</v>
      </c>
      <c r="J795" s="25">
        <v>7305.8000000000011</v>
      </c>
      <c r="K795" s="41">
        <f t="shared" si="28"/>
        <v>2011</v>
      </c>
      <c r="L795" s="42">
        <f t="shared" si="27"/>
        <v>305.44765781294507</v>
      </c>
      <c r="M795" s="39">
        <f>(VLOOKUP(DATE(2005,12,1),IGPM!A:B,2,1)/VLOOKUP(DATE(YEAR(F795),MONTH(F795),1),IGPM!A:B,2,1))*H795</f>
        <v>11896.940478633984</v>
      </c>
      <c r="N795" s="26" t="s">
        <v>28</v>
      </c>
      <c r="O795" s="26" t="s">
        <v>29</v>
      </c>
      <c r="P795" s="25">
        <v>-8812.49</v>
      </c>
      <c r="Q795" s="25">
        <v>7305.8000000000011</v>
      </c>
      <c r="R795" s="25">
        <v>42528.563170432382</v>
      </c>
      <c r="S795" s="25">
        <v>-23252.003633996141</v>
      </c>
      <c r="T795" s="27">
        <v>19276.559536436242</v>
      </c>
    </row>
    <row r="796" spans="1:20">
      <c r="A796" s="28" t="s">
        <v>1011</v>
      </c>
      <c r="B796" s="22" t="s">
        <v>1012</v>
      </c>
      <c r="C796" s="22" t="s">
        <v>32</v>
      </c>
      <c r="D796" s="22" t="s">
        <v>105</v>
      </c>
      <c r="E796" s="22" t="s">
        <v>26</v>
      </c>
      <c r="F796" s="23">
        <v>40544</v>
      </c>
      <c r="G796" s="24" t="s">
        <v>27</v>
      </c>
      <c r="H796" s="25">
        <v>40295.730000000003</v>
      </c>
      <c r="I796" s="25">
        <v>-21904.45</v>
      </c>
      <c r="J796" s="25">
        <v>18391.280000000002</v>
      </c>
      <c r="K796" s="41">
        <f t="shared" si="28"/>
        <v>2011</v>
      </c>
      <c r="L796" s="42">
        <f t="shared" si="27"/>
        <v>307.21551602528251</v>
      </c>
      <c r="M796" s="39">
        <f>(VLOOKUP(DATE(2005,12,1),IGPM!A:B,2,1)/VLOOKUP(DATE(YEAR(F796),MONTH(F796),1),IGPM!A:B,2,1))*H796</f>
        <v>29742.354887094461</v>
      </c>
      <c r="N796" s="26" t="s">
        <v>28</v>
      </c>
      <c r="O796" s="26" t="s">
        <v>29</v>
      </c>
      <c r="P796" s="25">
        <v>-21904.45</v>
      </c>
      <c r="Q796" s="25">
        <v>18391.280000000002</v>
      </c>
      <c r="R796" s="25">
        <v>106321.42111872211</v>
      </c>
      <c r="S796" s="25">
        <v>-57795.50966874139</v>
      </c>
      <c r="T796" s="27">
        <v>48525.911449980718</v>
      </c>
    </row>
    <row r="797" spans="1:20">
      <c r="A797" s="28" t="s">
        <v>1013</v>
      </c>
      <c r="B797" s="22" t="s">
        <v>1014</v>
      </c>
      <c r="C797" s="22" t="s">
        <v>32</v>
      </c>
      <c r="D797" s="22" t="s">
        <v>105</v>
      </c>
      <c r="E797" s="22" t="s">
        <v>26</v>
      </c>
      <c r="F797" s="23">
        <v>40544</v>
      </c>
      <c r="G797" s="24" t="s">
        <v>27</v>
      </c>
      <c r="H797" s="25">
        <v>8059.15</v>
      </c>
      <c r="I797" s="25">
        <v>-5552.92</v>
      </c>
      <c r="J797" s="25">
        <v>2506.2299999999996</v>
      </c>
      <c r="K797" s="41">
        <f t="shared" si="28"/>
        <v>2011</v>
      </c>
      <c r="L797" s="42">
        <f t="shared" si="27"/>
        <v>242.37303076579531</v>
      </c>
      <c r="M797" s="39">
        <f>(VLOOKUP(DATE(2005,12,1),IGPM!A:B,2,1)/VLOOKUP(DATE(YEAR(F797),MONTH(F797),1),IGPM!A:B,2,1))*H797</f>
        <v>5948.4739298264931</v>
      </c>
      <c r="N797" s="26" t="s">
        <v>28</v>
      </c>
      <c r="O797" s="26" t="s">
        <v>29</v>
      </c>
      <c r="P797" s="25">
        <v>-5552.92</v>
      </c>
      <c r="Q797" s="25">
        <v>2506.2299999999996</v>
      </c>
      <c r="R797" s="25">
        <v>21264.294777857336</v>
      </c>
      <c r="S797" s="25">
        <v>-14651.536174144863</v>
      </c>
      <c r="T797" s="27">
        <v>6612.7586037124729</v>
      </c>
    </row>
    <row r="798" spans="1:20">
      <c r="A798" s="28" t="s">
        <v>1015</v>
      </c>
      <c r="B798" s="22" t="s">
        <v>523</v>
      </c>
      <c r="C798" s="22" t="s">
        <v>32</v>
      </c>
      <c r="D798" s="22" t="s">
        <v>105</v>
      </c>
      <c r="E798" s="22" t="s">
        <v>26</v>
      </c>
      <c r="F798" s="23">
        <v>40544</v>
      </c>
      <c r="G798" s="24" t="s">
        <v>27</v>
      </c>
      <c r="H798" s="25">
        <v>193419.48</v>
      </c>
      <c r="I798" s="25">
        <v>-106519.43</v>
      </c>
      <c r="J798" s="25">
        <v>86900.050000000017</v>
      </c>
      <c r="K798" s="41">
        <f t="shared" si="28"/>
        <v>2011</v>
      </c>
      <c r="L798" s="42">
        <f t="shared" si="27"/>
        <v>303.24095012524947</v>
      </c>
      <c r="M798" s="39">
        <f>(VLOOKUP(DATE(2005,12,1),IGPM!A:B,2,1)/VLOOKUP(DATE(YEAR(F798),MONTH(F798),1),IGPM!A:B,2,1))*H798</f>
        <v>142763.28574360782</v>
      </c>
      <c r="N798" s="26" t="s">
        <v>28</v>
      </c>
      <c r="O798" s="26" t="s">
        <v>29</v>
      </c>
      <c r="P798" s="25">
        <v>-106519.43</v>
      </c>
      <c r="Q798" s="25">
        <v>86900.050000000017</v>
      </c>
      <c r="R798" s="25">
        <v>510342.75804518868</v>
      </c>
      <c r="S798" s="25">
        <v>-281054.52300668682</v>
      </c>
      <c r="T798" s="27">
        <v>229288.23503850185</v>
      </c>
    </row>
    <row r="799" spans="1:20">
      <c r="A799" s="28" t="s">
        <v>1016</v>
      </c>
      <c r="B799" s="22" t="s">
        <v>1017</v>
      </c>
      <c r="C799" s="22" t="s">
        <v>32</v>
      </c>
      <c r="D799" s="22" t="s">
        <v>105</v>
      </c>
      <c r="E799" s="22" t="s">
        <v>26</v>
      </c>
      <c r="F799" s="23">
        <v>40544</v>
      </c>
      <c r="G799" s="24" t="s">
        <v>27</v>
      </c>
      <c r="H799" s="25">
        <v>161182.9</v>
      </c>
      <c r="I799" s="25">
        <v>-111058.39</v>
      </c>
      <c r="J799" s="25">
        <v>50124.509999999995</v>
      </c>
      <c r="K799" s="41">
        <f t="shared" si="28"/>
        <v>2011</v>
      </c>
      <c r="L799" s="42">
        <f t="shared" si="27"/>
        <v>242.37290221837361</v>
      </c>
      <c r="M799" s="39">
        <f>(VLOOKUP(DATE(2005,12,1),IGPM!A:B,2,1)/VLOOKUP(DATE(YEAR(F799),MONTH(F799),1),IGPM!A:B,2,1))*H799</f>
        <v>118969.40478633983</v>
      </c>
      <c r="N799" s="26" t="s">
        <v>28</v>
      </c>
      <c r="O799" s="26" t="s">
        <v>29</v>
      </c>
      <c r="P799" s="25">
        <v>-111058.39</v>
      </c>
      <c r="Q799" s="25">
        <v>50124.509999999995</v>
      </c>
      <c r="R799" s="25">
        <v>425285.63170432381</v>
      </c>
      <c r="S799" s="25">
        <v>-293030.69709761493</v>
      </c>
      <c r="T799" s="27">
        <v>132254.93460670888</v>
      </c>
    </row>
    <row r="800" spans="1:20">
      <c r="A800" s="28" t="s">
        <v>1018</v>
      </c>
      <c r="B800" s="22" t="s">
        <v>523</v>
      </c>
      <c r="C800" s="22" t="s">
        <v>32</v>
      </c>
      <c r="D800" s="22" t="s">
        <v>105</v>
      </c>
      <c r="E800" s="22" t="s">
        <v>26</v>
      </c>
      <c r="F800" s="23">
        <v>40544</v>
      </c>
      <c r="G800" s="24" t="s">
        <v>27</v>
      </c>
      <c r="H800" s="25">
        <v>193419.48</v>
      </c>
      <c r="I800" s="25">
        <v>-106519.43</v>
      </c>
      <c r="J800" s="25">
        <v>86900.050000000017</v>
      </c>
      <c r="K800" s="41">
        <f t="shared" si="28"/>
        <v>2011</v>
      </c>
      <c r="L800" s="42">
        <f t="shared" si="27"/>
        <v>303.24095012524947</v>
      </c>
      <c r="M800" s="39">
        <f>(VLOOKUP(DATE(2005,12,1),IGPM!A:B,2,1)/VLOOKUP(DATE(YEAR(F800),MONTH(F800),1),IGPM!A:B,2,1))*H800</f>
        <v>142763.28574360782</v>
      </c>
      <c r="N800" s="26" t="s">
        <v>28</v>
      </c>
      <c r="O800" s="26" t="s">
        <v>29</v>
      </c>
      <c r="P800" s="25">
        <v>-106519.43</v>
      </c>
      <c r="Q800" s="25">
        <v>86900.050000000017</v>
      </c>
      <c r="R800" s="25">
        <v>510342.75804518868</v>
      </c>
      <c r="S800" s="25">
        <v>-281054.52300668682</v>
      </c>
      <c r="T800" s="27">
        <v>229288.23503850185</v>
      </c>
    </row>
    <row r="801" spans="1:20">
      <c r="A801" s="28" t="s">
        <v>1019</v>
      </c>
      <c r="B801" s="22" t="s">
        <v>1017</v>
      </c>
      <c r="C801" s="22" t="s">
        <v>32</v>
      </c>
      <c r="D801" s="22" t="s">
        <v>105</v>
      </c>
      <c r="E801" s="22" t="s">
        <v>26</v>
      </c>
      <c r="F801" s="23">
        <v>40544</v>
      </c>
      <c r="G801" s="24" t="s">
        <v>27</v>
      </c>
      <c r="H801" s="25">
        <v>161182.9</v>
      </c>
      <c r="I801" s="25">
        <v>-111058.39</v>
      </c>
      <c r="J801" s="25">
        <v>50124.509999999995</v>
      </c>
      <c r="K801" s="41">
        <f t="shared" si="28"/>
        <v>2011</v>
      </c>
      <c r="L801" s="42">
        <f t="shared" si="27"/>
        <v>242.37290221837361</v>
      </c>
      <c r="M801" s="39">
        <f>(VLOOKUP(DATE(2005,12,1),IGPM!A:B,2,1)/VLOOKUP(DATE(YEAR(F801),MONTH(F801),1),IGPM!A:B,2,1))*H801</f>
        <v>118969.40478633983</v>
      </c>
      <c r="N801" s="26" t="s">
        <v>28</v>
      </c>
      <c r="O801" s="26" t="s">
        <v>29</v>
      </c>
      <c r="P801" s="25">
        <v>-111058.39</v>
      </c>
      <c r="Q801" s="25">
        <v>50124.509999999995</v>
      </c>
      <c r="R801" s="25">
        <v>425285.63170432381</v>
      </c>
      <c r="S801" s="25">
        <v>-293030.69709761493</v>
      </c>
      <c r="T801" s="27">
        <v>132254.93460670888</v>
      </c>
    </row>
    <row r="802" spans="1:20">
      <c r="A802" s="28" t="s">
        <v>1020</v>
      </c>
      <c r="B802" s="22" t="s">
        <v>1012</v>
      </c>
      <c r="C802" s="22" t="s">
        <v>32</v>
      </c>
      <c r="D802" s="22" t="s">
        <v>105</v>
      </c>
      <c r="E802" s="22" t="s">
        <v>26</v>
      </c>
      <c r="F802" s="23">
        <v>40544</v>
      </c>
      <c r="G802" s="24" t="s">
        <v>27</v>
      </c>
      <c r="H802" s="25">
        <v>24177.439999999999</v>
      </c>
      <c r="I802" s="25">
        <v>-13142.66</v>
      </c>
      <c r="J802" s="25">
        <v>11034.779999999999</v>
      </c>
      <c r="K802" s="41">
        <f t="shared" si="28"/>
        <v>2011</v>
      </c>
      <c r="L802" s="42">
        <f t="shared" si="27"/>
        <v>307.21577519314963</v>
      </c>
      <c r="M802" s="39">
        <f>(VLOOKUP(DATE(2005,12,1),IGPM!A:B,2,1)/VLOOKUP(DATE(YEAR(F802),MONTH(F802),1),IGPM!A:B,2,1))*H802</f>
        <v>17845.414408460478</v>
      </c>
      <c r="N802" s="26" t="s">
        <v>28</v>
      </c>
      <c r="O802" s="26" t="s">
        <v>29</v>
      </c>
      <c r="P802" s="25">
        <v>-13142.66</v>
      </c>
      <c r="Q802" s="25">
        <v>11034.779999999999</v>
      </c>
      <c r="R802" s="25">
        <v>63792.857948289718</v>
      </c>
      <c r="S802" s="25">
        <v>-34677.279415962541</v>
      </c>
      <c r="T802" s="27">
        <v>29115.578532327178</v>
      </c>
    </row>
    <row r="803" spans="1:20">
      <c r="A803" s="28" t="s">
        <v>1021</v>
      </c>
      <c r="B803" s="22" t="s">
        <v>1022</v>
      </c>
      <c r="C803" s="22" t="s">
        <v>32</v>
      </c>
      <c r="D803" s="22" t="s">
        <v>105</v>
      </c>
      <c r="E803" s="22" t="s">
        <v>26</v>
      </c>
      <c r="F803" s="23">
        <v>40544</v>
      </c>
      <c r="G803" s="24" t="s">
        <v>27</v>
      </c>
      <c r="H803" s="25">
        <v>4029.57</v>
      </c>
      <c r="I803" s="25">
        <v>-2776.46</v>
      </c>
      <c r="J803" s="25">
        <v>1253.1100000000001</v>
      </c>
      <c r="K803" s="41">
        <f t="shared" si="28"/>
        <v>2011</v>
      </c>
      <c r="L803" s="42">
        <f t="shared" si="27"/>
        <v>242.37273002312298</v>
      </c>
      <c r="M803" s="39">
        <f>(VLOOKUP(DATE(2005,12,1),IGPM!A:B,2,1)/VLOOKUP(DATE(YEAR(F803),MONTH(F803),1),IGPM!A:B,2,1))*H803</f>
        <v>2974.2332744037453</v>
      </c>
      <c r="N803" s="26" t="s">
        <v>28</v>
      </c>
      <c r="O803" s="26" t="s">
        <v>29</v>
      </c>
      <c r="P803" s="25">
        <v>-2776.46</v>
      </c>
      <c r="Q803" s="25">
        <v>1253.1100000000001</v>
      </c>
      <c r="R803" s="25">
        <v>10632.134196287525</v>
      </c>
      <c r="S803" s="25">
        <v>-7325.7680870724316</v>
      </c>
      <c r="T803" s="27">
        <v>3306.3661092150933</v>
      </c>
    </row>
    <row r="804" spans="1:20">
      <c r="A804" s="28" t="s">
        <v>1023</v>
      </c>
      <c r="B804" s="22" t="s">
        <v>1024</v>
      </c>
      <c r="C804" s="22" t="s">
        <v>32</v>
      </c>
      <c r="D804" s="22" t="s">
        <v>105</v>
      </c>
      <c r="E804" s="22" t="s">
        <v>26</v>
      </c>
      <c r="F804" s="23">
        <v>40544</v>
      </c>
      <c r="G804" s="24" t="s">
        <v>27</v>
      </c>
      <c r="H804" s="25">
        <v>161182.9</v>
      </c>
      <c r="I804" s="25">
        <v>-103997.86</v>
      </c>
      <c r="J804" s="25">
        <v>57185.039999999994</v>
      </c>
      <c r="K804" s="41">
        <f t="shared" si="28"/>
        <v>2011</v>
      </c>
      <c r="L804" s="42">
        <f t="shared" si="27"/>
        <v>258.82786722726797</v>
      </c>
      <c r="M804" s="39">
        <f>(VLOOKUP(DATE(2005,12,1),IGPM!A:B,2,1)/VLOOKUP(DATE(YEAR(F804),MONTH(F804),1),IGPM!A:B,2,1))*H804</f>
        <v>118969.40478633983</v>
      </c>
      <c r="N804" s="26" t="s">
        <v>28</v>
      </c>
      <c r="O804" s="26" t="s">
        <v>29</v>
      </c>
      <c r="P804" s="25">
        <v>-103997.86</v>
      </c>
      <c r="Q804" s="25">
        <v>57185.039999999994</v>
      </c>
      <c r="R804" s="25">
        <v>425285.63170432381</v>
      </c>
      <c r="S804" s="25">
        <v>-274401.28937993938</v>
      </c>
      <c r="T804" s="27">
        <v>150884.34232438443</v>
      </c>
    </row>
    <row r="805" spans="1:20">
      <c r="A805" s="28" t="s">
        <v>1025</v>
      </c>
      <c r="B805" s="22" t="s">
        <v>1024</v>
      </c>
      <c r="C805" s="22" t="s">
        <v>32</v>
      </c>
      <c r="D805" s="22" t="s">
        <v>105</v>
      </c>
      <c r="E805" s="22" t="s">
        <v>26</v>
      </c>
      <c r="F805" s="23">
        <v>40544</v>
      </c>
      <c r="G805" s="24" t="s">
        <v>27</v>
      </c>
      <c r="H805" s="25">
        <v>161182.9</v>
      </c>
      <c r="I805" s="25">
        <v>-103997.86</v>
      </c>
      <c r="J805" s="25">
        <v>57185.039999999994</v>
      </c>
      <c r="K805" s="41">
        <f t="shared" si="28"/>
        <v>2011</v>
      </c>
      <c r="L805" s="42">
        <f t="shared" si="27"/>
        <v>258.82786722726797</v>
      </c>
      <c r="M805" s="39">
        <f>(VLOOKUP(DATE(2005,12,1),IGPM!A:B,2,1)/VLOOKUP(DATE(YEAR(F805),MONTH(F805),1),IGPM!A:B,2,1))*H805</f>
        <v>118969.40478633983</v>
      </c>
      <c r="N805" s="26" t="s">
        <v>28</v>
      </c>
      <c r="O805" s="26" t="s">
        <v>29</v>
      </c>
      <c r="P805" s="25">
        <v>-103997.86</v>
      </c>
      <c r="Q805" s="25">
        <v>57185.039999999994</v>
      </c>
      <c r="R805" s="25">
        <v>425285.63170432381</v>
      </c>
      <c r="S805" s="25">
        <v>-274401.28937993938</v>
      </c>
      <c r="T805" s="27">
        <v>150884.34232438443</v>
      </c>
    </row>
    <row r="806" spans="1:20">
      <c r="A806" s="28" t="s">
        <v>1026</v>
      </c>
      <c r="B806" s="22" t="s">
        <v>1012</v>
      </c>
      <c r="C806" s="22" t="s">
        <v>32</v>
      </c>
      <c r="D806" s="22" t="s">
        <v>105</v>
      </c>
      <c r="E806" s="22" t="s">
        <v>26</v>
      </c>
      <c r="F806" s="23">
        <v>40544</v>
      </c>
      <c r="G806" s="24" t="s">
        <v>27</v>
      </c>
      <c r="H806" s="25">
        <v>40295.730000000003</v>
      </c>
      <c r="I806" s="25">
        <v>-21904.45</v>
      </c>
      <c r="J806" s="25">
        <v>18391.280000000002</v>
      </c>
      <c r="K806" s="41">
        <f t="shared" si="28"/>
        <v>2011</v>
      </c>
      <c r="L806" s="42">
        <f t="shared" si="27"/>
        <v>307.21551602528251</v>
      </c>
      <c r="M806" s="39">
        <f>(VLOOKUP(DATE(2005,12,1),IGPM!A:B,2,1)/VLOOKUP(DATE(YEAR(F806),MONTH(F806),1),IGPM!A:B,2,1))*H806</f>
        <v>29742.354887094461</v>
      </c>
      <c r="N806" s="26" t="s">
        <v>28</v>
      </c>
      <c r="O806" s="26" t="s">
        <v>29</v>
      </c>
      <c r="P806" s="25">
        <v>-21904.45</v>
      </c>
      <c r="Q806" s="25">
        <v>18391.280000000002</v>
      </c>
      <c r="R806" s="25">
        <v>106321.42111872211</v>
      </c>
      <c r="S806" s="25">
        <v>-57795.50966874139</v>
      </c>
      <c r="T806" s="27">
        <v>48525.911449980718</v>
      </c>
    </row>
    <row r="807" spans="1:20">
      <c r="A807" s="28" t="s">
        <v>1027</v>
      </c>
      <c r="B807" s="22" t="s">
        <v>1028</v>
      </c>
      <c r="C807" s="22" t="s">
        <v>32</v>
      </c>
      <c r="D807" s="22" t="s">
        <v>105</v>
      </c>
      <c r="E807" s="22" t="s">
        <v>26</v>
      </c>
      <c r="F807" s="23">
        <v>40544</v>
      </c>
      <c r="G807" s="24" t="s">
        <v>27</v>
      </c>
      <c r="H807" s="25">
        <v>80591.45</v>
      </c>
      <c r="I807" s="25">
        <v>-55529.2</v>
      </c>
      <c r="J807" s="25">
        <v>25062.25</v>
      </c>
      <c r="K807" s="41">
        <f t="shared" si="28"/>
        <v>2011</v>
      </c>
      <c r="L807" s="42">
        <f t="shared" si="27"/>
        <v>242.37288039445914</v>
      </c>
      <c r="M807" s="39">
        <f>(VLOOKUP(DATE(2005,12,1),IGPM!A:B,2,1)/VLOOKUP(DATE(YEAR(F807),MONTH(F807),1),IGPM!A:B,2,1))*H807</f>
        <v>59484.702393169915</v>
      </c>
      <c r="N807" s="26" t="s">
        <v>28</v>
      </c>
      <c r="O807" s="26" t="s">
        <v>29</v>
      </c>
      <c r="P807" s="25">
        <v>-55529.2</v>
      </c>
      <c r="Q807" s="25">
        <v>25062.25</v>
      </c>
      <c r="R807" s="25">
        <v>212642.8158521619</v>
      </c>
      <c r="S807" s="25">
        <v>-146515.36174144861</v>
      </c>
      <c r="T807" s="27">
        <v>66127.454110713297</v>
      </c>
    </row>
    <row r="808" spans="1:20">
      <c r="A808" s="28" t="s">
        <v>1029</v>
      </c>
      <c r="B808" s="22" t="s">
        <v>1030</v>
      </c>
      <c r="C808" s="22" t="s">
        <v>32</v>
      </c>
      <c r="D808" s="22" t="s">
        <v>105</v>
      </c>
      <c r="E808" s="22" t="s">
        <v>26</v>
      </c>
      <c r="F808" s="23">
        <v>40544</v>
      </c>
      <c r="G808" s="24" t="s">
        <v>27</v>
      </c>
      <c r="H808" s="25">
        <v>4029.57</v>
      </c>
      <c r="I808" s="25">
        <v>-2776.46</v>
      </c>
      <c r="J808" s="25">
        <v>1253.1100000000001</v>
      </c>
      <c r="K808" s="41">
        <f t="shared" si="28"/>
        <v>2011</v>
      </c>
      <c r="L808" s="42">
        <f t="shared" si="27"/>
        <v>242.37273002312298</v>
      </c>
      <c r="M808" s="39">
        <f>(VLOOKUP(DATE(2005,12,1),IGPM!A:B,2,1)/VLOOKUP(DATE(YEAR(F808),MONTH(F808),1),IGPM!A:B,2,1))*H808</f>
        <v>2974.2332744037453</v>
      </c>
      <c r="N808" s="26" t="s">
        <v>28</v>
      </c>
      <c r="O808" s="26" t="s">
        <v>29</v>
      </c>
      <c r="P808" s="25">
        <v>-2776.46</v>
      </c>
      <c r="Q808" s="25">
        <v>1253.1100000000001</v>
      </c>
      <c r="R808" s="25">
        <v>10632.134196287525</v>
      </c>
      <c r="S808" s="25">
        <v>-7325.7680870724316</v>
      </c>
      <c r="T808" s="27">
        <v>3306.3661092150933</v>
      </c>
    </row>
    <row r="809" spans="1:20">
      <c r="A809" s="28" t="s">
        <v>1031</v>
      </c>
      <c r="B809" s="22" t="s">
        <v>1012</v>
      </c>
      <c r="C809" s="22" t="s">
        <v>32</v>
      </c>
      <c r="D809" s="22" t="s">
        <v>105</v>
      </c>
      <c r="E809" s="22" t="s">
        <v>26</v>
      </c>
      <c r="F809" s="23">
        <v>40544</v>
      </c>
      <c r="G809" s="24" t="s">
        <v>27</v>
      </c>
      <c r="H809" s="25">
        <v>40295.730000000003</v>
      </c>
      <c r="I809" s="25">
        <v>-21904.45</v>
      </c>
      <c r="J809" s="25">
        <v>18391.280000000002</v>
      </c>
      <c r="K809" s="41">
        <f t="shared" si="28"/>
        <v>2011</v>
      </c>
      <c r="L809" s="42">
        <f t="shared" si="27"/>
        <v>307.21551602528251</v>
      </c>
      <c r="M809" s="39">
        <f>(VLOOKUP(DATE(2005,12,1),IGPM!A:B,2,1)/VLOOKUP(DATE(YEAR(F809),MONTH(F809),1),IGPM!A:B,2,1))*H809</f>
        <v>29742.354887094461</v>
      </c>
      <c r="N809" s="26" t="s">
        <v>28</v>
      </c>
      <c r="O809" s="26" t="s">
        <v>29</v>
      </c>
      <c r="P809" s="25">
        <v>-21904.45</v>
      </c>
      <c r="Q809" s="25">
        <v>18391.280000000002</v>
      </c>
      <c r="R809" s="25">
        <v>106321.42111872211</v>
      </c>
      <c r="S809" s="25">
        <v>-57795.50966874139</v>
      </c>
      <c r="T809" s="27">
        <v>48525.911449980718</v>
      </c>
    </row>
    <row r="810" spans="1:20">
      <c r="A810" s="28" t="s">
        <v>1032</v>
      </c>
      <c r="B810" s="22" t="s">
        <v>1028</v>
      </c>
      <c r="C810" s="22" t="s">
        <v>32</v>
      </c>
      <c r="D810" s="22" t="s">
        <v>105</v>
      </c>
      <c r="E810" s="22" t="s">
        <v>26</v>
      </c>
      <c r="F810" s="23">
        <v>40544</v>
      </c>
      <c r="G810" s="24" t="s">
        <v>27</v>
      </c>
      <c r="H810" s="25">
        <v>80591.45</v>
      </c>
      <c r="I810" s="25">
        <v>-55529.2</v>
      </c>
      <c r="J810" s="25">
        <v>25062.25</v>
      </c>
      <c r="K810" s="41">
        <f t="shared" si="28"/>
        <v>2011</v>
      </c>
      <c r="L810" s="42">
        <f t="shared" si="27"/>
        <v>242.37288039445914</v>
      </c>
      <c r="M810" s="39">
        <f>(VLOOKUP(DATE(2005,12,1),IGPM!A:B,2,1)/VLOOKUP(DATE(YEAR(F810),MONTH(F810),1),IGPM!A:B,2,1))*H810</f>
        <v>59484.702393169915</v>
      </c>
      <c r="N810" s="26" t="s">
        <v>28</v>
      </c>
      <c r="O810" s="26" t="s">
        <v>29</v>
      </c>
      <c r="P810" s="25">
        <v>-55529.2</v>
      </c>
      <c r="Q810" s="25">
        <v>25062.25</v>
      </c>
      <c r="R810" s="25">
        <v>212642.8158521619</v>
      </c>
      <c r="S810" s="25">
        <v>-146515.36174144861</v>
      </c>
      <c r="T810" s="27">
        <v>66127.454110713297</v>
      </c>
    </row>
    <row r="811" spans="1:20">
      <c r="A811" s="28" t="s">
        <v>1033</v>
      </c>
      <c r="B811" s="22" t="s">
        <v>1030</v>
      </c>
      <c r="C811" s="22" t="s">
        <v>32</v>
      </c>
      <c r="D811" s="22" t="s">
        <v>105</v>
      </c>
      <c r="E811" s="22" t="s">
        <v>26</v>
      </c>
      <c r="F811" s="23">
        <v>40544</v>
      </c>
      <c r="G811" s="24" t="s">
        <v>27</v>
      </c>
      <c r="H811" s="25">
        <v>4029.57</v>
      </c>
      <c r="I811" s="25">
        <v>-2776.46</v>
      </c>
      <c r="J811" s="25">
        <v>1253.1100000000001</v>
      </c>
      <c r="K811" s="41">
        <f t="shared" si="28"/>
        <v>2011</v>
      </c>
      <c r="L811" s="42">
        <f t="shared" si="27"/>
        <v>242.37273002312298</v>
      </c>
      <c r="M811" s="39">
        <f>(VLOOKUP(DATE(2005,12,1),IGPM!A:B,2,1)/VLOOKUP(DATE(YEAR(F811),MONTH(F811),1),IGPM!A:B,2,1))*H811</f>
        <v>2974.2332744037453</v>
      </c>
      <c r="N811" s="26" t="s">
        <v>28</v>
      </c>
      <c r="O811" s="26" t="s">
        <v>29</v>
      </c>
      <c r="P811" s="25">
        <v>-2776.46</v>
      </c>
      <c r="Q811" s="25">
        <v>1253.1100000000001</v>
      </c>
      <c r="R811" s="25">
        <v>10632.134196287525</v>
      </c>
      <c r="S811" s="25">
        <v>-7325.7680870724316</v>
      </c>
      <c r="T811" s="27">
        <v>3306.3661092150933</v>
      </c>
    </row>
    <row r="812" spans="1:20">
      <c r="A812" s="28" t="s">
        <v>1034</v>
      </c>
      <c r="B812" s="22" t="s">
        <v>1012</v>
      </c>
      <c r="C812" s="22" t="s">
        <v>32</v>
      </c>
      <c r="D812" s="22" t="s">
        <v>105</v>
      </c>
      <c r="E812" s="22" t="s">
        <v>26</v>
      </c>
      <c r="F812" s="23">
        <v>40544</v>
      </c>
      <c r="G812" s="24" t="s">
        <v>27</v>
      </c>
      <c r="H812" s="25">
        <v>80591.45</v>
      </c>
      <c r="I812" s="25">
        <v>-43808.86</v>
      </c>
      <c r="J812" s="25">
        <v>36782.589999999997</v>
      </c>
      <c r="K812" s="41">
        <f t="shared" si="28"/>
        <v>2011</v>
      </c>
      <c r="L812" s="42">
        <f t="shared" si="27"/>
        <v>307.21575841051333</v>
      </c>
      <c r="M812" s="39">
        <f>(VLOOKUP(DATE(2005,12,1),IGPM!A:B,2,1)/VLOOKUP(DATE(YEAR(F812),MONTH(F812),1),IGPM!A:B,2,1))*H812</f>
        <v>59484.702393169915</v>
      </c>
      <c r="N812" s="26" t="s">
        <v>28</v>
      </c>
      <c r="O812" s="26" t="s">
        <v>29</v>
      </c>
      <c r="P812" s="25">
        <v>-43808.86</v>
      </c>
      <c r="Q812" s="25">
        <v>36782.589999999997</v>
      </c>
      <c r="R812" s="25">
        <v>212642.8158521619</v>
      </c>
      <c r="S812" s="25">
        <v>-115590.9137963536</v>
      </c>
      <c r="T812" s="27">
        <v>97051.902055808299</v>
      </c>
    </row>
    <row r="813" spans="1:20">
      <c r="A813" s="28" t="s">
        <v>1035</v>
      </c>
      <c r="B813" s="22" t="s">
        <v>1036</v>
      </c>
      <c r="C813" s="22" t="s">
        <v>32</v>
      </c>
      <c r="D813" s="22" t="s">
        <v>105</v>
      </c>
      <c r="E813" s="22" t="s">
        <v>26</v>
      </c>
      <c r="F813" s="23">
        <v>40544</v>
      </c>
      <c r="G813" s="24" t="s">
        <v>27</v>
      </c>
      <c r="H813" s="25">
        <v>80591.45</v>
      </c>
      <c r="I813" s="25">
        <v>-55529.2</v>
      </c>
      <c r="J813" s="25">
        <v>25062.25</v>
      </c>
      <c r="K813" s="41">
        <f t="shared" si="28"/>
        <v>2011</v>
      </c>
      <c r="L813" s="42">
        <f t="shared" si="27"/>
        <v>242.37288039445914</v>
      </c>
      <c r="M813" s="39">
        <f>(VLOOKUP(DATE(2005,12,1),IGPM!A:B,2,1)/VLOOKUP(DATE(YEAR(F813),MONTH(F813),1),IGPM!A:B,2,1))*H813</f>
        <v>59484.702393169915</v>
      </c>
      <c r="N813" s="26" t="s">
        <v>28</v>
      </c>
      <c r="O813" s="26" t="s">
        <v>29</v>
      </c>
      <c r="P813" s="25">
        <v>-55529.2</v>
      </c>
      <c r="Q813" s="25">
        <v>25062.25</v>
      </c>
      <c r="R813" s="25">
        <v>212642.8158521619</v>
      </c>
      <c r="S813" s="25">
        <v>-146515.36174144861</v>
      </c>
      <c r="T813" s="27">
        <v>66127.454110713297</v>
      </c>
    </row>
    <row r="814" spans="1:20">
      <c r="A814" s="28" t="s">
        <v>1037</v>
      </c>
      <c r="B814" s="22" t="s">
        <v>523</v>
      </c>
      <c r="C814" s="22" t="s">
        <v>32</v>
      </c>
      <c r="D814" s="22" t="s">
        <v>105</v>
      </c>
      <c r="E814" s="22" t="s">
        <v>26</v>
      </c>
      <c r="F814" s="23">
        <v>40544</v>
      </c>
      <c r="G814" s="24" t="s">
        <v>27</v>
      </c>
      <c r="H814" s="25">
        <v>193419.48</v>
      </c>
      <c r="I814" s="25">
        <v>-106519.43</v>
      </c>
      <c r="J814" s="25">
        <v>86900.050000000017</v>
      </c>
      <c r="K814" s="41">
        <f t="shared" si="28"/>
        <v>2011</v>
      </c>
      <c r="L814" s="42">
        <f t="shared" si="27"/>
        <v>303.24095012524947</v>
      </c>
      <c r="M814" s="39">
        <f>(VLOOKUP(DATE(2005,12,1),IGPM!A:B,2,1)/VLOOKUP(DATE(YEAR(F814),MONTH(F814),1),IGPM!A:B,2,1))*H814</f>
        <v>142763.28574360782</v>
      </c>
      <c r="N814" s="26" t="s">
        <v>28</v>
      </c>
      <c r="O814" s="26" t="s">
        <v>29</v>
      </c>
      <c r="P814" s="25">
        <v>-106519.43</v>
      </c>
      <c r="Q814" s="25">
        <v>86900.050000000017</v>
      </c>
      <c r="R814" s="25">
        <v>510342.75804518868</v>
      </c>
      <c r="S814" s="25">
        <v>-281054.52300668682</v>
      </c>
      <c r="T814" s="27">
        <v>229288.23503850185</v>
      </c>
    </row>
    <row r="815" spans="1:20">
      <c r="A815" s="28" t="s">
        <v>1038</v>
      </c>
      <c r="B815" s="22" t="s">
        <v>1017</v>
      </c>
      <c r="C815" s="22" t="s">
        <v>32</v>
      </c>
      <c r="D815" s="22" t="s">
        <v>105</v>
      </c>
      <c r="E815" s="22" t="s">
        <v>26</v>
      </c>
      <c r="F815" s="23">
        <v>40544</v>
      </c>
      <c r="G815" s="24" t="s">
        <v>27</v>
      </c>
      <c r="H815" s="25">
        <v>161182.9</v>
      </c>
      <c r="I815" s="25">
        <v>-111058.39</v>
      </c>
      <c r="J815" s="25">
        <v>50124.509999999995</v>
      </c>
      <c r="K815" s="41">
        <f t="shared" si="28"/>
        <v>2011</v>
      </c>
      <c r="L815" s="42">
        <f t="shared" si="27"/>
        <v>242.37290221837361</v>
      </c>
      <c r="M815" s="39">
        <f>(VLOOKUP(DATE(2005,12,1),IGPM!A:B,2,1)/VLOOKUP(DATE(YEAR(F815),MONTH(F815),1),IGPM!A:B,2,1))*H815</f>
        <v>118969.40478633983</v>
      </c>
      <c r="N815" s="26" t="s">
        <v>28</v>
      </c>
      <c r="O815" s="26" t="s">
        <v>29</v>
      </c>
      <c r="P815" s="25">
        <v>-111058.39</v>
      </c>
      <c r="Q815" s="25">
        <v>50124.509999999995</v>
      </c>
      <c r="R815" s="25">
        <v>425285.63170432381</v>
      </c>
      <c r="S815" s="25">
        <v>-293030.69709761493</v>
      </c>
      <c r="T815" s="27">
        <v>132254.93460670888</v>
      </c>
    </row>
    <row r="816" spans="1:20">
      <c r="A816" s="28" t="s">
        <v>1039</v>
      </c>
      <c r="B816" s="22" t="s">
        <v>1040</v>
      </c>
      <c r="C816" s="22" t="s">
        <v>32</v>
      </c>
      <c r="D816" s="22" t="s">
        <v>105</v>
      </c>
      <c r="E816" s="22" t="s">
        <v>26</v>
      </c>
      <c r="F816" s="23">
        <v>40544</v>
      </c>
      <c r="G816" s="24" t="s">
        <v>27</v>
      </c>
      <c r="H816" s="25">
        <v>249833.5</v>
      </c>
      <c r="I816" s="25">
        <v>-161196.67000000001</v>
      </c>
      <c r="J816" s="25">
        <v>88636.829999999987</v>
      </c>
      <c r="K816" s="41">
        <f t="shared" si="28"/>
        <v>2011</v>
      </c>
      <c r="L816" s="42">
        <f t="shared" si="27"/>
        <v>258.82789328092196</v>
      </c>
      <c r="M816" s="39">
        <f>(VLOOKUP(DATE(2005,12,1),IGPM!A:B,2,1)/VLOOKUP(DATE(YEAR(F816),MONTH(F816),1),IGPM!A:B,2,1))*H816</f>
        <v>184402.58110933626</v>
      </c>
      <c r="N816" s="26" t="s">
        <v>28</v>
      </c>
      <c r="O816" s="26" t="s">
        <v>29</v>
      </c>
      <c r="P816" s="25">
        <v>-161196.67000000001</v>
      </c>
      <c r="Q816" s="25">
        <v>88636.829999999987</v>
      </c>
      <c r="R816" s="25">
        <v>659192.74233434303</v>
      </c>
      <c r="S816" s="25">
        <v>-425321.96423803916</v>
      </c>
      <c r="T816" s="27">
        <v>233870.77809630387</v>
      </c>
    </row>
    <row r="817" spans="1:20">
      <c r="A817" s="28" t="s">
        <v>1041</v>
      </c>
      <c r="B817" s="22" t="s">
        <v>523</v>
      </c>
      <c r="C817" s="22" t="s">
        <v>32</v>
      </c>
      <c r="D817" s="22" t="s">
        <v>105</v>
      </c>
      <c r="E817" s="22" t="s">
        <v>26</v>
      </c>
      <c r="F817" s="23">
        <v>40544</v>
      </c>
      <c r="G817" s="24" t="s">
        <v>27</v>
      </c>
      <c r="H817" s="25">
        <v>137005.47</v>
      </c>
      <c r="I817" s="25">
        <v>-75451.28</v>
      </c>
      <c r="J817" s="25">
        <v>61554.19</v>
      </c>
      <c r="K817" s="41">
        <f t="shared" si="28"/>
        <v>2011</v>
      </c>
      <c r="L817" s="42">
        <f t="shared" si="27"/>
        <v>303.24089253356601</v>
      </c>
      <c r="M817" s="39">
        <f>(VLOOKUP(DATE(2005,12,1),IGPM!A:B,2,1)/VLOOKUP(DATE(YEAR(F817),MONTH(F817),1),IGPM!A:B,2,1))*H817</f>
        <v>101123.99775889836</v>
      </c>
      <c r="N817" s="26" t="s">
        <v>28</v>
      </c>
      <c r="O817" s="26" t="s">
        <v>29</v>
      </c>
      <c r="P817" s="25">
        <v>-75451.28</v>
      </c>
      <c r="Q817" s="25">
        <v>61554.19</v>
      </c>
      <c r="R817" s="25">
        <v>361492.80014131637</v>
      </c>
      <c r="S817" s="25">
        <v>-199080.33220459375</v>
      </c>
      <c r="T817" s="27">
        <v>162412.46793672262</v>
      </c>
    </row>
    <row r="818" spans="1:20">
      <c r="A818" s="28" t="s">
        <v>1042</v>
      </c>
      <c r="B818" s="22" t="s">
        <v>1043</v>
      </c>
      <c r="C818" s="22" t="s">
        <v>32</v>
      </c>
      <c r="D818" s="22" t="s">
        <v>105</v>
      </c>
      <c r="E818" s="22" t="s">
        <v>26</v>
      </c>
      <c r="F818" s="23">
        <v>40544</v>
      </c>
      <c r="G818" s="24" t="s">
        <v>27</v>
      </c>
      <c r="H818" s="25">
        <v>80591.45</v>
      </c>
      <c r="I818" s="25">
        <v>-55529.2</v>
      </c>
      <c r="J818" s="25">
        <v>25062.25</v>
      </c>
      <c r="K818" s="41">
        <f t="shared" si="28"/>
        <v>2011</v>
      </c>
      <c r="L818" s="42">
        <f t="shared" si="27"/>
        <v>242.37288039445914</v>
      </c>
      <c r="M818" s="39">
        <f>(VLOOKUP(DATE(2005,12,1),IGPM!A:B,2,1)/VLOOKUP(DATE(YEAR(F818),MONTH(F818),1),IGPM!A:B,2,1))*H818</f>
        <v>59484.702393169915</v>
      </c>
      <c r="N818" s="26" t="s">
        <v>28</v>
      </c>
      <c r="O818" s="26" t="s">
        <v>29</v>
      </c>
      <c r="P818" s="25">
        <v>-55529.2</v>
      </c>
      <c r="Q818" s="25">
        <v>25062.25</v>
      </c>
      <c r="R818" s="25">
        <v>212642.8158521619</v>
      </c>
      <c r="S818" s="25">
        <v>-146515.36174144861</v>
      </c>
      <c r="T818" s="27">
        <v>66127.454110713297</v>
      </c>
    </row>
    <row r="819" spans="1:20">
      <c r="A819" s="28" t="s">
        <v>1044</v>
      </c>
      <c r="B819" s="22" t="s">
        <v>523</v>
      </c>
      <c r="C819" s="22" t="s">
        <v>32</v>
      </c>
      <c r="D819" s="22" t="s">
        <v>105</v>
      </c>
      <c r="E819" s="22" t="s">
        <v>26</v>
      </c>
      <c r="F819" s="23">
        <v>40544</v>
      </c>
      <c r="G819" s="24" t="s">
        <v>27</v>
      </c>
      <c r="H819" s="25">
        <v>153123.76</v>
      </c>
      <c r="I819" s="25">
        <v>-84327.89</v>
      </c>
      <c r="J819" s="25">
        <v>68795.87000000001</v>
      </c>
      <c r="K819" s="41">
        <f t="shared" si="28"/>
        <v>2011</v>
      </c>
      <c r="L819" s="42">
        <f t="shared" si="27"/>
        <v>303.24093155894212</v>
      </c>
      <c r="M819" s="39">
        <f>(VLOOKUP(DATE(2005,12,1),IGPM!A:B,2,1)/VLOOKUP(DATE(YEAR(F819),MONTH(F819),1),IGPM!A:B,2,1))*H819</f>
        <v>113020.93823753235</v>
      </c>
      <c r="N819" s="26" t="s">
        <v>28</v>
      </c>
      <c r="O819" s="26" t="s">
        <v>29</v>
      </c>
      <c r="P819" s="25">
        <v>-84327.89</v>
      </c>
      <c r="Q819" s="25">
        <v>68795.87000000001</v>
      </c>
      <c r="R819" s="25">
        <v>404021.36331174884</v>
      </c>
      <c r="S819" s="25">
        <v>-222501.51826864222</v>
      </c>
      <c r="T819" s="27">
        <v>181519.84504310662</v>
      </c>
    </row>
    <row r="820" spans="1:20">
      <c r="A820" s="28" t="s">
        <v>1045</v>
      </c>
      <c r="B820" s="22" t="s">
        <v>1046</v>
      </c>
      <c r="C820" s="22" t="s">
        <v>32</v>
      </c>
      <c r="D820" s="22" t="s">
        <v>105</v>
      </c>
      <c r="E820" s="22" t="s">
        <v>26</v>
      </c>
      <c r="F820" s="23">
        <v>40544</v>
      </c>
      <c r="G820" s="24" t="s">
        <v>27</v>
      </c>
      <c r="H820" s="25">
        <v>72532.31</v>
      </c>
      <c r="I820" s="25">
        <v>-49976.28</v>
      </c>
      <c r="J820" s="25">
        <v>22556.03</v>
      </c>
      <c r="K820" s="41">
        <f t="shared" si="28"/>
        <v>2011</v>
      </c>
      <c r="L820" s="42">
        <f t="shared" si="27"/>
        <v>242.37289710238537</v>
      </c>
      <c r="M820" s="39">
        <f>(VLOOKUP(DATE(2005,12,1),IGPM!A:B,2,1)/VLOOKUP(DATE(YEAR(F820),MONTH(F820),1),IGPM!A:B,2,1))*H820</f>
        <v>53536.235844362425</v>
      </c>
      <c r="N820" s="26" t="s">
        <v>28</v>
      </c>
      <c r="O820" s="26" t="s">
        <v>29</v>
      </c>
      <c r="P820" s="25">
        <v>-49976.28</v>
      </c>
      <c r="Q820" s="25">
        <v>22556.03</v>
      </c>
      <c r="R820" s="25">
        <v>191378.54745958687</v>
      </c>
      <c r="S820" s="25">
        <v>-131863.82556730375</v>
      </c>
      <c r="T820" s="27">
        <v>59514.721892283123</v>
      </c>
    </row>
    <row r="821" spans="1:20">
      <c r="A821" s="28" t="s">
        <v>1047</v>
      </c>
      <c r="B821" s="22" t="s">
        <v>996</v>
      </c>
      <c r="C821" s="22" t="s">
        <v>32</v>
      </c>
      <c r="D821" s="22" t="s">
        <v>105</v>
      </c>
      <c r="E821" s="22" t="s">
        <v>26</v>
      </c>
      <c r="F821" s="23">
        <v>40544</v>
      </c>
      <c r="G821" s="24" t="s">
        <v>27</v>
      </c>
      <c r="H821" s="25">
        <v>24177.439999999999</v>
      </c>
      <c r="I821" s="25">
        <v>-13142.66</v>
      </c>
      <c r="J821" s="25">
        <v>11034.779999999999</v>
      </c>
      <c r="K821" s="41">
        <f t="shared" si="28"/>
        <v>2011</v>
      </c>
      <c r="L821" s="42">
        <f t="shared" si="27"/>
        <v>307.21577519314963</v>
      </c>
      <c r="M821" s="39">
        <f>(VLOOKUP(DATE(2005,12,1),IGPM!A:B,2,1)/VLOOKUP(DATE(YEAR(F821),MONTH(F821),1),IGPM!A:B,2,1))*H821</f>
        <v>17845.414408460478</v>
      </c>
      <c r="N821" s="26" t="s">
        <v>28</v>
      </c>
      <c r="O821" s="26" t="s">
        <v>29</v>
      </c>
      <c r="P821" s="25">
        <v>-13142.66</v>
      </c>
      <c r="Q821" s="25">
        <v>11034.779999999999</v>
      </c>
      <c r="R821" s="25">
        <v>63792.857948289718</v>
      </c>
      <c r="S821" s="25">
        <v>-34677.279415962541</v>
      </c>
      <c r="T821" s="27">
        <v>29115.578532327178</v>
      </c>
    </row>
    <row r="822" spans="1:20">
      <c r="A822" s="28" t="s">
        <v>1048</v>
      </c>
      <c r="B822" s="22" t="s">
        <v>1049</v>
      </c>
      <c r="C822" s="22" t="s">
        <v>32</v>
      </c>
      <c r="D822" s="22" t="s">
        <v>105</v>
      </c>
      <c r="E822" s="22" t="s">
        <v>26</v>
      </c>
      <c r="F822" s="23">
        <v>40544</v>
      </c>
      <c r="G822" s="24" t="s">
        <v>27</v>
      </c>
      <c r="H822" s="25">
        <v>80591.45</v>
      </c>
      <c r="I822" s="25">
        <v>-44383.1</v>
      </c>
      <c r="J822" s="25">
        <v>36208.35</v>
      </c>
      <c r="K822" s="41">
        <f t="shared" si="28"/>
        <v>2011</v>
      </c>
      <c r="L822" s="42">
        <f t="shared" si="27"/>
        <v>303.24092165711727</v>
      </c>
      <c r="M822" s="39">
        <f>(VLOOKUP(DATE(2005,12,1),IGPM!A:B,2,1)/VLOOKUP(DATE(YEAR(F822),MONTH(F822),1),IGPM!A:B,2,1))*H822</f>
        <v>59484.702393169915</v>
      </c>
      <c r="N822" s="26" t="s">
        <v>28</v>
      </c>
      <c r="O822" s="26" t="s">
        <v>29</v>
      </c>
      <c r="P822" s="25">
        <v>-44383.1</v>
      </c>
      <c r="Q822" s="25">
        <v>36208.35</v>
      </c>
      <c r="R822" s="25">
        <v>212642.8158521619</v>
      </c>
      <c r="S822" s="25">
        <v>-117106.0622466538</v>
      </c>
      <c r="T822" s="27">
        <v>95536.7536055081</v>
      </c>
    </row>
    <row r="823" spans="1:20">
      <c r="A823" s="28" t="s">
        <v>1050</v>
      </c>
      <c r="B823" s="22" t="s">
        <v>523</v>
      </c>
      <c r="C823" s="22" t="s">
        <v>32</v>
      </c>
      <c r="D823" s="22" t="s">
        <v>105</v>
      </c>
      <c r="E823" s="22" t="s">
        <v>26</v>
      </c>
      <c r="F823" s="23">
        <v>40544</v>
      </c>
      <c r="G823" s="24" t="s">
        <v>27</v>
      </c>
      <c r="H823" s="25">
        <v>40295.730000000003</v>
      </c>
      <c r="I823" s="25">
        <v>-22191.55</v>
      </c>
      <c r="J823" s="25">
        <v>18104.180000000004</v>
      </c>
      <c r="K823" s="41">
        <f t="shared" si="28"/>
        <v>2011</v>
      </c>
      <c r="L823" s="42">
        <f t="shared" si="27"/>
        <v>303.24095928405183</v>
      </c>
      <c r="M823" s="39">
        <f>(VLOOKUP(DATE(2005,12,1),IGPM!A:B,2,1)/VLOOKUP(DATE(YEAR(F823),MONTH(F823),1),IGPM!A:B,2,1))*H823</f>
        <v>29742.354887094461</v>
      </c>
      <c r="N823" s="26" t="s">
        <v>28</v>
      </c>
      <c r="O823" s="26" t="s">
        <v>29</v>
      </c>
      <c r="P823" s="25">
        <v>-22191.55</v>
      </c>
      <c r="Q823" s="25">
        <v>18104.180000000004</v>
      </c>
      <c r="R823" s="25">
        <v>106321.42111872211</v>
      </c>
      <c r="S823" s="25">
        <v>-58553.031123326902</v>
      </c>
      <c r="T823" s="27">
        <v>47768.389995395206</v>
      </c>
    </row>
    <row r="824" spans="1:20">
      <c r="A824" s="28" t="s">
        <v>1051</v>
      </c>
      <c r="B824" s="22" t="s">
        <v>1052</v>
      </c>
      <c r="C824" s="22" t="s">
        <v>32</v>
      </c>
      <c r="D824" s="22" t="s">
        <v>105</v>
      </c>
      <c r="E824" s="22" t="s">
        <v>26</v>
      </c>
      <c r="F824" s="23">
        <v>40544</v>
      </c>
      <c r="G824" s="24" t="s">
        <v>27</v>
      </c>
      <c r="H824" s="25">
        <v>8059.15</v>
      </c>
      <c r="I824" s="25">
        <v>-5552.92</v>
      </c>
      <c r="J824" s="25">
        <v>2506.2299999999996</v>
      </c>
      <c r="K824" s="41">
        <f t="shared" si="28"/>
        <v>2011</v>
      </c>
      <c r="L824" s="42">
        <f t="shared" si="27"/>
        <v>242.37303076579531</v>
      </c>
      <c r="M824" s="39">
        <f>(VLOOKUP(DATE(2005,12,1),IGPM!A:B,2,1)/VLOOKUP(DATE(YEAR(F824),MONTH(F824),1),IGPM!A:B,2,1))*H824</f>
        <v>5948.4739298264931</v>
      </c>
      <c r="N824" s="26" t="s">
        <v>28</v>
      </c>
      <c r="O824" s="26" t="s">
        <v>29</v>
      </c>
      <c r="P824" s="25">
        <v>-5552.92</v>
      </c>
      <c r="Q824" s="25">
        <v>2506.2299999999996</v>
      </c>
      <c r="R824" s="25">
        <v>21264.294777857336</v>
      </c>
      <c r="S824" s="25">
        <v>-14651.536174144863</v>
      </c>
      <c r="T824" s="27">
        <v>6612.7586037124729</v>
      </c>
    </row>
    <row r="825" spans="1:20">
      <c r="A825" s="28" t="s">
        <v>1053</v>
      </c>
      <c r="B825" s="22" t="s">
        <v>810</v>
      </c>
      <c r="C825" s="22" t="s">
        <v>32</v>
      </c>
      <c r="D825" s="22" t="s">
        <v>105</v>
      </c>
      <c r="E825" s="22" t="s">
        <v>26</v>
      </c>
      <c r="F825" s="23">
        <v>40544</v>
      </c>
      <c r="G825" s="24" t="s">
        <v>27</v>
      </c>
      <c r="H825" s="25">
        <v>4029.57</v>
      </c>
      <c r="I825" s="25">
        <v>-2776.46</v>
      </c>
      <c r="J825" s="25">
        <v>1253.1100000000001</v>
      </c>
      <c r="K825" s="41">
        <f t="shared" si="28"/>
        <v>2011</v>
      </c>
      <c r="L825" s="42">
        <f t="shared" si="27"/>
        <v>242.37273002312298</v>
      </c>
      <c r="M825" s="39">
        <f>(VLOOKUP(DATE(2005,12,1),IGPM!A:B,2,1)/VLOOKUP(DATE(YEAR(F825),MONTH(F825),1),IGPM!A:B,2,1))*H825</f>
        <v>2974.2332744037453</v>
      </c>
      <c r="N825" s="26" t="s">
        <v>28</v>
      </c>
      <c r="O825" s="26" t="s">
        <v>29</v>
      </c>
      <c r="P825" s="25">
        <v>-2776.46</v>
      </c>
      <c r="Q825" s="25">
        <v>1253.1100000000001</v>
      </c>
      <c r="R825" s="25">
        <v>10632.134196287525</v>
      </c>
      <c r="S825" s="25">
        <v>-7325.7680870724316</v>
      </c>
      <c r="T825" s="27">
        <v>3306.3661092150933</v>
      </c>
    </row>
    <row r="826" spans="1:20">
      <c r="A826" s="28" t="s">
        <v>1054</v>
      </c>
      <c r="B826" s="22" t="s">
        <v>810</v>
      </c>
      <c r="C826" s="22" t="s">
        <v>32</v>
      </c>
      <c r="D826" s="22" t="s">
        <v>105</v>
      </c>
      <c r="E826" s="22" t="s">
        <v>26</v>
      </c>
      <c r="F826" s="23">
        <v>40544</v>
      </c>
      <c r="G826" s="24" t="s">
        <v>27</v>
      </c>
      <c r="H826" s="25">
        <v>4029.57</v>
      </c>
      <c r="I826" s="25">
        <v>-2776.46</v>
      </c>
      <c r="J826" s="25">
        <v>1253.1100000000001</v>
      </c>
      <c r="K826" s="41">
        <f t="shared" si="28"/>
        <v>2011</v>
      </c>
      <c r="L826" s="42">
        <f t="shared" si="27"/>
        <v>242.37273002312298</v>
      </c>
      <c r="M826" s="39">
        <f>(VLOOKUP(DATE(2005,12,1),IGPM!A:B,2,1)/VLOOKUP(DATE(YEAR(F826),MONTH(F826),1),IGPM!A:B,2,1))*H826</f>
        <v>2974.2332744037453</v>
      </c>
      <c r="N826" s="26" t="s">
        <v>28</v>
      </c>
      <c r="O826" s="26" t="s">
        <v>29</v>
      </c>
      <c r="P826" s="25">
        <v>-2776.46</v>
      </c>
      <c r="Q826" s="25">
        <v>1253.1100000000001</v>
      </c>
      <c r="R826" s="25">
        <v>10632.134196287525</v>
      </c>
      <c r="S826" s="25">
        <v>-7325.7680870724316</v>
      </c>
      <c r="T826" s="27">
        <v>3306.3661092150933</v>
      </c>
    </row>
    <row r="827" spans="1:20">
      <c r="A827" s="28" t="s">
        <v>1055</v>
      </c>
      <c r="B827" s="22" t="s">
        <v>523</v>
      </c>
      <c r="C827" s="22" t="s">
        <v>32</v>
      </c>
      <c r="D827" s="22" t="s">
        <v>105</v>
      </c>
      <c r="E827" s="22" t="s">
        <v>26</v>
      </c>
      <c r="F827" s="23">
        <v>40544</v>
      </c>
      <c r="G827" s="24" t="s">
        <v>27</v>
      </c>
      <c r="H827" s="25">
        <v>40295.730000000003</v>
      </c>
      <c r="I827" s="25">
        <v>-22191.55</v>
      </c>
      <c r="J827" s="25">
        <v>18104.180000000004</v>
      </c>
      <c r="K827" s="41">
        <f t="shared" si="28"/>
        <v>2011</v>
      </c>
      <c r="L827" s="42">
        <f t="shared" si="27"/>
        <v>303.24095928405183</v>
      </c>
      <c r="M827" s="39">
        <f>(VLOOKUP(DATE(2005,12,1),IGPM!A:B,2,1)/VLOOKUP(DATE(YEAR(F827),MONTH(F827),1),IGPM!A:B,2,1))*H827</f>
        <v>29742.354887094461</v>
      </c>
      <c r="N827" s="26" t="s">
        <v>28</v>
      </c>
      <c r="O827" s="26" t="s">
        <v>29</v>
      </c>
      <c r="P827" s="25">
        <v>-22191.55</v>
      </c>
      <c r="Q827" s="25">
        <v>18104.180000000004</v>
      </c>
      <c r="R827" s="25">
        <v>106321.42111872211</v>
      </c>
      <c r="S827" s="25">
        <v>-58553.031123326902</v>
      </c>
      <c r="T827" s="27">
        <v>47768.389995395206</v>
      </c>
    </row>
    <row r="828" spans="1:20">
      <c r="A828" s="28" t="s">
        <v>1056</v>
      </c>
      <c r="B828" s="22" t="s">
        <v>1052</v>
      </c>
      <c r="C828" s="22" t="s">
        <v>32</v>
      </c>
      <c r="D828" s="22" t="s">
        <v>105</v>
      </c>
      <c r="E828" s="22" t="s">
        <v>26</v>
      </c>
      <c r="F828" s="23">
        <v>40544</v>
      </c>
      <c r="G828" s="24" t="s">
        <v>27</v>
      </c>
      <c r="H828" s="25">
        <v>8059.15</v>
      </c>
      <c r="I828" s="25">
        <v>-5552.92</v>
      </c>
      <c r="J828" s="25">
        <v>2506.2299999999996</v>
      </c>
      <c r="K828" s="41">
        <f t="shared" si="28"/>
        <v>2011</v>
      </c>
      <c r="L828" s="42">
        <f t="shared" si="27"/>
        <v>242.37303076579531</v>
      </c>
      <c r="M828" s="39">
        <f>(VLOOKUP(DATE(2005,12,1),IGPM!A:B,2,1)/VLOOKUP(DATE(YEAR(F828),MONTH(F828),1),IGPM!A:B,2,1))*H828</f>
        <v>5948.4739298264931</v>
      </c>
      <c r="N828" s="26" t="s">
        <v>28</v>
      </c>
      <c r="O828" s="26" t="s">
        <v>29</v>
      </c>
      <c r="P828" s="25">
        <v>-5552.92</v>
      </c>
      <c r="Q828" s="25">
        <v>2506.2299999999996</v>
      </c>
      <c r="R828" s="25">
        <v>21264.294777857336</v>
      </c>
      <c r="S828" s="25">
        <v>-14651.536174144863</v>
      </c>
      <c r="T828" s="27">
        <v>6612.7586037124729</v>
      </c>
    </row>
    <row r="829" spans="1:20">
      <c r="A829" s="28" t="s">
        <v>1057</v>
      </c>
      <c r="B829" s="22" t="s">
        <v>523</v>
      </c>
      <c r="C829" s="22" t="s">
        <v>32</v>
      </c>
      <c r="D829" s="22" t="s">
        <v>105</v>
      </c>
      <c r="E829" s="22" t="s">
        <v>26</v>
      </c>
      <c r="F829" s="23">
        <v>40544</v>
      </c>
      <c r="G829" s="24" t="s">
        <v>27</v>
      </c>
      <c r="H829" s="25">
        <v>40295.730000000003</v>
      </c>
      <c r="I829" s="25">
        <v>-22191.55</v>
      </c>
      <c r="J829" s="25">
        <v>18104.180000000004</v>
      </c>
      <c r="K829" s="41">
        <f t="shared" si="28"/>
        <v>2011</v>
      </c>
      <c r="L829" s="42">
        <f t="shared" si="27"/>
        <v>303.24095928405183</v>
      </c>
      <c r="M829" s="39">
        <f>(VLOOKUP(DATE(2005,12,1),IGPM!A:B,2,1)/VLOOKUP(DATE(YEAR(F829),MONTH(F829),1),IGPM!A:B,2,1))*H829</f>
        <v>29742.354887094461</v>
      </c>
      <c r="N829" s="26" t="s">
        <v>28</v>
      </c>
      <c r="O829" s="26" t="s">
        <v>29</v>
      </c>
      <c r="P829" s="25">
        <v>-22191.55</v>
      </c>
      <c r="Q829" s="25">
        <v>18104.180000000004</v>
      </c>
      <c r="R829" s="25">
        <v>106321.42111872211</v>
      </c>
      <c r="S829" s="25">
        <v>-58553.031123326902</v>
      </c>
      <c r="T829" s="27">
        <v>47768.389995395206</v>
      </c>
    </row>
    <row r="830" spans="1:20">
      <c r="A830" s="28" t="s">
        <v>1058</v>
      </c>
      <c r="B830" s="22" t="s">
        <v>1052</v>
      </c>
      <c r="C830" s="22" t="s">
        <v>32</v>
      </c>
      <c r="D830" s="22" t="s">
        <v>105</v>
      </c>
      <c r="E830" s="22" t="s">
        <v>26</v>
      </c>
      <c r="F830" s="23">
        <v>40544</v>
      </c>
      <c r="G830" s="24" t="s">
        <v>27</v>
      </c>
      <c r="H830" s="25">
        <v>8059.15</v>
      </c>
      <c r="I830" s="25">
        <v>-5552.92</v>
      </c>
      <c r="J830" s="25">
        <v>2506.2299999999996</v>
      </c>
      <c r="K830" s="41">
        <f t="shared" si="28"/>
        <v>2011</v>
      </c>
      <c r="L830" s="42">
        <f t="shared" si="27"/>
        <v>242.37303076579531</v>
      </c>
      <c r="M830" s="39">
        <f>(VLOOKUP(DATE(2005,12,1),IGPM!A:B,2,1)/VLOOKUP(DATE(YEAR(F830),MONTH(F830),1),IGPM!A:B,2,1))*H830</f>
        <v>5948.4739298264931</v>
      </c>
      <c r="N830" s="26" t="s">
        <v>28</v>
      </c>
      <c r="O830" s="26" t="s">
        <v>29</v>
      </c>
      <c r="P830" s="25">
        <v>-5552.92</v>
      </c>
      <c r="Q830" s="25">
        <v>2506.2299999999996</v>
      </c>
      <c r="R830" s="25">
        <v>21264.294777857336</v>
      </c>
      <c r="S830" s="25">
        <v>-14651.536174144863</v>
      </c>
      <c r="T830" s="27">
        <v>6612.7586037124729</v>
      </c>
    </row>
    <row r="831" spans="1:20">
      <c r="A831" s="28" t="s">
        <v>1059</v>
      </c>
      <c r="B831" s="22" t="s">
        <v>810</v>
      </c>
      <c r="C831" s="22" t="s">
        <v>32</v>
      </c>
      <c r="D831" s="22" t="s">
        <v>105</v>
      </c>
      <c r="E831" s="22" t="s">
        <v>26</v>
      </c>
      <c r="F831" s="23">
        <v>40544</v>
      </c>
      <c r="G831" s="24" t="s">
        <v>27</v>
      </c>
      <c r="H831" s="25">
        <v>4029.57</v>
      </c>
      <c r="I831" s="25">
        <v>-2776.46</v>
      </c>
      <c r="J831" s="25">
        <v>1253.1100000000001</v>
      </c>
      <c r="K831" s="41">
        <f t="shared" si="28"/>
        <v>2011</v>
      </c>
      <c r="L831" s="42">
        <f t="shared" si="27"/>
        <v>242.37273002312298</v>
      </c>
      <c r="M831" s="39">
        <f>(VLOOKUP(DATE(2005,12,1),IGPM!A:B,2,1)/VLOOKUP(DATE(YEAR(F831),MONTH(F831),1),IGPM!A:B,2,1))*H831</f>
        <v>2974.2332744037453</v>
      </c>
      <c r="N831" s="26" t="s">
        <v>28</v>
      </c>
      <c r="O831" s="26" t="s">
        <v>29</v>
      </c>
      <c r="P831" s="25">
        <v>-2776.46</v>
      </c>
      <c r="Q831" s="25">
        <v>1253.1100000000001</v>
      </c>
      <c r="R831" s="25">
        <v>10632.134196287525</v>
      </c>
      <c r="S831" s="25">
        <v>-7325.7680870724316</v>
      </c>
      <c r="T831" s="27">
        <v>3306.3661092150933</v>
      </c>
    </row>
    <row r="832" spans="1:20">
      <c r="A832" s="28" t="s">
        <v>1060</v>
      </c>
      <c r="B832" s="22" t="s">
        <v>810</v>
      </c>
      <c r="C832" s="22" t="s">
        <v>32</v>
      </c>
      <c r="D832" s="22" t="s">
        <v>105</v>
      </c>
      <c r="E832" s="22" t="s">
        <v>26</v>
      </c>
      <c r="F832" s="23">
        <v>40544</v>
      </c>
      <c r="G832" s="24" t="s">
        <v>27</v>
      </c>
      <c r="H832" s="25">
        <v>4029.57</v>
      </c>
      <c r="I832" s="25">
        <v>-2776.46</v>
      </c>
      <c r="J832" s="25">
        <v>1253.1100000000001</v>
      </c>
      <c r="K832" s="41">
        <f t="shared" si="28"/>
        <v>2011</v>
      </c>
      <c r="L832" s="42">
        <f t="shared" si="27"/>
        <v>242.37273002312298</v>
      </c>
      <c r="M832" s="39">
        <f>(VLOOKUP(DATE(2005,12,1),IGPM!A:B,2,1)/VLOOKUP(DATE(YEAR(F832),MONTH(F832),1),IGPM!A:B,2,1))*H832</f>
        <v>2974.2332744037453</v>
      </c>
      <c r="N832" s="26" t="s">
        <v>28</v>
      </c>
      <c r="O832" s="26" t="s">
        <v>29</v>
      </c>
      <c r="P832" s="25">
        <v>-2776.46</v>
      </c>
      <c r="Q832" s="25">
        <v>1253.1100000000001</v>
      </c>
      <c r="R832" s="25">
        <v>10632.134196287525</v>
      </c>
      <c r="S832" s="25">
        <v>-7325.7680870724316</v>
      </c>
      <c r="T832" s="27">
        <v>3306.3661092150933</v>
      </c>
    </row>
    <row r="833" spans="1:20">
      <c r="A833" s="28" t="s">
        <v>1061</v>
      </c>
      <c r="B833" s="22" t="s">
        <v>523</v>
      </c>
      <c r="C833" s="22" t="s">
        <v>32</v>
      </c>
      <c r="D833" s="22" t="s">
        <v>105</v>
      </c>
      <c r="E833" s="22" t="s">
        <v>26</v>
      </c>
      <c r="F833" s="23">
        <v>40544</v>
      </c>
      <c r="G833" s="24" t="s">
        <v>27</v>
      </c>
      <c r="H833" s="25">
        <v>40295.730000000003</v>
      </c>
      <c r="I833" s="25">
        <v>-22191.55</v>
      </c>
      <c r="J833" s="25">
        <v>18104.180000000004</v>
      </c>
      <c r="K833" s="41">
        <f t="shared" si="28"/>
        <v>2011</v>
      </c>
      <c r="L833" s="42">
        <f t="shared" si="27"/>
        <v>303.24095928405183</v>
      </c>
      <c r="M833" s="39">
        <f>(VLOOKUP(DATE(2005,12,1),IGPM!A:B,2,1)/VLOOKUP(DATE(YEAR(F833),MONTH(F833),1),IGPM!A:B,2,1))*H833</f>
        <v>29742.354887094461</v>
      </c>
      <c r="N833" s="26" t="s">
        <v>28</v>
      </c>
      <c r="O833" s="26" t="s">
        <v>29</v>
      </c>
      <c r="P833" s="25">
        <v>-22191.55</v>
      </c>
      <c r="Q833" s="25">
        <v>18104.180000000004</v>
      </c>
      <c r="R833" s="25">
        <v>106321.42111872211</v>
      </c>
      <c r="S833" s="25">
        <v>-58553.031123326902</v>
      </c>
      <c r="T833" s="27">
        <v>47768.389995395206</v>
      </c>
    </row>
    <row r="834" spans="1:20">
      <c r="A834" s="28" t="s">
        <v>1062</v>
      </c>
      <c r="B834" s="22" t="s">
        <v>1052</v>
      </c>
      <c r="C834" s="22" t="s">
        <v>32</v>
      </c>
      <c r="D834" s="22" t="s">
        <v>105</v>
      </c>
      <c r="E834" s="22" t="s">
        <v>26</v>
      </c>
      <c r="F834" s="23">
        <v>40544</v>
      </c>
      <c r="G834" s="24" t="s">
        <v>27</v>
      </c>
      <c r="H834" s="25">
        <v>8059.15</v>
      </c>
      <c r="I834" s="25">
        <v>-5552.92</v>
      </c>
      <c r="J834" s="25">
        <v>2506.2299999999996</v>
      </c>
      <c r="K834" s="41">
        <f t="shared" si="28"/>
        <v>2011</v>
      </c>
      <c r="L834" s="42">
        <f t="shared" si="27"/>
        <v>242.37303076579531</v>
      </c>
      <c r="M834" s="39">
        <f>(VLOOKUP(DATE(2005,12,1),IGPM!A:B,2,1)/VLOOKUP(DATE(YEAR(F834),MONTH(F834),1),IGPM!A:B,2,1))*H834</f>
        <v>5948.4739298264931</v>
      </c>
      <c r="N834" s="26" t="s">
        <v>28</v>
      </c>
      <c r="O834" s="26" t="s">
        <v>29</v>
      </c>
      <c r="P834" s="25">
        <v>-5552.92</v>
      </c>
      <c r="Q834" s="25">
        <v>2506.2299999999996</v>
      </c>
      <c r="R834" s="25">
        <v>21264.294777857336</v>
      </c>
      <c r="S834" s="25">
        <v>-14651.536174144863</v>
      </c>
      <c r="T834" s="27">
        <v>6612.7586037124729</v>
      </c>
    </row>
    <row r="835" spans="1:20">
      <c r="A835" s="28" t="s">
        <v>1063</v>
      </c>
      <c r="B835" s="22" t="s">
        <v>523</v>
      </c>
      <c r="C835" s="22" t="s">
        <v>32</v>
      </c>
      <c r="D835" s="22" t="s">
        <v>105</v>
      </c>
      <c r="E835" s="22" t="s">
        <v>26</v>
      </c>
      <c r="F835" s="23">
        <v>40544</v>
      </c>
      <c r="G835" s="24" t="s">
        <v>27</v>
      </c>
      <c r="H835" s="25">
        <v>137005.47</v>
      </c>
      <c r="I835" s="25">
        <v>-75451.28</v>
      </c>
      <c r="J835" s="25">
        <v>61554.19</v>
      </c>
      <c r="K835" s="41">
        <f t="shared" si="28"/>
        <v>2011</v>
      </c>
      <c r="L835" s="42">
        <f t="shared" ref="L835:L898" si="29">IFERROR((DATEDIF(F835,DATE(2024,12,31),"M")*H835)/(H835-J835),12*_xlfn.NUMBERVALUE(LEFT(G835,3)))</f>
        <v>303.24089253356601</v>
      </c>
      <c r="M835" s="39">
        <f>(VLOOKUP(DATE(2005,12,1),IGPM!A:B,2,1)/VLOOKUP(DATE(YEAR(F835),MONTH(F835),1),IGPM!A:B,2,1))*H835</f>
        <v>101123.99775889836</v>
      </c>
      <c r="N835" s="26" t="s">
        <v>28</v>
      </c>
      <c r="O835" s="26" t="s">
        <v>29</v>
      </c>
      <c r="P835" s="25">
        <v>-75451.28</v>
      </c>
      <c r="Q835" s="25">
        <v>61554.19</v>
      </c>
      <c r="R835" s="25">
        <v>361492.80014131637</v>
      </c>
      <c r="S835" s="25">
        <v>-199080.33220459375</v>
      </c>
      <c r="T835" s="27">
        <v>162412.46793672262</v>
      </c>
    </row>
    <row r="836" spans="1:20">
      <c r="A836" s="28" t="s">
        <v>1064</v>
      </c>
      <c r="B836" s="22" t="s">
        <v>1043</v>
      </c>
      <c r="C836" s="22" t="s">
        <v>32</v>
      </c>
      <c r="D836" s="22" t="s">
        <v>105</v>
      </c>
      <c r="E836" s="22" t="s">
        <v>26</v>
      </c>
      <c r="F836" s="23">
        <v>40544</v>
      </c>
      <c r="G836" s="24" t="s">
        <v>27</v>
      </c>
      <c r="H836" s="25">
        <v>80591.45</v>
      </c>
      <c r="I836" s="25">
        <v>-55529.2</v>
      </c>
      <c r="J836" s="25">
        <v>25062.25</v>
      </c>
      <c r="K836" s="41">
        <f t="shared" si="28"/>
        <v>2011</v>
      </c>
      <c r="L836" s="42">
        <f t="shared" si="29"/>
        <v>242.37288039445914</v>
      </c>
      <c r="M836" s="39">
        <f>(VLOOKUP(DATE(2005,12,1),IGPM!A:B,2,1)/VLOOKUP(DATE(YEAR(F836),MONTH(F836),1),IGPM!A:B,2,1))*H836</f>
        <v>59484.702393169915</v>
      </c>
      <c r="N836" s="26" t="s">
        <v>28</v>
      </c>
      <c r="O836" s="26" t="s">
        <v>29</v>
      </c>
      <c r="P836" s="25">
        <v>-55529.2</v>
      </c>
      <c r="Q836" s="25">
        <v>25062.25</v>
      </c>
      <c r="R836" s="25">
        <v>212642.8158521619</v>
      </c>
      <c r="S836" s="25">
        <v>-146515.36174144861</v>
      </c>
      <c r="T836" s="27">
        <v>66127.454110713297</v>
      </c>
    </row>
    <row r="837" spans="1:20">
      <c r="A837" s="28" t="s">
        <v>1065</v>
      </c>
      <c r="B837" s="22" t="s">
        <v>1049</v>
      </c>
      <c r="C837" s="22" t="s">
        <v>32</v>
      </c>
      <c r="D837" s="22" t="s">
        <v>105</v>
      </c>
      <c r="E837" s="22" t="s">
        <v>26</v>
      </c>
      <c r="F837" s="23">
        <v>40544</v>
      </c>
      <c r="G837" s="24" t="s">
        <v>27</v>
      </c>
      <c r="H837" s="25">
        <v>80591.45</v>
      </c>
      <c r="I837" s="25">
        <v>-44383.1</v>
      </c>
      <c r="J837" s="25">
        <v>36208.35</v>
      </c>
      <c r="K837" s="41">
        <f t="shared" ref="K837:K900" si="30">YEAR(F837)</f>
        <v>2011</v>
      </c>
      <c r="L837" s="42">
        <f t="shared" si="29"/>
        <v>303.24092165711727</v>
      </c>
      <c r="M837" s="39">
        <f>(VLOOKUP(DATE(2005,12,1),IGPM!A:B,2,1)/VLOOKUP(DATE(YEAR(F837),MONTH(F837),1),IGPM!A:B,2,1))*H837</f>
        <v>59484.702393169915</v>
      </c>
      <c r="N837" s="26" t="s">
        <v>28</v>
      </c>
      <c r="O837" s="26" t="s">
        <v>29</v>
      </c>
      <c r="P837" s="25">
        <v>-44383.1</v>
      </c>
      <c r="Q837" s="25">
        <v>36208.35</v>
      </c>
      <c r="R837" s="25">
        <v>212642.8158521619</v>
      </c>
      <c r="S837" s="25">
        <v>-117106.0622466538</v>
      </c>
      <c r="T837" s="27">
        <v>95536.7536055081</v>
      </c>
    </row>
    <row r="838" spans="1:20">
      <c r="A838" s="28" t="s">
        <v>1066</v>
      </c>
      <c r="B838" s="22" t="s">
        <v>523</v>
      </c>
      <c r="C838" s="22" t="s">
        <v>32</v>
      </c>
      <c r="D838" s="22" t="s">
        <v>105</v>
      </c>
      <c r="E838" s="22" t="s">
        <v>26</v>
      </c>
      <c r="F838" s="23">
        <v>40544</v>
      </c>
      <c r="G838" s="24" t="s">
        <v>27</v>
      </c>
      <c r="H838" s="25">
        <v>153123.76</v>
      </c>
      <c r="I838" s="25">
        <v>-84327.89</v>
      </c>
      <c r="J838" s="25">
        <v>68795.87000000001</v>
      </c>
      <c r="K838" s="41">
        <f t="shared" si="30"/>
        <v>2011</v>
      </c>
      <c r="L838" s="42">
        <f t="shared" si="29"/>
        <v>303.24093155894212</v>
      </c>
      <c r="M838" s="39">
        <f>(VLOOKUP(DATE(2005,12,1),IGPM!A:B,2,1)/VLOOKUP(DATE(YEAR(F838),MONTH(F838),1),IGPM!A:B,2,1))*H838</f>
        <v>113020.93823753235</v>
      </c>
      <c r="N838" s="26" t="s">
        <v>28</v>
      </c>
      <c r="O838" s="26" t="s">
        <v>29</v>
      </c>
      <c r="P838" s="25">
        <v>-84327.89</v>
      </c>
      <c r="Q838" s="25">
        <v>68795.87000000001</v>
      </c>
      <c r="R838" s="25">
        <v>404021.36331174884</v>
      </c>
      <c r="S838" s="25">
        <v>-222501.51826864222</v>
      </c>
      <c r="T838" s="27">
        <v>181519.84504310662</v>
      </c>
    </row>
    <row r="839" spans="1:20">
      <c r="A839" s="28" t="s">
        <v>1067</v>
      </c>
      <c r="B839" s="22" t="s">
        <v>1046</v>
      </c>
      <c r="C839" s="22" t="s">
        <v>32</v>
      </c>
      <c r="D839" s="22" t="s">
        <v>105</v>
      </c>
      <c r="E839" s="22" t="s">
        <v>26</v>
      </c>
      <c r="F839" s="23">
        <v>40544</v>
      </c>
      <c r="G839" s="24" t="s">
        <v>27</v>
      </c>
      <c r="H839" s="25">
        <v>72532.31</v>
      </c>
      <c r="I839" s="25">
        <v>-49976.28</v>
      </c>
      <c r="J839" s="25">
        <v>22556.03</v>
      </c>
      <c r="K839" s="41">
        <f t="shared" si="30"/>
        <v>2011</v>
      </c>
      <c r="L839" s="42">
        <f t="shared" si="29"/>
        <v>242.37289710238537</v>
      </c>
      <c r="M839" s="39">
        <f>(VLOOKUP(DATE(2005,12,1),IGPM!A:B,2,1)/VLOOKUP(DATE(YEAR(F839),MONTH(F839),1),IGPM!A:B,2,1))*H839</f>
        <v>53536.235844362425</v>
      </c>
      <c r="N839" s="26" t="s">
        <v>28</v>
      </c>
      <c r="O839" s="26" t="s">
        <v>29</v>
      </c>
      <c r="P839" s="25">
        <v>-49976.28</v>
      </c>
      <c r="Q839" s="25">
        <v>22556.03</v>
      </c>
      <c r="R839" s="25">
        <v>191378.54745958687</v>
      </c>
      <c r="S839" s="25">
        <v>-131863.82556730375</v>
      </c>
      <c r="T839" s="27">
        <v>59514.721892283123</v>
      </c>
    </row>
    <row r="840" spans="1:20">
      <c r="A840" s="28" t="s">
        <v>1068</v>
      </c>
      <c r="B840" s="22" t="s">
        <v>996</v>
      </c>
      <c r="C840" s="22" t="s">
        <v>32</v>
      </c>
      <c r="D840" s="22" t="s">
        <v>105</v>
      </c>
      <c r="E840" s="22" t="s">
        <v>26</v>
      </c>
      <c r="F840" s="23">
        <v>40544</v>
      </c>
      <c r="G840" s="24" t="s">
        <v>27</v>
      </c>
      <c r="H840" s="25">
        <v>24177.439999999999</v>
      </c>
      <c r="I840" s="25">
        <v>-13142.66</v>
      </c>
      <c r="J840" s="25">
        <v>11034.779999999999</v>
      </c>
      <c r="K840" s="41">
        <f t="shared" si="30"/>
        <v>2011</v>
      </c>
      <c r="L840" s="42">
        <f t="shared" si="29"/>
        <v>307.21577519314963</v>
      </c>
      <c r="M840" s="39">
        <f>(VLOOKUP(DATE(2005,12,1),IGPM!A:B,2,1)/VLOOKUP(DATE(YEAR(F840),MONTH(F840),1),IGPM!A:B,2,1))*H840</f>
        <v>17845.414408460478</v>
      </c>
      <c r="N840" s="26" t="s">
        <v>28</v>
      </c>
      <c r="O840" s="26" t="s">
        <v>29</v>
      </c>
      <c r="P840" s="25">
        <v>-13142.66</v>
      </c>
      <c r="Q840" s="25">
        <v>11034.779999999999</v>
      </c>
      <c r="R840" s="25">
        <v>63792.857948289718</v>
      </c>
      <c r="S840" s="25">
        <v>-34677.279415962541</v>
      </c>
      <c r="T840" s="27">
        <v>29115.578532327178</v>
      </c>
    </row>
    <row r="841" spans="1:20">
      <c r="A841" s="28" t="s">
        <v>1069</v>
      </c>
      <c r="B841" s="22" t="s">
        <v>523</v>
      </c>
      <c r="C841" s="22" t="s">
        <v>32</v>
      </c>
      <c r="D841" s="22" t="s">
        <v>105</v>
      </c>
      <c r="E841" s="22" t="s">
        <v>26</v>
      </c>
      <c r="F841" s="23">
        <v>40544</v>
      </c>
      <c r="G841" s="24" t="s">
        <v>27</v>
      </c>
      <c r="H841" s="25">
        <v>40295.730000000003</v>
      </c>
      <c r="I841" s="25">
        <v>-22191.55</v>
      </c>
      <c r="J841" s="25">
        <v>18104.180000000004</v>
      </c>
      <c r="K841" s="41">
        <f t="shared" si="30"/>
        <v>2011</v>
      </c>
      <c r="L841" s="42">
        <f t="shared" si="29"/>
        <v>303.24095928405183</v>
      </c>
      <c r="M841" s="39">
        <f>(VLOOKUP(DATE(2005,12,1),IGPM!A:B,2,1)/VLOOKUP(DATE(YEAR(F841),MONTH(F841),1),IGPM!A:B,2,1))*H841</f>
        <v>29742.354887094461</v>
      </c>
      <c r="N841" s="26" t="s">
        <v>28</v>
      </c>
      <c r="O841" s="26" t="s">
        <v>29</v>
      </c>
      <c r="P841" s="25">
        <v>-22191.55</v>
      </c>
      <c r="Q841" s="25">
        <v>18104.180000000004</v>
      </c>
      <c r="R841" s="25">
        <v>106321.42111872211</v>
      </c>
      <c r="S841" s="25">
        <v>-58553.031123326902</v>
      </c>
      <c r="T841" s="27">
        <v>47768.389995395206</v>
      </c>
    </row>
    <row r="842" spans="1:20">
      <c r="A842" s="28" t="s">
        <v>1070</v>
      </c>
      <c r="B842" s="22" t="s">
        <v>1052</v>
      </c>
      <c r="C842" s="22" t="s">
        <v>32</v>
      </c>
      <c r="D842" s="22" t="s">
        <v>105</v>
      </c>
      <c r="E842" s="22" t="s">
        <v>26</v>
      </c>
      <c r="F842" s="23">
        <v>40544</v>
      </c>
      <c r="G842" s="24" t="s">
        <v>27</v>
      </c>
      <c r="H842" s="25">
        <v>8059.15</v>
      </c>
      <c r="I842" s="25">
        <v>-5552.92</v>
      </c>
      <c r="J842" s="25">
        <v>2506.2299999999996</v>
      </c>
      <c r="K842" s="41">
        <f t="shared" si="30"/>
        <v>2011</v>
      </c>
      <c r="L842" s="42">
        <f t="shared" si="29"/>
        <v>242.37303076579531</v>
      </c>
      <c r="M842" s="39">
        <f>(VLOOKUP(DATE(2005,12,1),IGPM!A:B,2,1)/VLOOKUP(DATE(YEAR(F842),MONTH(F842),1),IGPM!A:B,2,1))*H842</f>
        <v>5948.4739298264931</v>
      </c>
      <c r="N842" s="26" t="s">
        <v>28</v>
      </c>
      <c r="O842" s="26" t="s">
        <v>29</v>
      </c>
      <c r="P842" s="25">
        <v>-5552.92</v>
      </c>
      <c r="Q842" s="25">
        <v>2506.2299999999996</v>
      </c>
      <c r="R842" s="25">
        <v>21264.294777857336</v>
      </c>
      <c r="S842" s="25">
        <v>-14651.536174144863</v>
      </c>
      <c r="T842" s="27">
        <v>6612.7586037124729</v>
      </c>
    </row>
    <row r="843" spans="1:20">
      <c r="A843" s="28" t="s">
        <v>1071</v>
      </c>
      <c r="B843" s="22" t="s">
        <v>810</v>
      </c>
      <c r="C843" s="22" t="s">
        <v>32</v>
      </c>
      <c r="D843" s="22" t="s">
        <v>105</v>
      </c>
      <c r="E843" s="22" t="s">
        <v>26</v>
      </c>
      <c r="F843" s="23">
        <v>40544</v>
      </c>
      <c r="G843" s="24" t="s">
        <v>27</v>
      </c>
      <c r="H843" s="25">
        <v>4029.57</v>
      </c>
      <c r="I843" s="25">
        <v>-2776.46</v>
      </c>
      <c r="J843" s="25">
        <v>1253.1100000000001</v>
      </c>
      <c r="K843" s="41">
        <f t="shared" si="30"/>
        <v>2011</v>
      </c>
      <c r="L843" s="42">
        <f t="shared" si="29"/>
        <v>242.37273002312298</v>
      </c>
      <c r="M843" s="39">
        <f>(VLOOKUP(DATE(2005,12,1),IGPM!A:B,2,1)/VLOOKUP(DATE(YEAR(F843),MONTH(F843),1),IGPM!A:B,2,1))*H843</f>
        <v>2974.2332744037453</v>
      </c>
      <c r="N843" s="26" t="s">
        <v>28</v>
      </c>
      <c r="O843" s="26" t="s">
        <v>29</v>
      </c>
      <c r="P843" s="25">
        <v>-2776.46</v>
      </c>
      <c r="Q843" s="25">
        <v>1253.1100000000001</v>
      </c>
      <c r="R843" s="25">
        <v>10632.134196287525</v>
      </c>
      <c r="S843" s="25">
        <v>-7325.7680870724316</v>
      </c>
      <c r="T843" s="27">
        <v>3306.3661092150933</v>
      </c>
    </row>
    <row r="844" spans="1:20">
      <c r="A844" s="28" t="s">
        <v>1072</v>
      </c>
      <c r="B844" s="22" t="s">
        <v>810</v>
      </c>
      <c r="C844" s="22" t="s">
        <v>32</v>
      </c>
      <c r="D844" s="22" t="s">
        <v>105</v>
      </c>
      <c r="E844" s="22" t="s">
        <v>26</v>
      </c>
      <c r="F844" s="23">
        <v>40544</v>
      </c>
      <c r="G844" s="24" t="s">
        <v>27</v>
      </c>
      <c r="H844" s="25">
        <v>4029.57</v>
      </c>
      <c r="I844" s="25">
        <v>-2776.46</v>
      </c>
      <c r="J844" s="25">
        <v>1253.1100000000001</v>
      </c>
      <c r="K844" s="41">
        <f t="shared" si="30"/>
        <v>2011</v>
      </c>
      <c r="L844" s="42">
        <f t="shared" si="29"/>
        <v>242.37273002312298</v>
      </c>
      <c r="M844" s="39">
        <f>(VLOOKUP(DATE(2005,12,1),IGPM!A:B,2,1)/VLOOKUP(DATE(YEAR(F844),MONTH(F844),1),IGPM!A:B,2,1))*H844</f>
        <v>2974.2332744037453</v>
      </c>
      <c r="N844" s="26" t="s">
        <v>28</v>
      </c>
      <c r="O844" s="26" t="s">
        <v>29</v>
      </c>
      <c r="P844" s="25">
        <v>-2776.46</v>
      </c>
      <c r="Q844" s="25">
        <v>1253.1100000000001</v>
      </c>
      <c r="R844" s="25">
        <v>10632.134196287525</v>
      </c>
      <c r="S844" s="25">
        <v>-7325.7680870724316</v>
      </c>
      <c r="T844" s="27">
        <v>3306.3661092150933</v>
      </c>
    </row>
    <row r="845" spans="1:20">
      <c r="A845" s="28" t="s">
        <v>1073</v>
      </c>
      <c r="B845" s="22" t="s">
        <v>523</v>
      </c>
      <c r="C845" s="22" t="s">
        <v>32</v>
      </c>
      <c r="D845" s="22" t="s">
        <v>105</v>
      </c>
      <c r="E845" s="22" t="s">
        <v>26</v>
      </c>
      <c r="F845" s="23">
        <v>40544</v>
      </c>
      <c r="G845" s="24" t="s">
        <v>27</v>
      </c>
      <c r="H845" s="25">
        <v>40295.730000000003</v>
      </c>
      <c r="I845" s="25">
        <v>-22191.55</v>
      </c>
      <c r="J845" s="25">
        <v>18104.180000000004</v>
      </c>
      <c r="K845" s="41">
        <f t="shared" si="30"/>
        <v>2011</v>
      </c>
      <c r="L845" s="42">
        <f t="shared" si="29"/>
        <v>303.24095928405183</v>
      </c>
      <c r="M845" s="39">
        <f>(VLOOKUP(DATE(2005,12,1),IGPM!A:B,2,1)/VLOOKUP(DATE(YEAR(F845),MONTH(F845),1),IGPM!A:B,2,1))*H845</f>
        <v>29742.354887094461</v>
      </c>
      <c r="N845" s="26" t="s">
        <v>28</v>
      </c>
      <c r="O845" s="26" t="s">
        <v>29</v>
      </c>
      <c r="P845" s="25">
        <v>-22191.55</v>
      </c>
      <c r="Q845" s="25">
        <v>18104.180000000004</v>
      </c>
      <c r="R845" s="25">
        <v>106321.42111872211</v>
      </c>
      <c r="S845" s="25">
        <v>-58553.031123326902</v>
      </c>
      <c r="T845" s="27">
        <v>47768.389995395206</v>
      </c>
    </row>
    <row r="846" spans="1:20">
      <c r="A846" s="28" t="s">
        <v>1074</v>
      </c>
      <c r="B846" s="22" t="s">
        <v>1052</v>
      </c>
      <c r="C846" s="22" t="s">
        <v>32</v>
      </c>
      <c r="D846" s="22" t="s">
        <v>105</v>
      </c>
      <c r="E846" s="22" t="s">
        <v>26</v>
      </c>
      <c r="F846" s="23">
        <v>40544</v>
      </c>
      <c r="G846" s="24" t="s">
        <v>27</v>
      </c>
      <c r="H846" s="25">
        <v>8059.15</v>
      </c>
      <c r="I846" s="25">
        <v>-5552.92</v>
      </c>
      <c r="J846" s="25">
        <v>2506.2299999999996</v>
      </c>
      <c r="K846" s="41">
        <f t="shared" si="30"/>
        <v>2011</v>
      </c>
      <c r="L846" s="42">
        <f t="shared" si="29"/>
        <v>242.37303076579531</v>
      </c>
      <c r="M846" s="39">
        <f>(VLOOKUP(DATE(2005,12,1),IGPM!A:B,2,1)/VLOOKUP(DATE(YEAR(F846),MONTH(F846),1),IGPM!A:B,2,1))*H846</f>
        <v>5948.4739298264931</v>
      </c>
      <c r="N846" s="26" t="s">
        <v>28</v>
      </c>
      <c r="O846" s="26" t="s">
        <v>29</v>
      </c>
      <c r="P846" s="25">
        <v>-5552.92</v>
      </c>
      <c r="Q846" s="25">
        <v>2506.2299999999996</v>
      </c>
      <c r="R846" s="25">
        <v>21264.294777857336</v>
      </c>
      <c r="S846" s="25">
        <v>-14651.536174144863</v>
      </c>
      <c r="T846" s="27">
        <v>6612.7586037124729</v>
      </c>
    </row>
    <row r="847" spans="1:20">
      <c r="A847" s="28" t="s">
        <v>1075</v>
      </c>
      <c r="B847" s="22" t="s">
        <v>523</v>
      </c>
      <c r="C847" s="22" t="s">
        <v>32</v>
      </c>
      <c r="D847" s="22" t="s">
        <v>105</v>
      </c>
      <c r="E847" s="22" t="s">
        <v>26</v>
      </c>
      <c r="F847" s="23">
        <v>40544</v>
      </c>
      <c r="G847" s="24" t="s">
        <v>27</v>
      </c>
      <c r="H847" s="25">
        <v>137005.47</v>
      </c>
      <c r="I847" s="25">
        <v>-75451.28</v>
      </c>
      <c r="J847" s="25">
        <v>61554.19</v>
      </c>
      <c r="K847" s="41">
        <f t="shared" si="30"/>
        <v>2011</v>
      </c>
      <c r="L847" s="42">
        <f t="shared" si="29"/>
        <v>303.24089253356601</v>
      </c>
      <c r="M847" s="39">
        <f>(VLOOKUP(DATE(2005,12,1),IGPM!A:B,2,1)/VLOOKUP(DATE(YEAR(F847),MONTH(F847),1),IGPM!A:B,2,1))*H847</f>
        <v>101123.99775889836</v>
      </c>
      <c r="N847" s="26" t="s">
        <v>28</v>
      </c>
      <c r="O847" s="26" t="s">
        <v>29</v>
      </c>
      <c r="P847" s="25">
        <v>-75451.28</v>
      </c>
      <c r="Q847" s="25">
        <v>61554.19</v>
      </c>
      <c r="R847" s="25">
        <v>361492.80014131637</v>
      </c>
      <c r="S847" s="25">
        <v>-199080.33220459375</v>
      </c>
      <c r="T847" s="27">
        <v>162412.46793672262</v>
      </c>
    </row>
    <row r="848" spans="1:20">
      <c r="A848" s="28" t="s">
        <v>1076</v>
      </c>
      <c r="B848" s="22" t="s">
        <v>1043</v>
      </c>
      <c r="C848" s="22" t="s">
        <v>32</v>
      </c>
      <c r="D848" s="22" t="s">
        <v>105</v>
      </c>
      <c r="E848" s="22" t="s">
        <v>26</v>
      </c>
      <c r="F848" s="23">
        <v>40544</v>
      </c>
      <c r="G848" s="24" t="s">
        <v>27</v>
      </c>
      <c r="H848" s="25">
        <v>80591.45</v>
      </c>
      <c r="I848" s="25">
        <v>-55529.2</v>
      </c>
      <c r="J848" s="25">
        <v>25062.25</v>
      </c>
      <c r="K848" s="41">
        <f t="shared" si="30"/>
        <v>2011</v>
      </c>
      <c r="L848" s="42">
        <f t="shared" si="29"/>
        <v>242.37288039445914</v>
      </c>
      <c r="M848" s="39">
        <f>(VLOOKUP(DATE(2005,12,1),IGPM!A:B,2,1)/VLOOKUP(DATE(YEAR(F848),MONTH(F848),1),IGPM!A:B,2,1))*H848</f>
        <v>59484.702393169915</v>
      </c>
      <c r="N848" s="26" t="s">
        <v>28</v>
      </c>
      <c r="O848" s="26" t="s">
        <v>29</v>
      </c>
      <c r="P848" s="25">
        <v>-55529.2</v>
      </c>
      <c r="Q848" s="25">
        <v>25062.25</v>
      </c>
      <c r="R848" s="25">
        <v>212642.8158521619</v>
      </c>
      <c r="S848" s="25">
        <v>-146515.36174144861</v>
      </c>
      <c r="T848" s="27">
        <v>66127.454110713297</v>
      </c>
    </row>
    <row r="849" spans="1:20">
      <c r="A849" s="28" t="s">
        <v>1077</v>
      </c>
      <c r="B849" s="22" t="s">
        <v>1049</v>
      </c>
      <c r="C849" s="22" t="s">
        <v>32</v>
      </c>
      <c r="D849" s="22" t="s">
        <v>105</v>
      </c>
      <c r="E849" s="22" t="s">
        <v>26</v>
      </c>
      <c r="F849" s="23">
        <v>40544</v>
      </c>
      <c r="G849" s="24" t="s">
        <v>27</v>
      </c>
      <c r="H849" s="25">
        <v>80591.45</v>
      </c>
      <c r="I849" s="25">
        <v>-44383.1</v>
      </c>
      <c r="J849" s="25">
        <v>36208.35</v>
      </c>
      <c r="K849" s="41">
        <f t="shared" si="30"/>
        <v>2011</v>
      </c>
      <c r="L849" s="42">
        <f t="shared" si="29"/>
        <v>303.24092165711727</v>
      </c>
      <c r="M849" s="39">
        <f>(VLOOKUP(DATE(2005,12,1),IGPM!A:B,2,1)/VLOOKUP(DATE(YEAR(F849),MONTH(F849),1),IGPM!A:B,2,1))*H849</f>
        <v>59484.702393169915</v>
      </c>
      <c r="N849" s="26" t="s">
        <v>28</v>
      </c>
      <c r="O849" s="26" t="s">
        <v>29</v>
      </c>
      <c r="P849" s="25">
        <v>-44383.1</v>
      </c>
      <c r="Q849" s="25">
        <v>36208.35</v>
      </c>
      <c r="R849" s="25">
        <v>212642.8158521619</v>
      </c>
      <c r="S849" s="25">
        <v>-117106.0622466538</v>
      </c>
      <c r="T849" s="27">
        <v>95536.7536055081</v>
      </c>
    </row>
    <row r="850" spans="1:20">
      <c r="A850" s="28" t="s">
        <v>1078</v>
      </c>
      <c r="B850" s="22" t="s">
        <v>523</v>
      </c>
      <c r="C850" s="22" t="s">
        <v>32</v>
      </c>
      <c r="D850" s="22" t="s">
        <v>105</v>
      </c>
      <c r="E850" s="22" t="s">
        <v>26</v>
      </c>
      <c r="F850" s="23">
        <v>40544</v>
      </c>
      <c r="G850" s="24" t="s">
        <v>27</v>
      </c>
      <c r="H850" s="25">
        <v>153123.76</v>
      </c>
      <c r="I850" s="25">
        <v>-84327.89</v>
      </c>
      <c r="J850" s="25">
        <v>68795.87000000001</v>
      </c>
      <c r="K850" s="41">
        <f t="shared" si="30"/>
        <v>2011</v>
      </c>
      <c r="L850" s="42">
        <f t="shared" si="29"/>
        <v>303.24093155894212</v>
      </c>
      <c r="M850" s="39">
        <f>(VLOOKUP(DATE(2005,12,1),IGPM!A:B,2,1)/VLOOKUP(DATE(YEAR(F850),MONTH(F850),1),IGPM!A:B,2,1))*H850</f>
        <v>113020.93823753235</v>
      </c>
      <c r="N850" s="26" t="s">
        <v>28</v>
      </c>
      <c r="O850" s="26" t="s">
        <v>29</v>
      </c>
      <c r="P850" s="25">
        <v>-84327.89</v>
      </c>
      <c r="Q850" s="25">
        <v>68795.87000000001</v>
      </c>
      <c r="R850" s="25">
        <v>404021.36331174884</v>
      </c>
      <c r="S850" s="25">
        <v>-222501.51826864222</v>
      </c>
      <c r="T850" s="27">
        <v>181519.84504310662</v>
      </c>
    </row>
    <row r="851" spans="1:20">
      <c r="A851" s="28" t="s">
        <v>1079</v>
      </c>
      <c r="B851" s="22" t="s">
        <v>1046</v>
      </c>
      <c r="C851" s="22" t="s">
        <v>32</v>
      </c>
      <c r="D851" s="22" t="s">
        <v>105</v>
      </c>
      <c r="E851" s="22" t="s">
        <v>26</v>
      </c>
      <c r="F851" s="23">
        <v>40544</v>
      </c>
      <c r="G851" s="24" t="s">
        <v>27</v>
      </c>
      <c r="H851" s="25">
        <v>72532.31</v>
      </c>
      <c r="I851" s="25">
        <v>-49976.28</v>
      </c>
      <c r="J851" s="25">
        <v>22556.03</v>
      </c>
      <c r="K851" s="41">
        <f t="shared" si="30"/>
        <v>2011</v>
      </c>
      <c r="L851" s="42">
        <f t="shared" si="29"/>
        <v>242.37289710238537</v>
      </c>
      <c r="M851" s="39">
        <f>(VLOOKUP(DATE(2005,12,1),IGPM!A:B,2,1)/VLOOKUP(DATE(YEAR(F851),MONTH(F851),1),IGPM!A:B,2,1))*H851</f>
        <v>53536.235844362425</v>
      </c>
      <c r="N851" s="26" t="s">
        <v>28</v>
      </c>
      <c r="O851" s="26" t="s">
        <v>29</v>
      </c>
      <c r="P851" s="25">
        <v>-49976.28</v>
      </c>
      <c r="Q851" s="25">
        <v>22556.03</v>
      </c>
      <c r="R851" s="25">
        <v>191378.54745958687</v>
      </c>
      <c r="S851" s="25">
        <v>-131863.82556730375</v>
      </c>
      <c r="T851" s="27">
        <v>59514.721892283123</v>
      </c>
    </row>
    <row r="852" spans="1:20">
      <c r="A852" s="28" t="s">
        <v>1080</v>
      </c>
      <c r="B852" s="22" t="s">
        <v>996</v>
      </c>
      <c r="C852" s="22" t="s">
        <v>32</v>
      </c>
      <c r="D852" s="22" t="s">
        <v>105</v>
      </c>
      <c r="E852" s="22" t="s">
        <v>26</v>
      </c>
      <c r="F852" s="23">
        <v>40544</v>
      </c>
      <c r="G852" s="24" t="s">
        <v>27</v>
      </c>
      <c r="H852" s="25">
        <v>24177.439999999999</v>
      </c>
      <c r="I852" s="25">
        <v>-13142.66</v>
      </c>
      <c r="J852" s="25">
        <v>11034.779999999999</v>
      </c>
      <c r="K852" s="41">
        <f t="shared" si="30"/>
        <v>2011</v>
      </c>
      <c r="L852" s="42">
        <f t="shared" si="29"/>
        <v>307.21577519314963</v>
      </c>
      <c r="M852" s="39">
        <f>(VLOOKUP(DATE(2005,12,1),IGPM!A:B,2,1)/VLOOKUP(DATE(YEAR(F852),MONTH(F852),1),IGPM!A:B,2,1))*H852</f>
        <v>17845.414408460478</v>
      </c>
      <c r="N852" s="26" t="s">
        <v>28</v>
      </c>
      <c r="O852" s="26" t="s">
        <v>29</v>
      </c>
      <c r="P852" s="25">
        <v>-13142.66</v>
      </c>
      <c r="Q852" s="25">
        <v>11034.779999999999</v>
      </c>
      <c r="R852" s="25">
        <v>63792.857948289718</v>
      </c>
      <c r="S852" s="25">
        <v>-34677.279415962541</v>
      </c>
      <c r="T852" s="27">
        <v>29115.578532327178</v>
      </c>
    </row>
    <row r="853" spans="1:20">
      <c r="A853" s="28" t="s">
        <v>1081</v>
      </c>
      <c r="B853" s="22" t="s">
        <v>523</v>
      </c>
      <c r="C853" s="22" t="s">
        <v>32</v>
      </c>
      <c r="D853" s="22" t="s">
        <v>105</v>
      </c>
      <c r="E853" s="22" t="s">
        <v>26</v>
      </c>
      <c r="F853" s="23">
        <v>40544</v>
      </c>
      <c r="G853" s="24" t="s">
        <v>27</v>
      </c>
      <c r="H853" s="25">
        <v>40295.730000000003</v>
      </c>
      <c r="I853" s="25">
        <v>-22191.55</v>
      </c>
      <c r="J853" s="25">
        <v>18104.180000000004</v>
      </c>
      <c r="K853" s="41">
        <f t="shared" si="30"/>
        <v>2011</v>
      </c>
      <c r="L853" s="42">
        <f t="shared" si="29"/>
        <v>303.24095928405183</v>
      </c>
      <c r="M853" s="39">
        <f>(VLOOKUP(DATE(2005,12,1),IGPM!A:B,2,1)/VLOOKUP(DATE(YEAR(F853),MONTH(F853),1),IGPM!A:B,2,1))*H853</f>
        <v>29742.354887094461</v>
      </c>
      <c r="N853" s="26" t="s">
        <v>28</v>
      </c>
      <c r="O853" s="26" t="s">
        <v>29</v>
      </c>
      <c r="P853" s="25">
        <v>-22191.55</v>
      </c>
      <c r="Q853" s="25">
        <v>18104.180000000004</v>
      </c>
      <c r="R853" s="25">
        <v>106321.42111872211</v>
      </c>
      <c r="S853" s="25">
        <v>-58553.031123326902</v>
      </c>
      <c r="T853" s="27">
        <v>47768.389995395206</v>
      </c>
    </row>
    <row r="854" spans="1:20">
      <c r="A854" s="28" t="s">
        <v>1082</v>
      </c>
      <c r="B854" s="22" t="s">
        <v>1052</v>
      </c>
      <c r="C854" s="22" t="s">
        <v>32</v>
      </c>
      <c r="D854" s="22" t="s">
        <v>105</v>
      </c>
      <c r="E854" s="22" t="s">
        <v>26</v>
      </c>
      <c r="F854" s="23">
        <v>40544</v>
      </c>
      <c r="G854" s="24" t="s">
        <v>27</v>
      </c>
      <c r="H854" s="25">
        <v>8059.15</v>
      </c>
      <c r="I854" s="25">
        <v>-5552.92</v>
      </c>
      <c r="J854" s="25">
        <v>2506.2299999999996</v>
      </c>
      <c r="K854" s="41">
        <f t="shared" si="30"/>
        <v>2011</v>
      </c>
      <c r="L854" s="42">
        <f t="shared" si="29"/>
        <v>242.37303076579531</v>
      </c>
      <c r="M854" s="39">
        <f>(VLOOKUP(DATE(2005,12,1),IGPM!A:B,2,1)/VLOOKUP(DATE(YEAR(F854),MONTH(F854),1),IGPM!A:B,2,1))*H854</f>
        <v>5948.4739298264931</v>
      </c>
      <c r="N854" s="26" t="s">
        <v>28</v>
      </c>
      <c r="O854" s="26" t="s">
        <v>29</v>
      </c>
      <c r="P854" s="25">
        <v>-5552.92</v>
      </c>
      <c r="Q854" s="25">
        <v>2506.2299999999996</v>
      </c>
      <c r="R854" s="25">
        <v>21264.294777857336</v>
      </c>
      <c r="S854" s="25">
        <v>-14651.536174144863</v>
      </c>
      <c r="T854" s="27">
        <v>6612.7586037124729</v>
      </c>
    </row>
    <row r="855" spans="1:20">
      <c r="A855" s="28" t="s">
        <v>1083</v>
      </c>
      <c r="B855" s="22" t="s">
        <v>810</v>
      </c>
      <c r="C855" s="22" t="s">
        <v>32</v>
      </c>
      <c r="D855" s="22" t="s">
        <v>105</v>
      </c>
      <c r="E855" s="22" t="s">
        <v>26</v>
      </c>
      <c r="F855" s="23">
        <v>40544</v>
      </c>
      <c r="G855" s="24" t="s">
        <v>27</v>
      </c>
      <c r="H855" s="25">
        <v>4029.57</v>
      </c>
      <c r="I855" s="25">
        <v>-2776.46</v>
      </c>
      <c r="J855" s="25">
        <v>1253.1100000000001</v>
      </c>
      <c r="K855" s="41">
        <f t="shared" si="30"/>
        <v>2011</v>
      </c>
      <c r="L855" s="42">
        <f t="shared" si="29"/>
        <v>242.37273002312298</v>
      </c>
      <c r="M855" s="39">
        <f>(VLOOKUP(DATE(2005,12,1),IGPM!A:B,2,1)/VLOOKUP(DATE(YEAR(F855),MONTH(F855),1),IGPM!A:B,2,1))*H855</f>
        <v>2974.2332744037453</v>
      </c>
      <c r="N855" s="26" t="s">
        <v>28</v>
      </c>
      <c r="O855" s="26" t="s">
        <v>29</v>
      </c>
      <c r="P855" s="25">
        <v>-2776.46</v>
      </c>
      <c r="Q855" s="25">
        <v>1253.1100000000001</v>
      </c>
      <c r="R855" s="25">
        <v>10632.134196287525</v>
      </c>
      <c r="S855" s="25">
        <v>-7325.7680870724316</v>
      </c>
      <c r="T855" s="27">
        <v>3306.3661092150933</v>
      </c>
    </row>
    <row r="856" spans="1:20">
      <c r="A856" s="28" t="s">
        <v>1084</v>
      </c>
      <c r="B856" s="22" t="s">
        <v>810</v>
      </c>
      <c r="C856" s="22" t="s">
        <v>32</v>
      </c>
      <c r="D856" s="22" t="s">
        <v>105</v>
      </c>
      <c r="E856" s="22" t="s">
        <v>26</v>
      </c>
      <c r="F856" s="23">
        <v>40544</v>
      </c>
      <c r="G856" s="24" t="s">
        <v>27</v>
      </c>
      <c r="H856" s="25">
        <v>4029.57</v>
      </c>
      <c r="I856" s="25">
        <v>-2776.46</v>
      </c>
      <c r="J856" s="25">
        <v>1253.1100000000001</v>
      </c>
      <c r="K856" s="41">
        <f t="shared" si="30"/>
        <v>2011</v>
      </c>
      <c r="L856" s="42">
        <f t="shared" si="29"/>
        <v>242.37273002312298</v>
      </c>
      <c r="M856" s="39">
        <f>(VLOOKUP(DATE(2005,12,1),IGPM!A:B,2,1)/VLOOKUP(DATE(YEAR(F856),MONTH(F856),1),IGPM!A:B,2,1))*H856</f>
        <v>2974.2332744037453</v>
      </c>
      <c r="N856" s="26" t="s">
        <v>28</v>
      </c>
      <c r="O856" s="26" t="s">
        <v>29</v>
      </c>
      <c r="P856" s="25">
        <v>-2776.46</v>
      </c>
      <c r="Q856" s="25">
        <v>1253.1100000000001</v>
      </c>
      <c r="R856" s="25">
        <v>10632.134196287525</v>
      </c>
      <c r="S856" s="25">
        <v>-7325.7680870724316</v>
      </c>
      <c r="T856" s="27">
        <v>3306.3661092150933</v>
      </c>
    </row>
    <row r="857" spans="1:20">
      <c r="A857" s="28" t="s">
        <v>1085</v>
      </c>
      <c r="B857" s="22" t="s">
        <v>1052</v>
      </c>
      <c r="C857" s="22" t="s">
        <v>32</v>
      </c>
      <c r="D857" s="22" t="s">
        <v>105</v>
      </c>
      <c r="E857" s="22" t="s">
        <v>26</v>
      </c>
      <c r="F857" s="23">
        <v>40544</v>
      </c>
      <c r="G857" s="24" t="s">
        <v>27</v>
      </c>
      <c r="H857" s="25">
        <v>8059.15</v>
      </c>
      <c r="I857" s="25">
        <v>-5552.92</v>
      </c>
      <c r="J857" s="25">
        <v>2506.2299999999996</v>
      </c>
      <c r="K857" s="41">
        <f t="shared" si="30"/>
        <v>2011</v>
      </c>
      <c r="L857" s="42">
        <f t="shared" si="29"/>
        <v>242.37303076579531</v>
      </c>
      <c r="M857" s="39">
        <f>(VLOOKUP(DATE(2005,12,1),IGPM!A:B,2,1)/VLOOKUP(DATE(YEAR(F857),MONTH(F857),1),IGPM!A:B,2,1))*H857</f>
        <v>5948.4739298264931</v>
      </c>
      <c r="N857" s="26" t="s">
        <v>28</v>
      </c>
      <c r="O857" s="26" t="s">
        <v>29</v>
      </c>
      <c r="P857" s="25">
        <v>-5552.92</v>
      </c>
      <c r="Q857" s="25">
        <v>2506.2299999999996</v>
      </c>
      <c r="R857" s="25">
        <v>21264.294777857336</v>
      </c>
      <c r="S857" s="25">
        <v>-14651.536174144863</v>
      </c>
      <c r="T857" s="27">
        <v>6612.7586037124729</v>
      </c>
    </row>
    <row r="858" spans="1:20">
      <c r="A858" s="28" t="s">
        <v>1086</v>
      </c>
      <c r="B858" s="22" t="s">
        <v>523</v>
      </c>
      <c r="C858" s="22" t="s">
        <v>32</v>
      </c>
      <c r="D858" s="22" t="s">
        <v>105</v>
      </c>
      <c r="E858" s="22" t="s">
        <v>26</v>
      </c>
      <c r="F858" s="23">
        <v>40544</v>
      </c>
      <c r="G858" s="24" t="s">
        <v>27</v>
      </c>
      <c r="H858" s="25">
        <v>40295.730000000003</v>
      </c>
      <c r="I858" s="25">
        <v>-22191.55</v>
      </c>
      <c r="J858" s="25">
        <v>18104.180000000004</v>
      </c>
      <c r="K858" s="41">
        <f t="shared" si="30"/>
        <v>2011</v>
      </c>
      <c r="L858" s="42">
        <f t="shared" si="29"/>
        <v>303.24095928405183</v>
      </c>
      <c r="M858" s="39">
        <f>(VLOOKUP(DATE(2005,12,1),IGPM!A:B,2,1)/VLOOKUP(DATE(YEAR(F858),MONTH(F858),1),IGPM!A:B,2,1))*H858</f>
        <v>29742.354887094461</v>
      </c>
      <c r="N858" s="26" t="s">
        <v>28</v>
      </c>
      <c r="O858" s="26" t="s">
        <v>29</v>
      </c>
      <c r="P858" s="25">
        <v>-22191.55</v>
      </c>
      <c r="Q858" s="25">
        <v>18104.180000000004</v>
      </c>
      <c r="R858" s="25">
        <v>106321.42111872211</v>
      </c>
      <c r="S858" s="25">
        <v>-58553.031123326902</v>
      </c>
      <c r="T858" s="27">
        <v>47768.389995395206</v>
      </c>
    </row>
    <row r="859" spans="1:20">
      <c r="A859" s="28" t="s">
        <v>1087</v>
      </c>
      <c r="B859" s="22" t="s">
        <v>523</v>
      </c>
      <c r="C859" s="22" t="s">
        <v>32</v>
      </c>
      <c r="D859" s="22" t="s">
        <v>105</v>
      </c>
      <c r="E859" s="22" t="s">
        <v>26</v>
      </c>
      <c r="F859" s="23">
        <v>40544</v>
      </c>
      <c r="G859" s="24" t="s">
        <v>27</v>
      </c>
      <c r="H859" s="25">
        <v>137005.47</v>
      </c>
      <c r="I859" s="25">
        <v>-75451.28</v>
      </c>
      <c r="J859" s="25">
        <v>61554.19</v>
      </c>
      <c r="K859" s="41">
        <f t="shared" si="30"/>
        <v>2011</v>
      </c>
      <c r="L859" s="42">
        <f t="shared" si="29"/>
        <v>303.24089253356601</v>
      </c>
      <c r="M859" s="39">
        <f>(VLOOKUP(DATE(2005,12,1),IGPM!A:B,2,1)/VLOOKUP(DATE(YEAR(F859),MONTH(F859),1),IGPM!A:B,2,1))*H859</f>
        <v>101123.99775889836</v>
      </c>
      <c r="N859" s="26" t="s">
        <v>28</v>
      </c>
      <c r="O859" s="26" t="s">
        <v>29</v>
      </c>
      <c r="P859" s="25">
        <v>-75451.28</v>
      </c>
      <c r="Q859" s="25">
        <v>61554.19</v>
      </c>
      <c r="R859" s="25">
        <v>361492.80014131637</v>
      </c>
      <c r="S859" s="25">
        <v>-199080.33220459375</v>
      </c>
      <c r="T859" s="27">
        <v>162412.46793672262</v>
      </c>
    </row>
    <row r="860" spans="1:20">
      <c r="A860" s="28" t="s">
        <v>1088</v>
      </c>
      <c r="B860" s="22" t="s">
        <v>1043</v>
      </c>
      <c r="C860" s="22" t="s">
        <v>32</v>
      </c>
      <c r="D860" s="22" t="s">
        <v>105</v>
      </c>
      <c r="E860" s="22" t="s">
        <v>26</v>
      </c>
      <c r="F860" s="23">
        <v>40544</v>
      </c>
      <c r="G860" s="24" t="s">
        <v>27</v>
      </c>
      <c r="H860" s="25">
        <v>80591.45</v>
      </c>
      <c r="I860" s="25">
        <v>-55529.2</v>
      </c>
      <c r="J860" s="25">
        <v>25062.25</v>
      </c>
      <c r="K860" s="41">
        <f t="shared" si="30"/>
        <v>2011</v>
      </c>
      <c r="L860" s="42">
        <f t="shared" si="29"/>
        <v>242.37288039445914</v>
      </c>
      <c r="M860" s="39">
        <f>(VLOOKUP(DATE(2005,12,1),IGPM!A:B,2,1)/VLOOKUP(DATE(YEAR(F860),MONTH(F860),1),IGPM!A:B,2,1))*H860</f>
        <v>59484.702393169915</v>
      </c>
      <c r="N860" s="26" t="s">
        <v>28</v>
      </c>
      <c r="O860" s="26" t="s">
        <v>29</v>
      </c>
      <c r="P860" s="25">
        <v>-55529.2</v>
      </c>
      <c r="Q860" s="25">
        <v>25062.25</v>
      </c>
      <c r="R860" s="25">
        <v>212642.8158521619</v>
      </c>
      <c r="S860" s="25">
        <v>-146515.36174144861</v>
      </c>
      <c r="T860" s="27">
        <v>66127.454110713297</v>
      </c>
    </row>
    <row r="861" spans="1:20">
      <c r="A861" s="28" t="s">
        <v>1089</v>
      </c>
      <c r="B861" s="22" t="s">
        <v>1049</v>
      </c>
      <c r="C861" s="22" t="s">
        <v>32</v>
      </c>
      <c r="D861" s="22" t="s">
        <v>105</v>
      </c>
      <c r="E861" s="22" t="s">
        <v>26</v>
      </c>
      <c r="F861" s="23">
        <v>40544</v>
      </c>
      <c r="G861" s="24" t="s">
        <v>27</v>
      </c>
      <c r="H861" s="25">
        <v>80591.45</v>
      </c>
      <c r="I861" s="25">
        <v>-44383.1</v>
      </c>
      <c r="J861" s="25">
        <v>36208.35</v>
      </c>
      <c r="K861" s="41">
        <f t="shared" si="30"/>
        <v>2011</v>
      </c>
      <c r="L861" s="42">
        <f t="shared" si="29"/>
        <v>303.24092165711727</v>
      </c>
      <c r="M861" s="39">
        <f>(VLOOKUP(DATE(2005,12,1),IGPM!A:B,2,1)/VLOOKUP(DATE(YEAR(F861),MONTH(F861),1),IGPM!A:B,2,1))*H861</f>
        <v>59484.702393169915</v>
      </c>
      <c r="N861" s="26" t="s">
        <v>28</v>
      </c>
      <c r="O861" s="26" t="s">
        <v>29</v>
      </c>
      <c r="P861" s="25">
        <v>-44383.1</v>
      </c>
      <c r="Q861" s="25">
        <v>36208.35</v>
      </c>
      <c r="R861" s="25">
        <v>212642.8158521619</v>
      </c>
      <c r="S861" s="25">
        <v>-117106.0622466538</v>
      </c>
      <c r="T861" s="27">
        <v>95536.7536055081</v>
      </c>
    </row>
    <row r="862" spans="1:20">
      <c r="A862" s="28" t="s">
        <v>1090</v>
      </c>
      <c r="B862" s="22" t="s">
        <v>523</v>
      </c>
      <c r="C862" s="22" t="s">
        <v>32</v>
      </c>
      <c r="D862" s="22" t="s">
        <v>105</v>
      </c>
      <c r="E862" s="22" t="s">
        <v>26</v>
      </c>
      <c r="F862" s="23">
        <v>40544</v>
      </c>
      <c r="G862" s="24" t="s">
        <v>27</v>
      </c>
      <c r="H862" s="25">
        <v>153123.76</v>
      </c>
      <c r="I862" s="25">
        <v>-84327.89</v>
      </c>
      <c r="J862" s="25">
        <v>68795.87000000001</v>
      </c>
      <c r="K862" s="41">
        <f t="shared" si="30"/>
        <v>2011</v>
      </c>
      <c r="L862" s="42">
        <f t="shared" si="29"/>
        <v>303.24093155894212</v>
      </c>
      <c r="M862" s="39">
        <f>(VLOOKUP(DATE(2005,12,1),IGPM!A:B,2,1)/VLOOKUP(DATE(YEAR(F862),MONTH(F862),1),IGPM!A:B,2,1))*H862</f>
        <v>113020.93823753235</v>
      </c>
      <c r="N862" s="26" t="s">
        <v>28</v>
      </c>
      <c r="O862" s="26" t="s">
        <v>29</v>
      </c>
      <c r="P862" s="25">
        <v>-84327.89</v>
      </c>
      <c r="Q862" s="25">
        <v>68795.87000000001</v>
      </c>
      <c r="R862" s="25">
        <v>404021.36331174884</v>
      </c>
      <c r="S862" s="25">
        <v>-222501.51826864222</v>
      </c>
      <c r="T862" s="27">
        <v>181519.84504310662</v>
      </c>
    </row>
    <row r="863" spans="1:20">
      <c r="A863" s="28" t="s">
        <v>1091</v>
      </c>
      <c r="B863" s="22" t="s">
        <v>1046</v>
      </c>
      <c r="C863" s="22" t="s">
        <v>32</v>
      </c>
      <c r="D863" s="22" t="s">
        <v>105</v>
      </c>
      <c r="E863" s="22" t="s">
        <v>26</v>
      </c>
      <c r="F863" s="23">
        <v>40544</v>
      </c>
      <c r="G863" s="24" t="s">
        <v>27</v>
      </c>
      <c r="H863" s="25">
        <v>72532.31</v>
      </c>
      <c r="I863" s="25">
        <v>-49976.28</v>
      </c>
      <c r="J863" s="25">
        <v>22556.03</v>
      </c>
      <c r="K863" s="41">
        <f t="shared" si="30"/>
        <v>2011</v>
      </c>
      <c r="L863" s="42">
        <f t="shared" si="29"/>
        <v>242.37289710238537</v>
      </c>
      <c r="M863" s="39">
        <f>(VLOOKUP(DATE(2005,12,1),IGPM!A:B,2,1)/VLOOKUP(DATE(YEAR(F863),MONTH(F863),1),IGPM!A:B,2,1))*H863</f>
        <v>53536.235844362425</v>
      </c>
      <c r="N863" s="26" t="s">
        <v>28</v>
      </c>
      <c r="O863" s="26" t="s">
        <v>29</v>
      </c>
      <c r="P863" s="25">
        <v>-49976.28</v>
      </c>
      <c r="Q863" s="25">
        <v>22556.03</v>
      </c>
      <c r="R863" s="25">
        <v>191378.54745958687</v>
      </c>
      <c r="S863" s="25">
        <v>-131863.82556730375</v>
      </c>
      <c r="T863" s="27">
        <v>59514.721892283123</v>
      </c>
    </row>
    <row r="864" spans="1:20">
      <c r="A864" s="28" t="s">
        <v>1092</v>
      </c>
      <c r="B864" s="22" t="s">
        <v>996</v>
      </c>
      <c r="C864" s="22" t="s">
        <v>32</v>
      </c>
      <c r="D864" s="22" t="s">
        <v>105</v>
      </c>
      <c r="E864" s="22" t="s">
        <v>26</v>
      </c>
      <c r="F864" s="23">
        <v>40544</v>
      </c>
      <c r="G864" s="24" t="s">
        <v>27</v>
      </c>
      <c r="H864" s="25">
        <v>24177.439999999999</v>
      </c>
      <c r="I864" s="25">
        <v>-13142.66</v>
      </c>
      <c r="J864" s="25">
        <v>11034.779999999999</v>
      </c>
      <c r="K864" s="41">
        <f t="shared" si="30"/>
        <v>2011</v>
      </c>
      <c r="L864" s="42">
        <f t="shared" si="29"/>
        <v>307.21577519314963</v>
      </c>
      <c r="M864" s="39">
        <f>(VLOOKUP(DATE(2005,12,1),IGPM!A:B,2,1)/VLOOKUP(DATE(YEAR(F864),MONTH(F864),1),IGPM!A:B,2,1))*H864</f>
        <v>17845.414408460478</v>
      </c>
      <c r="N864" s="26" t="s">
        <v>28</v>
      </c>
      <c r="O864" s="26" t="s">
        <v>29</v>
      </c>
      <c r="P864" s="25">
        <v>-13142.66</v>
      </c>
      <c r="Q864" s="25">
        <v>11034.779999999999</v>
      </c>
      <c r="R864" s="25">
        <v>63792.857948289718</v>
      </c>
      <c r="S864" s="25">
        <v>-34677.279415962541</v>
      </c>
      <c r="T864" s="27">
        <v>29115.578532327178</v>
      </c>
    </row>
    <row r="865" spans="1:20">
      <c r="A865" s="28" t="s">
        <v>1093</v>
      </c>
      <c r="B865" s="22" t="s">
        <v>1094</v>
      </c>
      <c r="C865" s="22" t="s">
        <v>32</v>
      </c>
      <c r="D865" s="22" t="s">
        <v>105</v>
      </c>
      <c r="E865" s="22" t="s">
        <v>26</v>
      </c>
      <c r="F865" s="23">
        <v>40544</v>
      </c>
      <c r="G865" s="24" t="s">
        <v>27</v>
      </c>
      <c r="H865" s="25">
        <v>1861662.51</v>
      </c>
      <c r="I865" s="25">
        <v>-1186243.21</v>
      </c>
      <c r="J865" s="25">
        <v>675419.3</v>
      </c>
      <c r="K865" s="41">
        <f t="shared" si="30"/>
        <v>2011</v>
      </c>
      <c r="L865" s="42">
        <f t="shared" si="29"/>
        <v>262.0859167404634</v>
      </c>
      <c r="M865" s="39">
        <f>(VLOOKUP(DATE(2005,12,1),IGPM!A:B,2,1)/VLOOKUP(DATE(YEAR(F865),MONTH(F865),1),IGPM!A:B,2,1))*H865</f>
        <v>1374096.6363537537</v>
      </c>
      <c r="N865" s="26" t="s">
        <v>28</v>
      </c>
      <c r="O865" s="26" t="s">
        <v>29</v>
      </c>
      <c r="P865" s="25">
        <v>-1186243.21</v>
      </c>
      <c r="Q865" s="25">
        <v>675419.3</v>
      </c>
      <c r="R865" s="25">
        <v>4912049.085762864</v>
      </c>
      <c r="S865" s="25">
        <v>-3129936.1962082507</v>
      </c>
      <c r="T865" s="27">
        <v>1782112.8895546133</v>
      </c>
    </row>
    <row r="866" spans="1:20">
      <c r="A866" s="28" t="s">
        <v>1095</v>
      </c>
      <c r="B866" s="22" t="s">
        <v>1094</v>
      </c>
      <c r="C866" s="22" t="s">
        <v>32</v>
      </c>
      <c r="D866" s="22" t="s">
        <v>105</v>
      </c>
      <c r="E866" s="22" t="s">
        <v>26</v>
      </c>
      <c r="F866" s="23">
        <v>40544</v>
      </c>
      <c r="G866" s="24" t="s">
        <v>27</v>
      </c>
      <c r="H866" s="25">
        <v>1861662.51</v>
      </c>
      <c r="I866" s="25">
        <v>-1186243.21</v>
      </c>
      <c r="J866" s="25">
        <v>675419.3</v>
      </c>
      <c r="K866" s="41">
        <f t="shared" si="30"/>
        <v>2011</v>
      </c>
      <c r="L866" s="42">
        <f t="shared" si="29"/>
        <v>262.0859167404634</v>
      </c>
      <c r="M866" s="39">
        <f>(VLOOKUP(DATE(2005,12,1),IGPM!A:B,2,1)/VLOOKUP(DATE(YEAR(F866),MONTH(F866),1),IGPM!A:B,2,1))*H866</f>
        <v>1374096.6363537537</v>
      </c>
      <c r="N866" s="26" t="s">
        <v>28</v>
      </c>
      <c r="O866" s="26" t="s">
        <v>29</v>
      </c>
      <c r="P866" s="25">
        <v>-1186243.21</v>
      </c>
      <c r="Q866" s="25">
        <v>675419.3</v>
      </c>
      <c r="R866" s="25">
        <v>4912049.085762864</v>
      </c>
      <c r="S866" s="25">
        <v>-3129936.1962082507</v>
      </c>
      <c r="T866" s="27">
        <v>1782112.8895546133</v>
      </c>
    </row>
    <row r="867" spans="1:20">
      <c r="A867" s="28" t="s">
        <v>1096</v>
      </c>
      <c r="B867" s="22" t="s">
        <v>1094</v>
      </c>
      <c r="C867" s="22" t="s">
        <v>32</v>
      </c>
      <c r="D867" s="22" t="s">
        <v>105</v>
      </c>
      <c r="E867" s="22" t="s">
        <v>26</v>
      </c>
      <c r="F867" s="23">
        <v>40544</v>
      </c>
      <c r="G867" s="24" t="s">
        <v>27</v>
      </c>
      <c r="H867" s="25">
        <v>1861662.51</v>
      </c>
      <c r="I867" s="25">
        <v>-1186243.21</v>
      </c>
      <c r="J867" s="25">
        <v>675419.3</v>
      </c>
      <c r="K867" s="41">
        <f t="shared" si="30"/>
        <v>2011</v>
      </c>
      <c r="L867" s="42">
        <f t="shared" si="29"/>
        <v>262.0859167404634</v>
      </c>
      <c r="M867" s="39">
        <f>(VLOOKUP(DATE(2005,12,1),IGPM!A:B,2,1)/VLOOKUP(DATE(YEAR(F867),MONTH(F867),1),IGPM!A:B,2,1))*H867</f>
        <v>1374096.6363537537</v>
      </c>
      <c r="N867" s="26" t="s">
        <v>28</v>
      </c>
      <c r="O867" s="26" t="s">
        <v>29</v>
      </c>
      <c r="P867" s="25">
        <v>-1186243.21</v>
      </c>
      <c r="Q867" s="25">
        <v>675419.3</v>
      </c>
      <c r="R867" s="25">
        <v>4912049.085762864</v>
      </c>
      <c r="S867" s="25">
        <v>-3129936.1962082507</v>
      </c>
      <c r="T867" s="27">
        <v>1782112.8895546133</v>
      </c>
    </row>
    <row r="868" spans="1:20">
      <c r="A868" s="28" t="s">
        <v>1097</v>
      </c>
      <c r="B868" s="22" t="s">
        <v>1094</v>
      </c>
      <c r="C868" s="22" t="s">
        <v>32</v>
      </c>
      <c r="D868" s="22" t="s">
        <v>105</v>
      </c>
      <c r="E868" s="22" t="s">
        <v>26</v>
      </c>
      <c r="F868" s="23">
        <v>40544</v>
      </c>
      <c r="G868" s="24" t="s">
        <v>27</v>
      </c>
      <c r="H868" s="25">
        <v>1861662.51</v>
      </c>
      <c r="I868" s="25">
        <v>-1186243.21</v>
      </c>
      <c r="J868" s="25">
        <v>675419.3</v>
      </c>
      <c r="K868" s="41">
        <f t="shared" si="30"/>
        <v>2011</v>
      </c>
      <c r="L868" s="42">
        <f t="shared" si="29"/>
        <v>262.0859167404634</v>
      </c>
      <c r="M868" s="39">
        <f>(VLOOKUP(DATE(2005,12,1),IGPM!A:B,2,1)/VLOOKUP(DATE(YEAR(F868),MONTH(F868),1),IGPM!A:B,2,1))*H868</f>
        <v>1374096.6363537537</v>
      </c>
      <c r="N868" s="26" t="s">
        <v>28</v>
      </c>
      <c r="O868" s="26" t="s">
        <v>29</v>
      </c>
      <c r="P868" s="25">
        <v>-1186243.21</v>
      </c>
      <c r="Q868" s="25">
        <v>675419.3</v>
      </c>
      <c r="R868" s="25">
        <v>4912049.085762864</v>
      </c>
      <c r="S868" s="25">
        <v>-3129936.1962082507</v>
      </c>
      <c r="T868" s="27">
        <v>1782112.8895546133</v>
      </c>
    </row>
    <row r="869" spans="1:20">
      <c r="A869" s="28" t="s">
        <v>1098</v>
      </c>
      <c r="B869" s="22" t="s">
        <v>1099</v>
      </c>
      <c r="C869" s="22" t="s">
        <v>32</v>
      </c>
      <c r="D869" s="22" t="s">
        <v>105</v>
      </c>
      <c r="E869" s="22" t="s">
        <v>26</v>
      </c>
      <c r="F869" s="23">
        <v>40544</v>
      </c>
      <c r="G869" s="24" t="s">
        <v>27</v>
      </c>
      <c r="H869" s="25">
        <v>96709.74</v>
      </c>
      <c r="I869" s="25">
        <v>-62398.720000000001</v>
      </c>
      <c r="J869" s="25">
        <v>34311.020000000004</v>
      </c>
      <c r="K869" s="41">
        <f t="shared" si="30"/>
        <v>2011</v>
      </c>
      <c r="L869" s="42">
        <f t="shared" si="29"/>
        <v>258.82785063539762</v>
      </c>
      <c r="M869" s="39">
        <f>(VLOOKUP(DATE(2005,12,1),IGPM!A:B,2,1)/VLOOKUP(DATE(YEAR(F869),MONTH(F869),1),IGPM!A:B,2,1))*H869</f>
        <v>71381.64287180391</v>
      </c>
      <c r="N869" s="26" t="s">
        <v>28</v>
      </c>
      <c r="O869" s="26" t="s">
        <v>29</v>
      </c>
      <c r="P869" s="25">
        <v>-62398.720000000001</v>
      </c>
      <c r="Q869" s="25">
        <v>34311.020000000004</v>
      </c>
      <c r="R869" s="25">
        <v>255171.37902259434</v>
      </c>
      <c r="S869" s="25">
        <v>-164640.78418207655</v>
      </c>
      <c r="T869" s="27">
        <v>90530.594840517791</v>
      </c>
    </row>
    <row r="870" spans="1:20">
      <c r="A870" s="28" t="s">
        <v>1100</v>
      </c>
      <c r="B870" s="22" t="s">
        <v>1099</v>
      </c>
      <c r="C870" s="22" t="s">
        <v>32</v>
      </c>
      <c r="D870" s="22" t="s">
        <v>105</v>
      </c>
      <c r="E870" s="22" t="s">
        <v>26</v>
      </c>
      <c r="F870" s="23">
        <v>40544</v>
      </c>
      <c r="G870" s="24" t="s">
        <v>27</v>
      </c>
      <c r="H870" s="25">
        <v>96709.74</v>
      </c>
      <c r="I870" s="25">
        <v>-62398.720000000001</v>
      </c>
      <c r="J870" s="25">
        <v>34311.020000000004</v>
      </c>
      <c r="K870" s="41">
        <f t="shared" si="30"/>
        <v>2011</v>
      </c>
      <c r="L870" s="42">
        <f t="shared" si="29"/>
        <v>258.82785063539762</v>
      </c>
      <c r="M870" s="39">
        <f>(VLOOKUP(DATE(2005,12,1),IGPM!A:B,2,1)/VLOOKUP(DATE(YEAR(F870),MONTH(F870),1),IGPM!A:B,2,1))*H870</f>
        <v>71381.64287180391</v>
      </c>
      <c r="N870" s="26" t="s">
        <v>28</v>
      </c>
      <c r="O870" s="26" t="s">
        <v>29</v>
      </c>
      <c r="P870" s="25">
        <v>-62398.720000000001</v>
      </c>
      <c r="Q870" s="25">
        <v>34311.020000000004</v>
      </c>
      <c r="R870" s="25">
        <v>255171.37902259434</v>
      </c>
      <c r="S870" s="25">
        <v>-164640.78418207655</v>
      </c>
      <c r="T870" s="27">
        <v>90530.594840517791</v>
      </c>
    </row>
    <row r="871" spans="1:20">
      <c r="A871" s="28" t="s">
        <v>1101</v>
      </c>
      <c r="B871" s="22" t="s">
        <v>1102</v>
      </c>
      <c r="C871" s="22" t="s">
        <v>32</v>
      </c>
      <c r="D871" s="22" t="s">
        <v>105</v>
      </c>
      <c r="E871" s="22" t="s">
        <v>26</v>
      </c>
      <c r="F871" s="23">
        <v>40544</v>
      </c>
      <c r="G871" s="24" t="s">
        <v>27</v>
      </c>
      <c r="H871" s="25">
        <v>8059.15</v>
      </c>
      <c r="I871" s="25">
        <v>-5552.92</v>
      </c>
      <c r="J871" s="25">
        <v>2506.2299999999996</v>
      </c>
      <c r="K871" s="41">
        <f t="shared" si="30"/>
        <v>2011</v>
      </c>
      <c r="L871" s="42">
        <f t="shared" si="29"/>
        <v>242.37303076579531</v>
      </c>
      <c r="M871" s="39">
        <f>(VLOOKUP(DATE(2005,12,1),IGPM!A:B,2,1)/VLOOKUP(DATE(YEAR(F871),MONTH(F871),1),IGPM!A:B,2,1))*H871</f>
        <v>5948.4739298264931</v>
      </c>
      <c r="N871" s="26" t="s">
        <v>28</v>
      </c>
      <c r="O871" s="26" t="s">
        <v>29</v>
      </c>
      <c r="P871" s="25">
        <v>-5552.92</v>
      </c>
      <c r="Q871" s="25">
        <v>2506.2299999999996</v>
      </c>
      <c r="R871" s="25">
        <v>21264.294777857336</v>
      </c>
      <c r="S871" s="25">
        <v>-14651.536174144863</v>
      </c>
      <c r="T871" s="27">
        <v>6612.7586037124729</v>
      </c>
    </row>
    <row r="872" spans="1:20">
      <c r="A872" s="28" t="s">
        <v>1103</v>
      </c>
      <c r="B872" s="22" t="s">
        <v>1102</v>
      </c>
      <c r="C872" s="22" t="s">
        <v>32</v>
      </c>
      <c r="D872" s="22" t="s">
        <v>105</v>
      </c>
      <c r="E872" s="22" t="s">
        <v>26</v>
      </c>
      <c r="F872" s="23">
        <v>40544</v>
      </c>
      <c r="G872" s="24" t="s">
        <v>27</v>
      </c>
      <c r="H872" s="25">
        <v>8059.15</v>
      </c>
      <c r="I872" s="25">
        <v>-5552.92</v>
      </c>
      <c r="J872" s="25">
        <v>2506.2299999999996</v>
      </c>
      <c r="K872" s="41">
        <f t="shared" si="30"/>
        <v>2011</v>
      </c>
      <c r="L872" s="42">
        <f t="shared" si="29"/>
        <v>242.37303076579531</v>
      </c>
      <c r="M872" s="39">
        <f>(VLOOKUP(DATE(2005,12,1),IGPM!A:B,2,1)/VLOOKUP(DATE(YEAR(F872),MONTH(F872),1),IGPM!A:B,2,1))*H872</f>
        <v>5948.4739298264931</v>
      </c>
      <c r="N872" s="26" t="s">
        <v>28</v>
      </c>
      <c r="O872" s="26" t="s">
        <v>29</v>
      </c>
      <c r="P872" s="25">
        <v>-5552.92</v>
      </c>
      <c r="Q872" s="25">
        <v>2506.2299999999996</v>
      </c>
      <c r="R872" s="25">
        <v>21264.294777857336</v>
      </c>
      <c r="S872" s="25">
        <v>-14651.536174144863</v>
      </c>
      <c r="T872" s="27">
        <v>6612.7586037124729</v>
      </c>
    </row>
    <row r="873" spans="1:20">
      <c r="A873" s="28" t="s">
        <v>1104</v>
      </c>
      <c r="B873" s="22" t="s">
        <v>996</v>
      </c>
      <c r="C873" s="22" t="s">
        <v>32</v>
      </c>
      <c r="D873" s="22" t="s">
        <v>105</v>
      </c>
      <c r="E873" s="22" t="s">
        <v>26</v>
      </c>
      <c r="F873" s="23">
        <v>40544</v>
      </c>
      <c r="G873" s="24" t="s">
        <v>27</v>
      </c>
      <c r="H873" s="25">
        <v>40295.730000000003</v>
      </c>
      <c r="I873" s="25">
        <v>-21904.45</v>
      </c>
      <c r="J873" s="25">
        <v>18391.280000000002</v>
      </c>
      <c r="K873" s="41">
        <f t="shared" si="30"/>
        <v>2011</v>
      </c>
      <c r="L873" s="42">
        <f t="shared" si="29"/>
        <v>307.21551602528251</v>
      </c>
      <c r="M873" s="39">
        <f>(VLOOKUP(DATE(2005,12,1),IGPM!A:B,2,1)/VLOOKUP(DATE(YEAR(F873),MONTH(F873),1),IGPM!A:B,2,1))*H873</f>
        <v>29742.354887094461</v>
      </c>
      <c r="N873" s="26" t="s">
        <v>28</v>
      </c>
      <c r="O873" s="26" t="s">
        <v>29</v>
      </c>
      <c r="P873" s="25">
        <v>-21904.45</v>
      </c>
      <c r="Q873" s="25">
        <v>18391.280000000002</v>
      </c>
      <c r="R873" s="25">
        <v>106321.42111872211</v>
      </c>
      <c r="S873" s="25">
        <v>-57795.50966874139</v>
      </c>
      <c r="T873" s="27">
        <v>48525.911449980718</v>
      </c>
    </row>
    <row r="874" spans="1:20">
      <c r="A874" s="28" t="s">
        <v>1105</v>
      </c>
      <c r="B874" s="22" t="s">
        <v>1106</v>
      </c>
      <c r="C874" s="22" t="s">
        <v>32</v>
      </c>
      <c r="D874" s="22" t="s">
        <v>105</v>
      </c>
      <c r="E874" s="22" t="s">
        <v>26</v>
      </c>
      <c r="F874" s="23">
        <v>40544</v>
      </c>
      <c r="G874" s="24" t="s">
        <v>27</v>
      </c>
      <c r="H874" s="25">
        <v>56414.02</v>
      </c>
      <c r="I874" s="25">
        <v>-36399.25</v>
      </c>
      <c r="J874" s="25">
        <v>20014.769999999997</v>
      </c>
      <c r="K874" s="41">
        <f t="shared" si="30"/>
        <v>2011</v>
      </c>
      <c r="L874" s="42">
        <f t="shared" si="29"/>
        <v>258.82789727810325</v>
      </c>
      <c r="M874" s="39">
        <f>(VLOOKUP(DATE(2005,12,1),IGPM!A:B,2,1)/VLOOKUP(DATE(YEAR(F874),MONTH(F874),1),IGPM!A:B,2,1))*H874</f>
        <v>41639.295365728445</v>
      </c>
      <c r="N874" s="26" t="s">
        <v>28</v>
      </c>
      <c r="O874" s="26" t="s">
        <v>29</v>
      </c>
      <c r="P874" s="25">
        <v>-36399.25</v>
      </c>
      <c r="Q874" s="25">
        <v>20014.769999999997</v>
      </c>
      <c r="R874" s="25">
        <v>148849.9842891545</v>
      </c>
      <c r="S874" s="25">
        <v>-96040.448644450546</v>
      </c>
      <c r="T874" s="27">
        <v>52809.535644703952</v>
      </c>
    </row>
    <row r="875" spans="1:20">
      <c r="A875" s="28" t="s">
        <v>1107</v>
      </c>
      <c r="B875" s="22" t="s">
        <v>1108</v>
      </c>
      <c r="C875" s="22" t="s">
        <v>32</v>
      </c>
      <c r="D875" s="22" t="s">
        <v>105</v>
      </c>
      <c r="E875" s="22" t="s">
        <v>26</v>
      </c>
      <c r="F875" s="23">
        <v>40544</v>
      </c>
      <c r="G875" s="24" t="s">
        <v>27</v>
      </c>
      <c r="H875" s="25">
        <v>24177.439999999999</v>
      </c>
      <c r="I875" s="25">
        <v>-15599.68</v>
      </c>
      <c r="J875" s="25">
        <v>8577.7599999999984</v>
      </c>
      <c r="K875" s="41">
        <f t="shared" si="30"/>
        <v>2011</v>
      </c>
      <c r="L875" s="42">
        <f t="shared" si="29"/>
        <v>258.82790416213663</v>
      </c>
      <c r="M875" s="39">
        <f>(VLOOKUP(DATE(2005,12,1),IGPM!A:B,2,1)/VLOOKUP(DATE(YEAR(F875),MONTH(F875),1),IGPM!A:B,2,1))*H875</f>
        <v>17845.414408460478</v>
      </c>
      <c r="N875" s="26" t="s">
        <v>28</v>
      </c>
      <c r="O875" s="26" t="s">
        <v>29</v>
      </c>
      <c r="P875" s="25">
        <v>-15599.68</v>
      </c>
      <c r="Q875" s="25">
        <v>8577.7599999999984</v>
      </c>
      <c r="R875" s="25">
        <v>63792.857948289718</v>
      </c>
      <c r="S875" s="25">
        <v>-41160.196045519137</v>
      </c>
      <c r="T875" s="27">
        <v>22632.661902770582</v>
      </c>
    </row>
    <row r="876" spans="1:20">
      <c r="A876" s="28" t="s">
        <v>1109</v>
      </c>
      <c r="B876" s="22" t="s">
        <v>1110</v>
      </c>
      <c r="C876" s="22" t="s">
        <v>32</v>
      </c>
      <c r="D876" s="22" t="s">
        <v>105</v>
      </c>
      <c r="E876" s="22" t="s">
        <v>26</v>
      </c>
      <c r="F876" s="23">
        <v>40544</v>
      </c>
      <c r="G876" s="24" t="s">
        <v>27</v>
      </c>
      <c r="H876" s="25">
        <v>72532.31</v>
      </c>
      <c r="I876" s="25">
        <v>-46799.040000000001</v>
      </c>
      <c r="J876" s="25">
        <v>25733.269999999997</v>
      </c>
      <c r="K876" s="41">
        <f t="shared" si="30"/>
        <v>2011</v>
      </c>
      <c r="L876" s="42">
        <f t="shared" si="29"/>
        <v>258.82786847764396</v>
      </c>
      <c r="M876" s="39">
        <f>(VLOOKUP(DATE(2005,12,1),IGPM!A:B,2,1)/VLOOKUP(DATE(YEAR(F876),MONTH(F876),1),IGPM!A:B,2,1))*H876</f>
        <v>53536.235844362425</v>
      </c>
      <c r="N876" s="26" t="s">
        <v>28</v>
      </c>
      <c r="O876" s="26" t="s">
        <v>29</v>
      </c>
      <c r="P876" s="25">
        <v>-46799.040000000001</v>
      </c>
      <c r="Q876" s="25">
        <v>25733.269999999997</v>
      </c>
      <c r="R876" s="25">
        <v>191378.54745958687</v>
      </c>
      <c r="S876" s="25">
        <v>-123480.5881365574</v>
      </c>
      <c r="T876" s="27">
        <v>67897.95932302947</v>
      </c>
    </row>
    <row r="877" spans="1:20">
      <c r="A877" s="28" t="s">
        <v>1111</v>
      </c>
      <c r="B877" s="22" t="s">
        <v>996</v>
      </c>
      <c r="C877" s="22" t="s">
        <v>32</v>
      </c>
      <c r="D877" s="22" t="s">
        <v>105</v>
      </c>
      <c r="E877" s="22" t="s">
        <v>26</v>
      </c>
      <c r="F877" s="23">
        <v>40544</v>
      </c>
      <c r="G877" s="24" t="s">
        <v>27</v>
      </c>
      <c r="H877" s="25">
        <v>40295.730000000003</v>
      </c>
      <c r="I877" s="25">
        <v>-21904.45</v>
      </c>
      <c r="J877" s="25">
        <v>18391.280000000002</v>
      </c>
      <c r="K877" s="41">
        <f t="shared" si="30"/>
        <v>2011</v>
      </c>
      <c r="L877" s="42">
        <f t="shared" si="29"/>
        <v>307.21551602528251</v>
      </c>
      <c r="M877" s="39">
        <f>(VLOOKUP(DATE(2005,12,1),IGPM!A:B,2,1)/VLOOKUP(DATE(YEAR(F877),MONTH(F877),1),IGPM!A:B,2,1))*H877</f>
        <v>29742.354887094461</v>
      </c>
      <c r="N877" s="26" t="s">
        <v>28</v>
      </c>
      <c r="O877" s="26" t="s">
        <v>29</v>
      </c>
      <c r="P877" s="25">
        <v>-21904.45</v>
      </c>
      <c r="Q877" s="25">
        <v>18391.280000000002</v>
      </c>
      <c r="R877" s="25">
        <v>106321.42111872211</v>
      </c>
      <c r="S877" s="25">
        <v>-57795.50966874139</v>
      </c>
      <c r="T877" s="27">
        <v>48525.911449980718</v>
      </c>
    </row>
    <row r="878" spans="1:20">
      <c r="A878" s="28" t="s">
        <v>1112</v>
      </c>
      <c r="B878" s="22" t="s">
        <v>996</v>
      </c>
      <c r="C878" s="22" t="s">
        <v>32</v>
      </c>
      <c r="D878" s="22" t="s">
        <v>105</v>
      </c>
      <c r="E878" s="22" t="s">
        <v>26</v>
      </c>
      <c r="F878" s="23">
        <v>40544</v>
      </c>
      <c r="G878" s="24" t="s">
        <v>27</v>
      </c>
      <c r="H878" s="25">
        <v>40295.730000000003</v>
      </c>
      <c r="I878" s="25">
        <v>-21904.45</v>
      </c>
      <c r="J878" s="25">
        <v>18391.280000000002</v>
      </c>
      <c r="K878" s="41">
        <f t="shared" si="30"/>
        <v>2011</v>
      </c>
      <c r="L878" s="42">
        <f t="shared" si="29"/>
        <v>307.21551602528251</v>
      </c>
      <c r="M878" s="39">
        <f>(VLOOKUP(DATE(2005,12,1),IGPM!A:B,2,1)/VLOOKUP(DATE(YEAR(F878),MONTH(F878),1),IGPM!A:B,2,1))*H878</f>
        <v>29742.354887094461</v>
      </c>
      <c r="N878" s="26" t="s">
        <v>28</v>
      </c>
      <c r="O878" s="26" t="s">
        <v>29</v>
      </c>
      <c r="P878" s="25">
        <v>-21904.45</v>
      </c>
      <c r="Q878" s="25">
        <v>18391.280000000002</v>
      </c>
      <c r="R878" s="25">
        <v>106321.42111872211</v>
      </c>
      <c r="S878" s="25">
        <v>-57795.50966874139</v>
      </c>
      <c r="T878" s="27">
        <v>48525.911449980718</v>
      </c>
    </row>
    <row r="879" spans="1:20">
      <c r="A879" s="28" t="s">
        <v>1113</v>
      </c>
      <c r="B879" s="22" t="s">
        <v>1106</v>
      </c>
      <c r="C879" s="22" t="s">
        <v>32</v>
      </c>
      <c r="D879" s="22" t="s">
        <v>105</v>
      </c>
      <c r="E879" s="22" t="s">
        <v>26</v>
      </c>
      <c r="F879" s="23">
        <v>40544</v>
      </c>
      <c r="G879" s="24" t="s">
        <v>27</v>
      </c>
      <c r="H879" s="25">
        <v>56414.02</v>
      </c>
      <c r="I879" s="25">
        <v>-36399.25</v>
      </c>
      <c r="J879" s="25">
        <v>20014.769999999997</v>
      </c>
      <c r="K879" s="41">
        <f t="shared" si="30"/>
        <v>2011</v>
      </c>
      <c r="L879" s="42">
        <f t="shared" si="29"/>
        <v>258.82789727810325</v>
      </c>
      <c r="M879" s="39">
        <f>(VLOOKUP(DATE(2005,12,1),IGPM!A:B,2,1)/VLOOKUP(DATE(YEAR(F879),MONTH(F879),1),IGPM!A:B,2,1))*H879</f>
        <v>41639.295365728445</v>
      </c>
      <c r="N879" s="26" t="s">
        <v>28</v>
      </c>
      <c r="O879" s="26" t="s">
        <v>29</v>
      </c>
      <c r="P879" s="25">
        <v>-36399.25</v>
      </c>
      <c r="Q879" s="25">
        <v>20014.769999999997</v>
      </c>
      <c r="R879" s="25">
        <v>148849.9842891545</v>
      </c>
      <c r="S879" s="25">
        <v>-96040.448644450546</v>
      </c>
      <c r="T879" s="27">
        <v>52809.535644703952</v>
      </c>
    </row>
    <row r="880" spans="1:20">
      <c r="A880" s="28" t="s">
        <v>1114</v>
      </c>
      <c r="B880" s="22" t="s">
        <v>1108</v>
      </c>
      <c r="C880" s="22" t="s">
        <v>32</v>
      </c>
      <c r="D880" s="22" t="s">
        <v>105</v>
      </c>
      <c r="E880" s="22" t="s">
        <v>26</v>
      </c>
      <c r="F880" s="23">
        <v>40544</v>
      </c>
      <c r="G880" s="24" t="s">
        <v>27</v>
      </c>
      <c r="H880" s="25">
        <v>24177.439999999999</v>
      </c>
      <c r="I880" s="25">
        <v>-15599.68</v>
      </c>
      <c r="J880" s="25">
        <v>8577.7599999999984</v>
      </c>
      <c r="K880" s="41">
        <f t="shared" si="30"/>
        <v>2011</v>
      </c>
      <c r="L880" s="42">
        <f t="shared" si="29"/>
        <v>258.82790416213663</v>
      </c>
      <c r="M880" s="39">
        <f>(VLOOKUP(DATE(2005,12,1),IGPM!A:B,2,1)/VLOOKUP(DATE(YEAR(F880),MONTH(F880),1),IGPM!A:B,2,1))*H880</f>
        <v>17845.414408460478</v>
      </c>
      <c r="N880" s="26" t="s">
        <v>28</v>
      </c>
      <c r="O880" s="26" t="s">
        <v>29</v>
      </c>
      <c r="P880" s="25">
        <v>-15599.68</v>
      </c>
      <c r="Q880" s="25">
        <v>8577.7599999999984</v>
      </c>
      <c r="R880" s="25">
        <v>63792.857948289718</v>
      </c>
      <c r="S880" s="25">
        <v>-41160.196045519137</v>
      </c>
      <c r="T880" s="27">
        <v>22632.661902770582</v>
      </c>
    </row>
    <row r="881" spans="1:20">
      <c r="A881" s="28" t="s">
        <v>1115</v>
      </c>
      <c r="B881" s="22" t="s">
        <v>1110</v>
      </c>
      <c r="C881" s="22" t="s">
        <v>32</v>
      </c>
      <c r="D881" s="22" t="s">
        <v>105</v>
      </c>
      <c r="E881" s="22" t="s">
        <v>26</v>
      </c>
      <c r="F881" s="23">
        <v>40544</v>
      </c>
      <c r="G881" s="24" t="s">
        <v>27</v>
      </c>
      <c r="H881" s="25">
        <v>72532.31</v>
      </c>
      <c r="I881" s="25">
        <v>-46799.040000000001</v>
      </c>
      <c r="J881" s="25">
        <v>25733.269999999997</v>
      </c>
      <c r="K881" s="41">
        <f t="shared" si="30"/>
        <v>2011</v>
      </c>
      <c r="L881" s="42">
        <f t="shared" si="29"/>
        <v>258.82786847764396</v>
      </c>
      <c r="M881" s="39">
        <f>(VLOOKUP(DATE(2005,12,1),IGPM!A:B,2,1)/VLOOKUP(DATE(YEAR(F881),MONTH(F881),1),IGPM!A:B,2,1))*H881</f>
        <v>53536.235844362425</v>
      </c>
      <c r="N881" s="26" t="s">
        <v>28</v>
      </c>
      <c r="O881" s="26" t="s">
        <v>29</v>
      </c>
      <c r="P881" s="25">
        <v>-46799.040000000001</v>
      </c>
      <c r="Q881" s="25">
        <v>25733.269999999997</v>
      </c>
      <c r="R881" s="25">
        <v>191378.54745958687</v>
      </c>
      <c r="S881" s="25">
        <v>-123480.5881365574</v>
      </c>
      <c r="T881" s="27">
        <v>67897.95932302947</v>
      </c>
    </row>
    <row r="882" spans="1:20">
      <c r="A882" s="28" t="s">
        <v>1116</v>
      </c>
      <c r="B882" s="22" t="s">
        <v>996</v>
      </c>
      <c r="C882" s="22" t="s">
        <v>32</v>
      </c>
      <c r="D882" s="22" t="s">
        <v>105</v>
      </c>
      <c r="E882" s="22" t="s">
        <v>26</v>
      </c>
      <c r="F882" s="23">
        <v>40544</v>
      </c>
      <c r="G882" s="24" t="s">
        <v>27</v>
      </c>
      <c r="H882" s="25">
        <v>40295.730000000003</v>
      </c>
      <c r="I882" s="25">
        <v>-21904.45</v>
      </c>
      <c r="J882" s="25">
        <v>18391.280000000002</v>
      </c>
      <c r="K882" s="41">
        <f t="shared" si="30"/>
        <v>2011</v>
      </c>
      <c r="L882" s="42">
        <f t="shared" si="29"/>
        <v>307.21551602528251</v>
      </c>
      <c r="M882" s="39">
        <f>(VLOOKUP(DATE(2005,12,1),IGPM!A:B,2,1)/VLOOKUP(DATE(YEAR(F882),MONTH(F882),1),IGPM!A:B,2,1))*H882</f>
        <v>29742.354887094461</v>
      </c>
      <c r="N882" s="26" t="s">
        <v>28</v>
      </c>
      <c r="O882" s="26" t="s">
        <v>29</v>
      </c>
      <c r="P882" s="25">
        <v>-21904.45</v>
      </c>
      <c r="Q882" s="25">
        <v>18391.280000000002</v>
      </c>
      <c r="R882" s="25">
        <v>106321.42111872211</v>
      </c>
      <c r="S882" s="25">
        <v>-57795.50966874139</v>
      </c>
      <c r="T882" s="27">
        <v>48525.911449980718</v>
      </c>
    </row>
    <row r="883" spans="1:20">
      <c r="A883" s="28" t="s">
        <v>1117</v>
      </c>
      <c r="B883" s="22" t="s">
        <v>996</v>
      </c>
      <c r="C883" s="22" t="s">
        <v>32</v>
      </c>
      <c r="D883" s="22" t="s">
        <v>105</v>
      </c>
      <c r="E883" s="22" t="s">
        <v>26</v>
      </c>
      <c r="F883" s="23">
        <v>40544</v>
      </c>
      <c r="G883" s="24" t="s">
        <v>27</v>
      </c>
      <c r="H883" s="25">
        <v>40295.730000000003</v>
      </c>
      <c r="I883" s="25">
        <v>-21904.45</v>
      </c>
      <c r="J883" s="25">
        <v>18391.280000000002</v>
      </c>
      <c r="K883" s="41">
        <f t="shared" si="30"/>
        <v>2011</v>
      </c>
      <c r="L883" s="42">
        <f t="shared" si="29"/>
        <v>307.21551602528251</v>
      </c>
      <c r="M883" s="39">
        <f>(VLOOKUP(DATE(2005,12,1),IGPM!A:B,2,1)/VLOOKUP(DATE(YEAR(F883),MONTH(F883),1),IGPM!A:B,2,1))*H883</f>
        <v>29742.354887094461</v>
      </c>
      <c r="N883" s="26" t="s">
        <v>28</v>
      </c>
      <c r="O883" s="26" t="s">
        <v>29</v>
      </c>
      <c r="P883" s="25">
        <v>-21904.45</v>
      </c>
      <c r="Q883" s="25">
        <v>18391.280000000002</v>
      </c>
      <c r="R883" s="25">
        <v>106321.42111872211</v>
      </c>
      <c r="S883" s="25">
        <v>-57795.50966874139</v>
      </c>
      <c r="T883" s="27">
        <v>48525.911449980718</v>
      </c>
    </row>
    <row r="884" spans="1:20">
      <c r="A884" s="28" t="s">
        <v>1118</v>
      </c>
      <c r="B884" s="22" t="s">
        <v>1106</v>
      </c>
      <c r="C884" s="22" t="s">
        <v>32</v>
      </c>
      <c r="D884" s="22" t="s">
        <v>105</v>
      </c>
      <c r="E884" s="22" t="s">
        <v>26</v>
      </c>
      <c r="F884" s="23">
        <v>40544</v>
      </c>
      <c r="G884" s="24" t="s">
        <v>27</v>
      </c>
      <c r="H884" s="25">
        <v>56414.02</v>
      </c>
      <c r="I884" s="25">
        <v>-36399.25</v>
      </c>
      <c r="J884" s="25">
        <v>20014.769999999997</v>
      </c>
      <c r="K884" s="41">
        <f t="shared" si="30"/>
        <v>2011</v>
      </c>
      <c r="L884" s="42">
        <f t="shared" si="29"/>
        <v>258.82789727810325</v>
      </c>
      <c r="M884" s="39">
        <f>(VLOOKUP(DATE(2005,12,1),IGPM!A:B,2,1)/VLOOKUP(DATE(YEAR(F884),MONTH(F884),1),IGPM!A:B,2,1))*H884</f>
        <v>41639.295365728445</v>
      </c>
      <c r="N884" s="26" t="s">
        <v>28</v>
      </c>
      <c r="O884" s="26" t="s">
        <v>29</v>
      </c>
      <c r="P884" s="25">
        <v>-36399.25</v>
      </c>
      <c r="Q884" s="25">
        <v>20014.769999999997</v>
      </c>
      <c r="R884" s="25">
        <v>148849.9842891545</v>
      </c>
      <c r="S884" s="25">
        <v>-96040.448644450546</v>
      </c>
      <c r="T884" s="27">
        <v>52809.535644703952</v>
      </c>
    </row>
    <row r="885" spans="1:20">
      <c r="A885" s="28" t="s">
        <v>1119</v>
      </c>
      <c r="B885" s="22" t="s">
        <v>1108</v>
      </c>
      <c r="C885" s="22" t="s">
        <v>32</v>
      </c>
      <c r="D885" s="22" t="s">
        <v>105</v>
      </c>
      <c r="E885" s="22" t="s">
        <v>26</v>
      </c>
      <c r="F885" s="23">
        <v>40544</v>
      </c>
      <c r="G885" s="24" t="s">
        <v>27</v>
      </c>
      <c r="H885" s="25">
        <v>24177.439999999999</v>
      </c>
      <c r="I885" s="25">
        <v>-15599.68</v>
      </c>
      <c r="J885" s="25">
        <v>8577.7599999999984</v>
      </c>
      <c r="K885" s="41">
        <f t="shared" si="30"/>
        <v>2011</v>
      </c>
      <c r="L885" s="42">
        <f t="shared" si="29"/>
        <v>258.82790416213663</v>
      </c>
      <c r="M885" s="39">
        <f>(VLOOKUP(DATE(2005,12,1),IGPM!A:B,2,1)/VLOOKUP(DATE(YEAR(F885),MONTH(F885),1),IGPM!A:B,2,1))*H885</f>
        <v>17845.414408460478</v>
      </c>
      <c r="N885" s="26" t="s">
        <v>28</v>
      </c>
      <c r="O885" s="26" t="s">
        <v>29</v>
      </c>
      <c r="P885" s="25">
        <v>-15599.68</v>
      </c>
      <c r="Q885" s="25">
        <v>8577.7599999999984</v>
      </c>
      <c r="R885" s="25">
        <v>63792.857948289718</v>
      </c>
      <c r="S885" s="25">
        <v>-41160.196045519137</v>
      </c>
      <c r="T885" s="27">
        <v>22632.661902770582</v>
      </c>
    </row>
    <row r="886" spans="1:20">
      <c r="A886" s="28" t="s">
        <v>1120</v>
      </c>
      <c r="B886" s="22" t="s">
        <v>1110</v>
      </c>
      <c r="C886" s="22" t="s">
        <v>32</v>
      </c>
      <c r="D886" s="22" t="s">
        <v>105</v>
      </c>
      <c r="E886" s="22" t="s">
        <v>26</v>
      </c>
      <c r="F886" s="23">
        <v>40544</v>
      </c>
      <c r="G886" s="24" t="s">
        <v>27</v>
      </c>
      <c r="H886" s="25">
        <v>72532.31</v>
      </c>
      <c r="I886" s="25">
        <v>-46799.040000000001</v>
      </c>
      <c r="J886" s="25">
        <v>25733.269999999997</v>
      </c>
      <c r="K886" s="41">
        <f t="shared" si="30"/>
        <v>2011</v>
      </c>
      <c r="L886" s="42">
        <f t="shared" si="29"/>
        <v>258.82786847764396</v>
      </c>
      <c r="M886" s="39">
        <f>(VLOOKUP(DATE(2005,12,1),IGPM!A:B,2,1)/VLOOKUP(DATE(YEAR(F886),MONTH(F886),1),IGPM!A:B,2,1))*H886</f>
        <v>53536.235844362425</v>
      </c>
      <c r="N886" s="26" t="s">
        <v>28</v>
      </c>
      <c r="O886" s="26" t="s">
        <v>29</v>
      </c>
      <c r="P886" s="25">
        <v>-46799.040000000001</v>
      </c>
      <c r="Q886" s="25">
        <v>25733.269999999997</v>
      </c>
      <c r="R886" s="25">
        <v>191378.54745958687</v>
      </c>
      <c r="S886" s="25">
        <v>-123480.5881365574</v>
      </c>
      <c r="T886" s="27">
        <v>67897.95932302947</v>
      </c>
    </row>
    <row r="887" spans="1:20">
      <c r="A887" s="28" t="s">
        <v>1121</v>
      </c>
      <c r="B887" s="22" t="s">
        <v>996</v>
      </c>
      <c r="C887" s="22" t="s">
        <v>32</v>
      </c>
      <c r="D887" s="22" t="s">
        <v>105</v>
      </c>
      <c r="E887" s="22" t="s">
        <v>26</v>
      </c>
      <c r="F887" s="23">
        <v>40544</v>
      </c>
      <c r="G887" s="24" t="s">
        <v>27</v>
      </c>
      <c r="H887" s="25">
        <v>40295.730000000003</v>
      </c>
      <c r="I887" s="25">
        <v>-21904.45</v>
      </c>
      <c r="J887" s="25">
        <v>18391.280000000002</v>
      </c>
      <c r="K887" s="41">
        <f t="shared" si="30"/>
        <v>2011</v>
      </c>
      <c r="L887" s="42">
        <f t="shared" si="29"/>
        <v>307.21551602528251</v>
      </c>
      <c r="M887" s="39">
        <f>(VLOOKUP(DATE(2005,12,1),IGPM!A:B,2,1)/VLOOKUP(DATE(YEAR(F887),MONTH(F887),1),IGPM!A:B,2,1))*H887</f>
        <v>29742.354887094461</v>
      </c>
      <c r="N887" s="26" t="s">
        <v>28</v>
      </c>
      <c r="O887" s="26" t="s">
        <v>29</v>
      </c>
      <c r="P887" s="25">
        <v>-21904.45</v>
      </c>
      <c r="Q887" s="25">
        <v>18391.280000000002</v>
      </c>
      <c r="R887" s="25">
        <v>106321.42111872211</v>
      </c>
      <c r="S887" s="25">
        <v>-57795.50966874139</v>
      </c>
      <c r="T887" s="27">
        <v>48525.911449980718</v>
      </c>
    </row>
    <row r="888" spans="1:20">
      <c r="A888" s="28" t="s">
        <v>1122</v>
      </c>
      <c r="B888" s="22" t="s">
        <v>996</v>
      </c>
      <c r="C888" s="22" t="s">
        <v>32</v>
      </c>
      <c r="D888" s="22" t="s">
        <v>105</v>
      </c>
      <c r="E888" s="22" t="s">
        <v>26</v>
      </c>
      <c r="F888" s="23">
        <v>40544</v>
      </c>
      <c r="G888" s="24" t="s">
        <v>27</v>
      </c>
      <c r="H888" s="25">
        <v>40295.730000000003</v>
      </c>
      <c r="I888" s="25">
        <v>-21904.45</v>
      </c>
      <c r="J888" s="25">
        <v>18391.280000000002</v>
      </c>
      <c r="K888" s="41">
        <f t="shared" si="30"/>
        <v>2011</v>
      </c>
      <c r="L888" s="42">
        <f t="shared" si="29"/>
        <v>307.21551602528251</v>
      </c>
      <c r="M888" s="39">
        <f>(VLOOKUP(DATE(2005,12,1),IGPM!A:B,2,1)/VLOOKUP(DATE(YEAR(F888),MONTH(F888),1),IGPM!A:B,2,1))*H888</f>
        <v>29742.354887094461</v>
      </c>
      <c r="N888" s="26" t="s">
        <v>28</v>
      </c>
      <c r="O888" s="26" t="s">
        <v>29</v>
      </c>
      <c r="P888" s="25">
        <v>-21904.45</v>
      </c>
      <c r="Q888" s="25">
        <v>18391.280000000002</v>
      </c>
      <c r="R888" s="25">
        <v>106321.42111872211</v>
      </c>
      <c r="S888" s="25">
        <v>-57795.50966874139</v>
      </c>
      <c r="T888" s="27">
        <v>48525.911449980718</v>
      </c>
    </row>
    <row r="889" spans="1:20">
      <c r="A889" s="28" t="s">
        <v>1123</v>
      </c>
      <c r="B889" s="22" t="s">
        <v>1106</v>
      </c>
      <c r="C889" s="22" t="s">
        <v>32</v>
      </c>
      <c r="D889" s="22" t="s">
        <v>105</v>
      </c>
      <c r="E889" s="22" t="s">
        <v>26</v>
      </c>
      <c r="F889" s="23">
        <v>40544</v>
      </c>
      <c r="G889" s="24" t="s">
        <v>27</v>
      </c>
      <c r="H889" s="25">
        <v>56414.02</v>
      </c>
      <c r="I889" s="25">
        <v>-36399.25</v>
      </c>
      <c r="J889" s="25">
        <v>20014.769999999997</v>
      </c>
      <c r="K889" s="41">
        <f t="shared" si="30"/>
        <v>2011</v>
      </c>
      <c r="L889" s="42">
        <f t="shared" si="29"/>
        <v>258.82789727810325</v>
      </c>
      <c r="M889" s="39">
        <f>(VLOOKUP(DATE(2005,12,1),IGPM!A:B,2,1)/VLOOKUP(DATE(YEAR(F889),MONTH(F889),1),IGPM!A:B,2,1))*H889</f>
        <v>41639.295365728445</v>
      </c>
      <c r="N889" s="26" t="s">
        <v>28</v>
      </c>
      <c r="O889" s="26" t="s">
        <v>29</v>
      </c>
      <c r="P889" s="25">
        <v>-36399.25</v>
      </c>
      <c r="Q889" s="25">
        <v>20014.769999999997</v>
      </c>
      <c r="R889" s="25">
        <v>148849.9842891545</v>
      </c>
      <c r="S889" s="25">
        <v>-96040.448644450546</v>
      </c>
      <c r="T889" s="27">
        <v>52809.535644703952</v>
      </c>
    </row>
    <row r="890" spans="1:20">
      <c r="A890" s="28" t="s">
        <v>1124</v>
      </c>
      <c r="B890" s="22" t="s">
        <v>1108</v>
      </c>
      <c r="C890" s="22" t="s">
        <v>32</v>
      </c>
      <c r="D890" s="22" t="s">
        <v>105</v>
      </c>
      <c r="E890" s="22" t="s">
        <v>26</v>
      </c>
      <c r="F890" s="23">
        <v>40544</v>
      </c>
      <c r="G890" s="24" t="s">
        <v>27</v>
      </c>
      <c r="H890" s="25">
        <v>24177.439999999999</v>
      </c>
      <c r="I890" s="25">
        <v>-15599.68</v>
      </c>
      <c r="J890" s="25">
        <v>8577.7599999999984</v>
      </c>
      <c r="K890" s="41">
        <f t="shared" si="30"/>
        <v>2011</v>
      </c>
      <c r="L890" s="42">
        <f t="shared" si="29"/>
        <v>258.82790416213663</v>
      </c>
      <c r="M890" s="39">
        <f>(VLOOKUP(DATE(2005,12,1),IGPM!A:B,2,1)/VLOOKUP(DATE(YEAR(F890),MONTH(F890),1),IGPM!A:B,2,1))*H890</f>
        <v>17845.414408460478</v>
      </c>
      <c r="N890" s="26" t="s">
        <v>28</v>
      </c>
      <c r="O890" s="26" t="s">
        <v>29</v>
      </c>
      <c r="P890" s="25">
        <v>-15599.68</v>
      </c>
      <c r="Q890" s="25">
        <v>8577.7599999999984</v>
      </c>
      <c r="R890" s="25">
        <v>63792.857948289718</v>
      </c>
      <c r="S890" s="25">
        <v>-41160.196045519137</v>
      </c>
      <c r="T890" s="27">
        <v>22632.661902770582</v>
      </c>
    </row>
    <row r="891" spans="1:20">
      <c r="A891" s="28" t="s">
        <v>1125</v>
      </c>
      <c r="B891" s="22" t="s">
        <v>1110</v>
      </c>
      <c r="C891" s="22" t="s">
        <v>32</v>
      </c>
      <c r="D891" s="22" t="s">
        <v>105</v>
      </c>
      <c r="E891" s="22" t="s">
        <v>26</v>
      </c>
      <c r="F891" s="23">
        <v>40544</v>
      </c>
      <c r="G891" s="24" t="s">
        <v>27</v>
      </c>
      <c r="H891" s="25">
        <v>72532.31</v>
      </c>
      <c r="I891" s="25">
        <v>-46799.040000000001</v>
      </c>
      <c r="J891" s="25">
        <v>25733.269999999997</v>
      </c>
      <c r="K891" s="41">
        <f t="shared" si="30"/>
        <v>2011</v>
      </c>
      <c r="L891" s="42">
        <f t="shared" si="29"/>
        <v>258.82786847764396</v>
      </c>
      <c r="M891" s="39">
        <f>(VLOOKUP(DATE(2005,12,1),IGPM!A:B,2,1)/VLOOKUP(DATE(YEAR(F891),MONTH(F891),1),IGPM!A:B,2,1))*H891</f>
        <v>53536.235844362425</v>
      </c>
      <c r="N891" s="26" t="s">
        <v>28</v>
      </c>
      <c r="O891" s="26" t="s">
        <v>29</v>
      </c>
      <c r="P891" s="25">
        <v>-46799.040000000001</v>
      </c>
      <c r="Q891" s="25">
        <v>25733.269999999997</v>
      </c>
      <c r="R891" s="25">
        <v>191378.54745958687</v>
      </c>
      <c r="S891" s="25">
        <v>-123480.5881365574</v>
      </c>
      <c r="T891" s="27">
        <v>67897.95932302947</v>
      </c>
    </row>
    <row r="892" spans="1:20">
      <c r="A892" s="28" t="s">
        <v>1126</v>
      </c>
      <c r="B892" s="22" t="s">
        <v>996</v>
      </c>
      <c r="C892" s="22" t="s">
        <v>32</v>
      </c>
      <c r="D892" s="22" t="s">
        <v>105</v>
      </c>
      <c r="E892" s="22" t="s">
        <v>26</v>
      </c>
      <c r="F892" s="23">
        <v>40544</v>
      </c>
      <c r="G892" s="24" t="s">
        <v>27</v>
      </c>
      <c r="H892" s="25">
        <v>40295.730000000003</v>
      </c>
      <c r="I892" s="25">
        <v>-21904.45</v>
      </c>
      <c r="J892" s="25">
        <v>18391.280000000002</v>
      </c>
      <c r="K892" s="41">
        <f t="shared" si="30"/>
        <v>2011</v>
      </c>
      <c r="L892" s="42">
        <f t="shared" si="29"/>
        <v>307.21551602528251</v>
      </c>
      <c r="M892" s="39">
        <f>(VLOOKUP(DATE(2005,12,1),IGPM!A:B,2,1)/VLOOKUP(DATE(YEAR(F892),MONTH(F892),1),IGPM!A:B,2,1))*H892</f>
        <v>29742.354887094461</v>
      </c>
      <c r="N892" s="26" t="s">
        <v>28</v>
      </c>
      <c r="O892" s="26" t="s">
        <v>29</v>
      </c>
      <c r="P892" s="25">
        <v>-21904.45</v>
      </c>
      <c r="Q892" s="25">
        <v>18391.280000000002</v>
      </c>
      <c r="R892" s="25">
        <v>106321.42111872211</v>
      </c>
      <c r="S892" s="25">
        <v>-57795.50966874139</v>
      </c>
      <c r="T892" s="27">
        <v>48525.911449980718</v>
      </c>
    </row>
    <row r="893" spans="1:20">
      <c r="A893" s="28" t="s">
        <v>1127</v>
      </c>
      <c r="B893" s="22" t="s">
        <v>1128</v>
      </c>
      <c r="C893" s="22" t="s">
        <v>32</v>
      </c>
      <c r="D893" s="22" t="s">
        <v>105</v>
      </c>
      <c r="E893" s="22" t="s">
        <v>26</v>
      </c>
      <c r="F893" s="23">
        <v>40544</v>
      </c>
      <c r="G893" s="24" t="s">
        <v>27</v>
      </c>
      <c r="H893" s="25">
        <v>8059.15</v>
      </c>
      <c r="I893" s="25">
        <v>-5552.92</v>
      </c>
      <c r="J893" s="25">
        <v>2506.2299999999996</v>
      </c>
      <c r="K893" s="41">
        <f t="shared" si="30"/>
        <v>2011</v>
      </c>
      <c r="L893" s="42">
        <f t="shared" si="29"/>
        <v>242.37303076579531</v>
      </c>
      <c r="M893" s="39">
        <f>(VLOOKUP(DATE(2005,12,1),IGPM!A:B,2,1)/VLOOKUP(DATE(YEAR(F893),MONTH(F893),1),IGPM!A:B,2,1))*H893</f>
        <v>5948.4739298264931</v>
      </c>
      <c r="N893" s="26" t="s">
        <v>28</v>
      </c>
      <c r="O893" s="26" t="s">
        <v>29</v>
      </c>
      <c r="P893" s="25">
        <v>-5552.92</v>
      </c>
      <c r="Q893" s="25">
        <v>2506.2299999999996</v>
      </c>
      <c r="R893" s="25">
        <v>21264.294777857336</v>
      </c>
      <c r="S893" s="25">
        <v>-14651.536174144863</v>
      </c>
      <c r="T893" s="27">
        <v>6612.7586037124729</v>
      </c>
    </row>
    <row r="894" spans="1:20">
      <c r="A894" s="28" t="s">
        <v>1129</v>
      </c>
      <c r="B894" s="22" t="s">
        <v>1128</v>
      </c>
      <c r="C894" s="22" t="s">
        <v>32</v>
      </c>
      <c r="D894" s="22" t="s">
        <v>105</v>
      </c>
      <c r="E894" s="22" t="s">
        <v>26</v>
      </c>
      <c r="F894" s="23">
        <v>40544</v>
      </c>
      <c r="G894" s="24" t="s">
        <v>27</v>
      </c>
      <c r="H894" s="25">
        <v>8059.15</v>
      </c>
      <c r="I894" s="25">
        <v>-5552.92</v>
      </c>
      <c r="J894" s="25">
        <v>2506.2299999999996</v>
      </c>
      <c r="K894" s="41">
        <f t="shared" si="30"/>
        <v>2011</v>
      </c>
      <c r="L894" s="42">
        <f t="shared" si="29"/>
        <v>242.37303076579531</v>
      </c>
      <c r="M894" s="39">
        <f>(VLOOKUP(DATE(2005,12,1),IGPM!A:B,2,1)/VLOOKUP(DATE(YEAR(F894),MONTH(F894),1),IGPM!A:B,2,1))*H894</f>
        <v>5948.4739298264931</v>
      </c>
      <c r="N894" s="26" t="s">
        <v>28</v>
      </c>
      <c r="O894" s="26" t="s">
        <v>29</v>
      </c>
      <c r="P894" s="25">
        <v>-5552.92</v>
      </c>
      <c r="Q894" s="25">
        <v>2506.2299999999996</v>
      </c>
      <c r="R894" s="25">
        <v>21264.294777857336</v>
      </c>
      <c r="S894" s="25">
        <v>-14651.536174144863</v>
      </c>
      <c r="T894" s="27">
        <v>6612.7586037124729</v>
      </c>
    </row>
    <row r="895" spans="1:20">
      <c r="A895" s="28" t="s">
        <v>1130</v>
      </c>
      <c r="B895" s="22" t="s">
        <v>1128</v>
      </c>
      <c r="C895" s="22" t="s">
        <v>32</v>
      </c>
      <c r="D895" s="22" t="s">
        <v>105</v>
      </c>
      <c r="E895" s="22" t="s">
        <v>26</v>
      </c>
      <c r="F895" s="23">
        <v>40544</v>
      </c>
      <c r="G895" s="24" t="s">
        <v>27</v>
      </c>
      <c r="H895" s="25">
        <v>8059.15</v>
      </c>
      <c r="I895" s="25">
        <v>-5552.92</v>
      </c>
      <c r="J895" s="25">
        <v>2506.2299999999996</v>
      </c>
      <c r="K895" s="41">
        <f t="shared" si="30"/>
        <v>2011</v>
      </c>
      <c r="L895" s="42">
        <f t="shared" si="29"/>
        <v>242.37303076579531</v>
      </c>
      <c r="M895" s="39">
        <f>(VLOOKUP(DATE(2005,12,1),IGPM!A:B,2,1)/VLOOKUP(DATE(YEAR(F895),MONTH(F895),1),IGPM!A:B,2,1))*H895</f>
        <v>5948.4739298264931</v>
      </c>
      <c r="N895" s="26" t="s">
        <v>28</v>
      </c>
      <c r="O895" s="26" t="s">
        <v>29</v>
      </c>
      <c r="P895" s="25">
        <v>-5552.92</v>
      </c>
      <c r="Q895" s="25">
        <v>2506.2299999999996</v>
      </c>
      <c r="R895" s="25">
        <v>21264.294777857336</v>
      </c>
      <c r="S895" s="25">
        <v>-14651.536174144863</v>
      </c>
      <c r="T895" s="27">
        <v>6612.7586037124729</v>
      </c>
    </row>
    <row r="896" spans="1:20">
      <c r="A896" s="28" t="s">
        <v>1131</v>
      </c>
      <c r="B896" s="22" t="s">
        <v>1128</v>
      </c>
      <c r="C896" s="22" t="s">
        <v>32</v>
      </c>
      <c r="D896" s="22" t="s">
        <v>105</v>
      </c>
      <c r="E896" s="22" t="s">
        <v>26</v>
      </c>
      <c r="F896" s="23">
        <v>40544</v>
      </c>
      <c r="G896" s="24" t="s">
        <v>27</v>
      </c>
      <c r="H896" s="25">
        <v>8059.15</v>
      </c>
      <c r="I896" s="25">
        <v>-5552.92</v>
      </c>
      <c r="J896" s="25">
        <v>2506.2299999999996</v>
      </c>
      <c r="K896" s="41">
        <f t="shared" si="30"/>
        <v>2011</v>
      </c>
      <c r="L896" s="42">
        <f t="shared" si="29"/>
        <v>242.37303076579531</v>
      </c>
      <c r="M896" s="39">
        <f>(VLOOKUP(DATE(2005,12,1),IGPM!A:B,2,1)/VLOOKUP(DATE(YEAR(F896),MONTH(F896),1),IGPM!A:B,2,1))*H896</f>
        <v>5948.4739298264931</v>
      </c>
      <c r="N896" s="26" t="s">
        <v>28</v>
      </c>
      <c r="O896" s="26" t="s">
        <v>29</v>
      </c>
      <c r="P896" s="25">
        <v>-5552.92</v>
      </c>
      <c r="Q896" s="25">
        <v>2506.2299999999996</v>
      </c>
      <c r="R896" s="25">
        <v>21264.294777857336</v>
      </c>
      <c r="S896" s="25">
        <v>-14651.536174144863</v>
      </c>
      <c r="T896" s="27">
        <v>6612.7586037124729</v>
      </c>
    </row>
    <row r="897" spans="1:20">
      <c r="A897" s="28" t="s">
        <v>1132</v>
      </c>
      <c r="B897" s="22" t="s">
        <v>1133</v>
      </c>
      <c r="C897" s="22" t="s">
        <v>32</v>
      </c>
      <c r="D897" s="22" t="s">
        <v>105</v>
      </c>
      <c r="E897" s="22" t="s">
        <v>26</v>
      </c>
      <c r="F897" s="23">
        <v>40544</v>
      </c>
      <c r="G897" s="24" t="s">
        <v>27</v>
      </c>
      <c r="H897" s="25">
        <v>290129.21999999997</v>
      </c>
      <c r="I897" s="25">
        <v>-146086.97</v>
      </c>
      <c r="J897" s="25">
        <v>144042.24999999997</v>
      </c>
      <c r="K897" s="41">
        <f t="shared" si="30"/>
        <v>2011</v>
      </c>
      <c r="L897" s="42">
        <f t="shared" si="29"/>
        <v>331.6625688108939</v>
      </c>
      <c r="M897" s="39">
        <f>(VLOOKUP(DATE(2005,12,1),IGPM!A:B,2,1)/VLOOKUP(DATE(YEAR(F897),MONTH(F897),1),IGPM!A:B,2,1))*H897</f>
        <v>214144.92861541169</v>
      </c>
      <c r="N897" s="26" t="s">
        <v>28</v>
      </c>
      <c r="O897" s="26" t="s">
        <v>29</v>
      </c>
      <c r="P897" s="25">
        <v>-146086.97</v>
      </c>
      <c r="Q897" s="25">
        <v>144042.24999999997</v>
      </c>
      <c r="R897" s="25">
        <v>765514.13706778281</v>
      </c>
      <c r="S897" s="25">
        <v>-385454.59425423294</v>
      </c>
      <c r="T897" s="27">
        <v>380059.54281354987</v>
      </c>
    </row>
    <row r="898" spans="1:20">
      <c r="A898" s="28" t="s">
        <v>1134</v>
      </c>
      <c r="B898" s="22" t="s">
        <v>1135</v>
      </c>
      <c r="C898" s="22" t="s">
        <v>32</v>
      </c>
      <c r="D898" s="22" t="s">
        <v>105</v>
      </c>
      <c r="E898" s="22" t="s">
        <v>26</v>
      </c>
      <c r="F898" s="23">
        <v>40544</v>
      </c>
      <c r="G898" s="24" t="s">
        <v>27</v>
      </c>
      <c r="H898" s="25">
        <v>846210.23</v>
      </c>
      <c r="I898" s="25">
        <v>-535041.26</v>
      </c>
      <c r="J898" s="25">
        <v>311168.96999999997</v>
      </c>
      <c r="K898" s="41">
        <f t="shared" si="30"/>
        <v>2011</v>
      </c>
      <c r="L898" s="42">
        <f t="shared" si="29"/>
        <v>264.12375824997122</v>
      </c>
      <c r="M898" s="39">
        <f>(VLOOKUP(DATE(2005,12,1),IGPM!A:B,2,1)/VLOOKUP(DATE(YEAR(F898),MONTH(F898),1),IGPM!A:B,2,1))*H898</f>
        <v>624589.37881879369</v>
      </c>
      <c r="N898" s="26" t="s">
        <v>28</v>
      </c>
      <c r="O898" s="26" t="s">
        <v>29</v>
      </c>
      <c r="P898" s="25">
        <v>-535041.26</v>
      </c>
      <c r="Q898" s="25">
        <v>311168.96999999997</v>
      </c>
      <c r="R898" s="25">
        <v>2232749.579640341</v>
      </c>
      <c r="S898" s="25">
        <v>-1411721.4682635525</v>
      </c>
      <c r="T898" s="27">
        <v>821028.11137678847</v>
      </c>
    </row>
    <row r="899" spans="1:20">
      <c r="A899" s="28" t="s">
        <v>1136</v>
      </c>
      <c r="B899" s="22" t="s">
        <v>1135</v>
      </c>
      <c r="C899" s="22" t="s">
        <v>32</v>
      </c>
      <c r="D899" s="22" t="s">
        <v>105</v>
      </c>
      <c r="E899" s="22" t="s">
        <v>26</v>
      </c>
      <c r="F899" s="23">
        <v>40544</v>
      </c>
      <c r="G899" s="24" t="s">
        <v>27</v>
      </c>
      <c r="H899" s="25">
        <v>298188.37</v>
      </c>
      <c r="I899" s="25">
        <v>-188538.34</v>
      </c>
      <c r="J899" s="25">
        <v>109650.03</v>
      </c>
      <c r="K899" s="41">
        <f t="shared" si="30"/>
        <v>2011</v>
      </c>
      <c r="L899" s="42">
        <f t="shared" ref="L899:L962" si="31">IFERROR((DATEDIF(F899,DATE(2024,12,31),"M")*H899)/(H899-J899),12*_xlfn.NUMBERVALUE(LEFT(G899,3)))</f>
        <v>264.12377339272211</v>
      </c>
      <c r="M899" s="39">
        <f>(VLOOKUP(DATE(2005,12,1),IGPM!A:B,2,1)/VLOOKUP(DATE(YEAR(F899),MONTH(F899),1),IGPM!A:B,2,1))*H899</f>
        <v>220093.4025452382</v>
      </c>
      <c r="N899" s="26" t="s">
        <v>28</v>
      </c>
      <c r="O899" s="26" t="s">
        <v>29</v>
      </c>
      <c r="P899" s="25">
        <v>-188538.34</v>
      </c>
      <c r="Q899" s="25">
        <v>109650.03</v>
      </c>
      <c r="R899" s="25">
        <v>786778.43184564018</v>
      </c>
      <c r="S899" s="25">
        <v>-497463.73236481403</v>
      </c>
      <c r="T899" s="27">
        <v>289314.69948082615</v>
      </c>
    </row>
    <row r="900" spans="1:20">
      <c r="A900" s="28" t="s">
        <v>1137</v>
      </c>
      <c r="B900" s="22" t="s">
        <v>523</v>
      </c>
      <c r="C900" s="22" t="s">
        <v>32</v>
      </c>
      <c r="D900" s="22" t="s">
        <v>105</v>
      </c>
      <c r="E900" s="22" t="s">
        <v>26</v>
      </c>
      <c r="F900" s="23">
        <v>40544</v>
      </c>
      <c r="G900" s="24" t="s">
        <v>27</v>
      </c>
      <c r="H900" s="25">
        <v>40295.730000000003</v>
      </c>
      <c r="I900" s="25">
        <v>-22191.55</v>
      </c>
      <c r="J900" s="25">
        <v>18104.180000000004</v>
      </c>
      <c r="K900" s="41">
        <f t="shared" si="30"/>
        <v>2011</v>
      </c>
      <c r="L900" s="42">
        <f t="shared" si="31"/>
        <v>303.24095928405183</v>
      </c>
      <c r="M900" s="39">
        <f>(VLOOKUP(DATE(2005,12,1),IGPM!A:B,2,1)/VLOOKUP(DATE(YEAR(F900),MONTH(F900),1),IGPM!A:B,2,1))*H900</f>
        <v>29742.354887094461</v>
      </c>
      <c r="N900" s="26" t="s">
        <v>28</v>
      </c>
      <c r="O900" s="26" t="s">
        <v>29</v>
      </c>
      <c r="P900" s="25">
        <v>-22191.55</v>
      </c>
      <c r="Q900" s="25">
        <v>18104.180000000004</v>
      </c>
      <c r="R900" s="25">
        <v>106321.42111872211</v>
      </c>
      <c r="S900" s="25">
        <v>-58553.031123326902</v>
      </c>
      <c r="T900" s="27">
        <v>47768.389995395206</v>
      </c>
    </row>
    <row r="901" spans="1:20">
      <c r="A901" s="28" t="s">
        <v>1138</v>
      </c>
      <c r="B901" s="22" t="s">
        <v>1139</v>
      </c>
      <c r="C901" s="22" t="s">
        <v>32</v>
      </c>
      <c r="D901" s="22" t="s">
        <v>105</v>
      </c>
      <c r="E901" s="22" t="s">
        <v>26</v>
      </c>
      <c r="F901" s="23">
        <v>40544</v>
      </c>
      <c r="G901" s="24" t="s">
        <v>27</v>
      </c>
      <c r="H901" s="25">
        <v>8059.15</v>
      </c>
      <c r="I901" s="25">
        <v>-5095.63</v>
      </c>
      <c r="J901" s="25">
        <v>2963.5199999999995</v>
      </c>
      <c r="K901" s="41">
        <f t="shared" ref="K901:K964" si="32">YEAR(F901)</f>
        <v>2011</v>
      </c>
      <c r="L901" s="42">
        <f t="shared" si="31"/>
        <v>264.12397485688717</v>
      </c>
      <c r="M901" s="39">
        <f>(VLOOKUP(DATE(2005,12,1),IGPM!A:B,2,1)/VLOOKUP(DATE(YEAR(F901),MONTH(F901),1),IGPM!A:B,2,1))*H901</f>
        <v>5948.4739298264931</v>
      </c>
      <c r="N901" s="26" t="s">
        <v>28</v>
      </c>
      <c r="O901" s="26" t="s">
        <v>29</v>
      </c>
      <c r="P901" s="25">
        <v>-5095.63</v>
      </c>
      <c r="Q901" s="25">
        <v>2963.5199999999995</v>
      </c>
      <c r="R901" s="25">
        <v>21264.294777857336</v>
      </c>
      <c r="S901" s="25">
        <v>-13444.963600242356</v>
      </c>
      <c r="T901" s="27">
        <v>7819.3311776149803</v>
      </c>
    </row>
    <row r="902" spans="1:20">
      <c r="A902" s="28" t="s">
        <v>1140</v>
      </c>
      <c r="B902" s="22" t="s">
        <v>523</v>
      </c>
      <c r="C902" s="22" t="s">
        <v>32</v>
      </c>
      <c r="D902" s="22" t="s">
        <v>105</v>
      </c>
      <c r="E902" s="22" t="s">
        <v>26</v>
      </c>
      <c r="F902" s="23">
        <v>40544</v>
      </c>
      <c r="G902" s="24" t="s">
        <v>27</v>
      </c>
      <c r="H902" s="25">
        <v>40295.730000000003</v>
      </c>
      <c r="I902" s="25">
        <v>-22191.55</v>
      </c>
      <c r="J902" s="25">
        <v>18104.180000000004</v>
      </c>
      <c r="K902" s="41">
        <f t="shared" si="32"/>
        <v>2011</v>
      </c>
      <c r="L902" s="42">
        <f t="shared" si="31"/>
        <v>303.24095928405183</v>
      </c>
      <c r="M902" s="39">
        <f>(VLOOKUP(DATE(2005,12,1),IGPM!A:B,2,1)/VLOOKUP(DATE(YEAR(F902),MONTH(F902),1),IGPM!A:B,2,1))*H902</f>
        <v>29742.354887094461</v>
      </c>
      <c r="N902" s="26" t="s">
        <v>28</v>
      </c>
      <c r="O902" s="26" t="s">
        <v>29</v>
      </c>
      <c r="P902" s="25">
        <v>-22191.55</v>
      </c>
      <c r="Q902" s="25">
        <v>18104.180000000004</v>
      </c>
      <c r="R902" s="25">
        <v>106321.42111872211</v>
      </c>
      <c r="S902" s="25">
        <v>-58553.031123326902</v>
      </c>
      <c r="T902" s="27">
        <v>47768.389995395206</v>
      </c>
    </row>
    <row r="903" spans="1:20">
      <c r="A903" s="28" t="s">
        <v>1141</v>
      </c>
      <c r="B903" s="22" t="s">
        <v>1139</v>
      </c>
      <c r="C903" s="22" t="s">
        <v>32</v>
      </c>
      <c r="D903" s="22" t="s">
        <v>105</v>
      </c>
      <c r="E903" s="22" t="s">
        <v>26</v>
      </c>
      <c r="F903" s="23">
        <v>40544</v>
      </c>
      <c r="G903" s="24" t="s">
        <v>27</v>
      </c>
      <c r="H903" s="25">
        <v>8059.15</v>
      </c>
      <c r="I903" s="25">
        <v>-5095.63</v>
      </c>
      <c r="J903" s="25">
        <v>2963.5199999999995</v>
      </c>
      <c r="K903" s="41">
        <f t="shared" si="32"/>
        <v>2011</v>
      </c>
      <c r="L903" s="42">
        <f t="shared" si="31"/>
        <v>264.12397485688717</v>
      </c>
      <c r="M903" s="39">
        <f>(VLOOKUP(DATE(2005,12,1),IGPM!A:B,2,1)/VLOOKUP(DATE(YEAR(F903),MONTH(F903),1),IGPM!A:B,2,1))*H903</f>
        <v>5948.4739298264931</v>
      </c>
      <c r="N903" s="26" t="s">
        <v>28</v>
      </c>
      <c r="O903" s="26" t="s">
        <v>29</v>
      </c>
      <c r="P903" s="25">
        <v>-5095.63</v>
      </c>
      <c r="Q903" s="25">
        <v>2963.5199999999995</v>
      </c>
      <c r="R903" s="25">
        <v>21264.294777857336</v>
      </c>
      <c r="S903" s="25">
        <v>-13444.963600242356</v>
      </c>
      <c r="T903" s="27">
        <v>7819.3311776149803</v>
      </c>
    </row>
    <row r="904" spans="1:20">
      <c r="A904" s="28" t="s">
        <v>1142</v>
      </c>
      <c r="B904" s="22" t="s">
        <v>523</v>
      </c>
      <c r="C904" s="22" t="s">
        <v>32</v>
      </c>
      <c r="D904" s="22" t="s">
        <v>105</v>
      </c>
      <c r="E904" s="22" t="s">
        <v>26</v>
      </c>
      <c r="F904" s="23">
        <v>40544</v>
      </c>
      <c r="G904" s="24" t="s">
        <v>27</v>
      </c>
      <c r="H904" s="25">
        <v>40295.730000000003</v>
      </c>
      <c r="I904" s="25">
        <v>-22191.55</v>
      </c>
      <c r="J904" s="25">
        <v>18104.180000000004</v>
      </c>
      <c r="K904" s="41">
        <f t="shared" si="32"/>
        <v>2011</v>
      </c>
      <c r="L904" s="42">
        <f t="shared" si="31"/>
        <v>303.24095928405183</v>
      </c>
      <c r="M904" s="39">
        <f>(VLOOKUP(DATE(2005,12,1),IGPM!A:B,2,1)/VLOOKUP(DATE(YEAR(F904),MONTH(F904),1),IGPM!A:B,2,1))*H904</f>
        <v>29742.354887094461</v>
      </c>
      <c r="N904" s="26" t="s">
        <v>28</v>
      </c>
      <c r="O904" s="26" t="s">
        <v>29</v>
      </c>
      <c r="P904" s="25">
        <v>-22191.55</v>
      </c>
      <c r="Q904" s="25">
        <v>18104.180000000004</v>
      </c>
      <c r="R904" s="25">
        <v>106321.42111872211</v>
      </c>
      <c r="S904" s="25">
        <v>-58553.031123326902</v>
      </c>
      <c r="T904" s="27">
        <v>47768.389995395206</v>
      </c>
    </row>
    <row r="905" spans="1:20">
      <c r="A905" s="28" t="s">
        <v>1143</v>
      </c>
      <c r="B905" s="22" t="s">
        <v>1139</v>
      </c>
      <c r="C905" s="22" t="s">
        <v>32</v>
      </c>
      <c r="D905" s="22" t="s">
        <v>105</v>
      </c>
      <c r="E905" s="22" t="s">
        <v>26</v>
      </c>
      <c r="F905" s="23">
        <v>40544</v>
      </c>
      <c r="G905" s="24" t="s">
        <v>27</v>
      </c>
      <c r="H905" s="25">
        <v>8059.15</v>
      </c>
      <c r="I905" s="25">
        <v>-5095.63</v>
      </c>
      <c r="J905" s="25">
        <v>2963.5199999999995</v>
      </c>
      <c r="K905" s="41">
        <f t="shared" si="32"/>
        <v>2011</v>
      </c>
      <c r="L905" s="42">
        <f t="shared" si="31"/>
        <v>264.12397485688717</v>
      </c>
      <c r="M905" s="39">
        <f>(VLOOKUP(DATE(2005,12,1),IGPM!A:B,2,1)/VLOOKUP(DATE(YEAR(F905),MONTH(F905),1),IGPM!A:B,2,1))*H905</f>
        <v>5948.4739298264931</v>
      </c>
      <c r="N905" s="26" t="s">
        <v>28</v>
      </c>
      <c r="O905" s="26" t="s">
        <v>29</v>
      </c>
      <c r="P905" s="25">
        <v>-5095.63</v>
      </c>
      <c r="Q905" s="25">
        <v>2963.5199999999995</v>
      </c>
      <c r="R905" s="25">
        <v>21264.294777857336</v>
      </c>
      <c r="S905" s="25">
        <v>-13444.963600242356</v>
      </c>
      <c r="T905" s="27">
        <v>7819.3311776149803</v>
      </c>
    </row>
    <row r="906" spans="1:20">
      <c r="A906" s="28" t="s">
        <v>1144</v>
      </c>
      <c r="B906" s="22" t="s">
        <v>523</v>
      </c>
      <c r="C906" s="22" t="s">
        <v>32</v>
      </c>
      <c r="D906" s="22" t="s">
        <v>105</v>
      </c>
      <c r="E906" s="22" t="s">
        <v>26</v>
      </c>
      <c r="F906" s="23">
        <v>40544</v>
      </c>
      <c r="G906" s="24" t="s">
        <v>27</v>
      </c>
      <c r="H906" s="25">
        <v>40295.730000000003</v>
      </c>
      <c r="I906" s="25">
        <v>-22191.55</v>
      </c>
      <c r="J906" s="25">
        <v>18104.180000000004</v>
      </c>
      <c r="K906" s="41">
        <f t="shared" si="32"/>
        <v>2011</v>
      </c>
      <c r="L906" s="42">
        <f t="shared" si="31"/>
        <v>303.24095928405183</v>
      </c>
      <c r="M906" s="39">
        <f>(VLOOKUP(DATE(2005,12,1),IGPM!A:B,2,1)/VLOOKUP(DATE(YEAR(F906),MONTH(F906),1),IGPM!A:B,2,1))*H906</f>
        <v>29742.354887094461</v>
      </c>
      <c r="N906" s="26" t="s">
        <v>28</v>
      </c>
      <c r="O906" s="26" t="s">
        <v>29</v>
      </c>
      <c r="P906" s="25">
        <v>-22191.55</v>
      </c>
      <c r="Q906" s="25">
        <v>18104.180000000004</v>
      </c>
      <c r="R906" s="25">
        <v>106321.42111872211</v>
      </c>
      <c r="S906" s="25">
        <v>-58553.031123326902</v>
      </c>
      <c r="T906" s="27">
        <v>47768.389995395206</v>
      </c>
    </row>
    <row r="907" spans="1:20">
      <c r="A907" s="28" t="s">
        <v>1145</v>
      </c>
      <c r="B907" s="22" t="s">
        <v>1139</v>
      </c>
      <c r="C907" s="22" t="s">
        <v>32</v>
      </c>
      <c r="D907" s="22" t="s">
        <v>105</v>
      </c>
      <c r="E907" s="22" t="s">
        <v>26</v>
      </c>
      <c r="F907" s="23">
        <v>40544</v>
      </c>
      <c r="G907" s="24" t="s">
        <v>27</v>
      </c>
      <c r="H907" s="25">
        <v>8059.15</v>
      </c>
      <c r="I907" s="25">
        <v>-5095.63</v>
      </c>
      <c r="J907" s="25">
        <v>2963.5199999999995</v>
      </c>
      <c r="K907" s="41">
        <f t="shared" si="32"/>
        <v>2011</v>
      </c>
      <c r="L907" s="42">
        <f t="shared" si="31"/>
        <v>264.12397485688717</v>
      </c>
      <c r="M907" s="39">
        <f>(VLOOKUP(DATE(2005,12,1),IGPM!A:B,2,1)/VLOOKUP(DATE(YEAR(F907),MONTH(F907),1),IGPM!A:B,2,1))*H907</f>
        <v>5948.4739298264931</v>
      </c>
      <c r="N907" s="26" t="s">
        <v>28</v>
      </c>
      <c r="O907" s="26" t="s">
        <v>29</v>
      </c>
      <c r="P907" s="25">
        <v>-5095.63</v>
      </c>
      <c r="Q907" s="25">
        <v>2963.5199999999995</v>
      </c>
      <c r="R907" s="25">
        <v>21264.294777857336</v>
      </c>
      <c r="S907" s="25">
        <v>-13444.963600242356</v>
      </c>
      <c r="T907" s="27">
        <v>7819.3311776149803</v>
      </c>
    </row>
    <row r="908" spans="1:20">
      <c r="A908" s="28" t="s">
        <v>1146</v>
      </c>
      <c r="B908" s="22" t="s">
        <v>1147</v>
      </c>
      <c r="C908" s="22" t="s">
        <v>32</v>
      </c>
      <c r="D908" s="22" t="s">
        <v>105</v>
      </c>
      <c r="E908" s="22" t="s">
        <v>26</v>
      </c>
      <c r="F908" s="23">
        <v>40544</v>
      </c>
      <c r="G908" s="24" t="s">
        <v>27</v>
      </c>
      <c r="H908" s="25">
        <v>491607.85</v>
      </c>
      <c r="I908" s="25">
        <v>-313250.36</v>
      </c>
      <c r="J908" s="25">
        <v>178357.49</v>
      </c>
      <c r="K908" s="41">
        <f t="shared" si="32"/>
        <v>2011</v>
      </c>
      <c r="L908" s="42">
        <f t="shared" si="31"/>
        <v>262.0859268924703</v>
      </c>
      <c r="M908" s="39">
        <f>(VLOOKUP(DATE(2005,12,1),IGPM!A:B,2,1)/VLOOKUP(DATE(YEAR(F908),MONTH(F908),1),IGPM!A:B,2,1))*H908</f>
        <v>362856.68828884599</v>
      </c>
      <c r="N908" s="26" t="s">
        <v>28</v>
      </c>
      <c r="O908" s="26" t="s">
        <v>29</v>
      </c>
      <c r="P908" s="25">
        <v>-313250.36</v>
      </c>
      <c r="Q908" s="25">
        <v>178357.49</v>
      </c>
      <c r="R908" s="25">
        <v>1297121.1898908289</v>
      </c>
      <c r="S908" s="25">
        <v>-826519.91764763417</v>
      </c>
      <c r="T908" s="27">
        <v>470601.27224319475</v>
      </c>
    </row>
    <row r="909" spans="1:20">
      <c r="A909" s="28" t="s">
        <v>1148</v>
      </c>
      <c r="B909" s="22" t="s">
        <v>1147</v>
      </c>
      <c r="C909" s="22" t="s">
        <v>32</v>
      </c>
      <c r="D909" s="22" t="s">
        <v>105</v>
      </c>
      <c r="E909" s="22" t="s">
        <v>26</v>
      </c>
      <c r="F909" s="23">
        <v>40544</v>
      </c>
      <c r="G909" s="24" t="s">
        <v>27</v>
      </c>
      <c r="H909" s="25">
        <v>491607.85</v>
      </c>
      <c r="I909" s="25">
        <v>-313250.36</v>
      </c>
      <c r="J909" s="25">
        <v>178357.49</v>
      </c>
      <c r="K909" s="41">
        <f t="shared" si="32"/>
        <v>2011</v>
      </c>
      <c r="L909" s="42">
        <f t="shared" si="31"/>
        <v>262.0859268924703</v>
      </c>
      <c r="M909" s="39">
        <f>(VLOOKUP(DATE(2005,12,1),IGPM!A:B,2,1)/VLOOKUP(DATE(YEAR(F909),MONTH(F909),1),IGPM!A:B,2,1))*H909</f>
        <v>362856.68828884599</v>
      </c>
      <c r="N909" s="26" t="s">
        <v>28</v>
      </c>
      <c r="O909" s="26" t="s">
        <v>29</v>
      </c>
      <c r="P909" s="25">
        <v>-313250.36</v>
      </c>
      <c r="Q909" s="25">
        <v>178357.49</v>
      </c>
      <c r="R909" s="25">
        <v>1297121.1898908289</v>
      </c>
      <c r="S909" s="25">
        <v>-826519.91764763417</v>
      </c>
      <c r="T909" s="27">
        <v>470601.27224319475</v>
      </c>
    </row>
    <row r="910" spans="1:20">
      <c r="A910" s="28" t="s">
        <v>1149</v>
      </c>
      <c r="B910" s="22" t="s">
        <v>1147</v>
      </c>
      <c r="C910" s="22" t="s">
        <v>32</v>
      </c>
      <c r="D910" s="22" t="s">
        <v>105</v>
      </c>
      <c r="E910" s="22" t="s">
        <v>26</v>
      </c>
      <c r="F910" s="23">
        <v>40544</v>
      </c>
      <c r="G910" s="24" t="s">
        <v>27</v>
      </c>
      <c r="H910" s="25">
        <v>491607.85</v>
      </c>
      <c r="I910" s="25">
        <v>-313250.36</v>
      </c>
      <c r="J910" s="25">
        <v>178357.49</v>
      </c>
      <c r="K910" s="41">
        <f t="shared" si="32"/>
        <v>2011</v>
      </c>
      <c r="L910" s="42">
        <f t="shared" si="31"/>
        <v>262.0859268924703</v>
      </c>
      <c r="M910" s="39">
        <f>(VLOOKUP(DATE(2005,12,1),IGPM!A:B,2,1)/VLOOKUP(DATE(YEAR(F910),MONTH(F910),1),IGPM!A:B,2,1))*H910</f>
        <v>362856.68828884599</v>
      </c>
      <c r="N910" s="26" t="s">
        <v>28</v>
      </c>
      <c r="O910" s="26" t="s">
        <v>29</v>
      </c>
      <c r="P910" s="25">
        <v>-313250.36</v>
      </c>
      <c r="Q910" s="25">
        <v>178357.49</v>
      </c>
      <c r="R910" s="25">
        <v>1297121.1898908289</v>
      </c>
      <c r="S910" s="25">
        <v>-826519.91764763417</v>
      </c>
      <c r="T910" s="27">
        <v>470601.27224319475</v>
      </c>
    </row>
    <row r="911" spans="1:20">
      <c r="A911" s="28" t="s">
        <v>1150</v>
      </c>
      <c r="B911" s="22" t="s">
        <v>1147</v>
      </c>
      <c r="C911" s="22" t="s">
        <v>32</v>
      </c>
      <c r="D911" s="22" t="s">
        <v>105</v>
      </c>
      <c r="E911" s="22" t="s">
        <v>26</v>
      </c>
      <c r="F911" s="23">
        <v>40544</v>
      </c>
      <c r="G911" s="24" t="s">
        <v>27</v>
      </c>
      <c r="H911" s="25">
        <v>491607.85</v>
      </c>
      <c r="I911" s="25">
        <v>-313250.36</v>
      </c>
      <c r="J911" s="25">
        <v>178357.49</v>
      </c>
      <c r="K911" s="41">
        <f t="shared" si="32"/>
        <v>2011</v>
      </c>
      <c r="L911" s="42">
        <f t="shared" si="31"/>
        <v>262.0859268924703</v>
      </c>
      <c r="M911" s="39">
        <f>(VLOOKUP(DATE(2005,12,1),IGPM!A:B,2,1)/VLOOKUP(DATE(YEAR(F911),MONTH(F911),1),IGPM!A:B,2,1))*H911</f>
        <v>362856.68828884599</v>
      </c>
      <c r="N911" s="26" t="s">
        <v>28</v>
      </c>
      <c r="O911" s="26" t="s">
        <v>29</v>
      </c>
      <c r="P911" s="25">
        <v>-313250.36</v>
      </c>
      <c r="Q911" s="25">
        <v>178357.49</v>
      </c>
      <c r="R911" s="25">
        <v>1297121.1898908289</v>
      </c>
      <c r="S911" s="25">
        <v>-826519.91764763417</v>
      </c>
      <c r="T911" s="27">
        <v>470601.27224319475</v>
      </c>
    </row>
    <row r="912" spans="1:20">
      <c r="A912" s="28" t="s">
        <v>1151</v>
      </c>
      <c r="B912" s="22" t="s">
        <v>1147</v>
      </c>
      <c r="C912" s="22" t="s">
        <v>32</v>
      </c>
      <c r="D912" s="22" t="s">
        <v>105</v>
      </c>
      <c r="E912" s="22" t="s">
        <v>26</v>
      </c>
      <c r="F912" s="23">
        <v>40544</v>
      </c>
      <c r="G912" s="24" t="s">
        <v>27</v>
      </c>
      <c r="H912" s="25">
        <v>491607.85</v>
      </c>
      <c r="I912" s="25">
        <v>-313250.36</v>
      </c>
      <c r="J912" s="25">
        <v>178357.49</v>
      </c>
      <c r="K912" s="41">
        <f t="shared" si="32"/>
        <v>2011</v>
      </c>
      <c r="L912" s="42">
        <f t="shared" si="31"/>
        <v>262.0859268924703</v>
      </c>
      <c r="M912" s="39">
        <f>(VLOOKUP(DATE(2005,12,1),IGPM!A:B,2,1)/VLOOKUP(DATE(YEAR(F912),MONTH(F912),1),IGPM!A:B,2,1))*H912</f>
        <v>362856.68828884599</v>
      </c>
      <c r="N912" s="26" t="s">
        <v>28</v>
      </c>
      <c r="O912" s="26" t="s">
        <v>29</v>
      </c>
      <c r="P912" s="25">
        <v>-313250.36</v>
      </c>
      <c r="Q912" s="25">
        <v>178357.49</v>
      </c>
      <c r="R912" s="25">
        <v>1297121.1898908289</v>
      </c>
      <c r="S912" s="25">
        <v>-826519.91764763417</v>
      </c>
      <c r="T912" s="27">
        <v>470601.27224319475</v>
      </c>
    </row>
    <row r="913" spans="1:20">
      <c r="A913" s="28" t="s">
        <v>1152</v>
      </c>
      <c r="B913" s="22" t="s">
        <v>1147</v>
      </c>
      <c r="C913" s="22" t="s">
        <v>32</v>
      </c>
      <c r="D913" s="22" t="s">
        <v>105</v>
      </c>
      <c r="E913" s="22" t="s">
        <v>26</v>
      </c>
      <c r="F913" s="23">
        <v>40544</v>
      </c>
      <c r="G913" s="24" t="s">
        <v>27</v>
      </c>
      <c r="H913" s="25">
        <v>491607.85</v>
      </c>
      <c r="I913" s="25">
        <v>-313250.36</v>
      </c>
      <c r="J913" s="25">
        <v>178357.49</v>
      </c>
      <c r="K913" s="41">
        <f t="shared" si="32"/>
        <v>2011</v>
      </c>
      <c r="L913" s="42">
        <f t="shared" si="31"/>
        <v>262.0859268924703</v>
      </c>
      <c r="M913" s="39">
        <f>(VLOOKUP(DATE(2005,12,1),IGPM!A:B,2,1)/VLOOKUP(DATE(YEAR(F913),MONTH(F913),1),IGPM!A:B,2,1))*H913</f>
        <v>362856.68828884599</v>
      </c>
      <c r="N913" s="26" t="s">
        <v>28</v>
      </c>
      <c r="O913" s="26" t="s">
        <v>29</v>
      </c>
      <c r="P913" s="25">
        <v>-313250.36</v>
      </c>
      <c r="Q913" s="25">
        <v>178357.49</v>
      </c>
      <c r="R913" s="25">
        <v>1297121.1898908289</v>
      </c>
      <c r="S913" s="25">
        <v>-826519.91764763417</v>
      </c>
      <c r="T913" s="27">
        <v>470601.27224319475</v>
      </c>
    </row>
    <row r="914" spans="1:20">
      <c r="A914" s="28" t="s">
        <v>1153</v>
      </c>
      <c r="B914" s="22" t="s">
        <v>1147</v>
      </c>
      <c r="C914" s="22" t="s">
        <v>32</v>
      </c>
      <c r="D914" s="22" t="s">
        <v>105</v>
      </c>
      <c r="E914" s="22" t="s">
        <v>26</v>
      </c>
      <c r="F914" s="23">
        <v>40544</v>
      </c>
      <c r="G914" s="24" t="s">
        <v>27</v>
      </c>
      <c r="H914" s="25">
        <v>491607.85</v>
      </c>
      <c r="I914" s="25">
        <v>-313250.36</v>
      </c>
      <c r="J914" s="25">
        <v>178357.49</v>
      </c>
      <c r="K914" s="41">
        <f t="shared" si="32"/>
        <v>2011</v>
      </c>
      <c r="L914" s="42">
        <f t="shared" si="31"/>
        <v>262.0859268924703</v>
      </c>
      <c r="M914" s="39">
        <f>(VLOOKUP(DATE(2005,12,1),IGPM!A:B,2,1)/VLOOKUP(DATE(YEAR(F914),MONTH(F914),1),IGPM!A:B,2,1))*H914</f>
        <v>362856.68828884599</v>
      </c>
      <c r="N914" s="26" t="s">
        <v>28</v>
      </c>
      <c r="O914" s="26" t="s">
        <v>29</v>
      </c>
      <c r="P914" s="25">
        <v>-313250.36</v>
      </c>
      <c r="Q914" s="25">
        <v>178357.49</v>
      </c>
      <c r="R914" s="25">
        <v>1297121.1898908289</v>
      </c>
      <c r="S914" s="25">
        <v>-826519.91764763417</v>
      </c>
      <c r="T914" s="27">
        <v>470601.27224319475</v>
      </c>
    </row>
    <row r="915" spans="1:20">
      <c r="A915" s="28" t="s">
        <v>1154</v>
      </c>
      <c r="B915" s="22" t="s">
        <v>1147</v>
      </c>
      <c r="C915" s="22" t="s">
        <v>32</v>
      </c>
      <c r="D915" s="22" t="s">
        <v>105</v>
      </c>
      <c r="E915" s="22" t="s">
        <v>26</v>
      </c>
      <c r="F915" s="23">
        <v>40544</v>
      </c>
      <c r="G915" s="24" t="s">
        <v>27</v>
      </c>
      <c r="H915" s="25">
        <v>491607.85</v>
      </c>
      <c r="I915" s="25">
        <v>-313250.36</v>
      </c>
      <c r="J915" s="25">
        <v>178357.49</v>
      </c>
      <c r="K915" s="41">
        <f t="shared" si="32"/>
        <v>2011</v>
      </c>
      <c r="L915" s="42">
        <f t="shared" si="31"/>
        <v>262.0859268924703</v>
      </c>
      <c r="M915" s="39">
        <f>(VLOOKUP(DATE(2005,12,1),IGPM!A:B,2,1)/VLOOKUP(DATE(YEAR(F915),MONTH(F915),1),IGPM!A:B,2,1))*H915</f>
        <v>362856.68828884599</v>
      </c>
      <c r="N915" s="26" t="s">
        <v>28</v>
      </c>
      <c r="O915" s="26" t="s">
        <v>29</v>
      </c>
      <c r="P915" s="25">
        <v>-313250.36</v>
      </c>
      <c r="Q915" s="25">
        <v>178357.49</v>
      </c>
      <c r="R915" s="25">
        <v>1297121.1898908289</v>
      </c>
      <c r="S915" s="25">
        <v>-826519.91764763417</v>
      </c>
      <c r="T915" s="27">
        <v>470601.27224319475</v>
      </c>
    </row>
    <row r="916" spans="1:20">
      <c r="A916" s="28" t="s">
        <v>1155</v>
      </c>
      <c r="B916" s="22" t="s">
        <v>1156</v>
      </c>
      <c r="C916" s="22" t="s">
        <v>32</v>
      </c>
      <c r="D916" s="22" t="s">
        <v>105</v>
      </c>
      <c r="E916" s="22" t="s">
        <v>26</v>
      </c>
      <c r="F916" s="23">
        <v>40544</v>
      </c>
      <c r="G916" s="24" t="s">
        <v>27</v>
      </c>
      <c r="H916" s="25">
        <v>32236.58</v>
      </c>
      <c r="I916" s="25">
        <v>-23519.14</v>
      </c>
      <c r="J916" s="25">
        <v>8717.4400000000023</v>
      </c>
      <c r="K916" s="41">
        <f t="shared" si="32"/>
        <v>2011</v>
      </c>
      <c r="L916" s="42">
        <f t="shared" si="31"/>
        <v>228.89905243133893</v>
      </c>
      <c r="M916" s="39">
        <f>(VLOOKUP(DATE(2005,12,1),IGPM!A:B,2,1)/VLOOKUP(DATE(YEAR(F916),MONTH(F916),1),IGPM!A:B,2,1))*H916</f>
        <v>23793.880957267967</v>
      </c>
      <c r="N916" s="26" t="s">
        <v>28</v>
      </c>
      <c r="O916" s="26" t="s">
        <v>29</v>
      </c>
      <c r="P916" s="25">
        <v>-23519.14</v>
      </c>
      <c r="Q916" s="25">
        <v>8717.4400000000023</v>
      </c>
      <c r="R916" s="25">
        <v>85057.126340864765</v>
      </c>
      <c r="S916" s="25">
        <v>-62055.914815048192</v>
      </c>
      <c r="T916" s="27">
        <v>23001.211525816572</v>
      </c>
    </row>
    <row r="917" spans="1:20">
      <c r="A917" s="28" t="s">
        <v>1157</v>
      </c>
      <c r="B917" s="22" t="s">
        <v>1156</v>
      </c>
      <c r="C917" s="22" t="s">
        <v>32</v>
      </c>
      <c r="D917" s="22" t="s">
        <v>105</v>
      </c>
      <c r="E917" s="22" t="s">
        <v>26</v>
      </c>
      <c r="F917" s="23">
        <v>40544</v>
      </c>
      <c r="G917" s="24" t="s">
        <v>27</v>
      </c>
      <c r="H917" s="25">
        <v>32236.58</v>
      </c>
      <c r="I917" s="25">
        <v>-23519.14</v>
      </c>
      <c r="J917" s="25">
        <v>8717.4400000000023</v>
      </c>
      <c r="K917" s="41">
        <f t="shared" si="32"/>
        <v>2011</v>
      </c>
      <c r="L917" s="42">
        <f t="shared" si="31"/>
        <v>228.89905243133893</v>
      </c>
      <c r="M917" s="39">
        <f>(VLOOKUP(DATE(2005,12,1),IGPM!A:B,2,1)/VLOOKUP(DATE(YEAR(F917),MONTH(F917),1),IGPM!A:B,2,1))*H917</f>
        <v>23793.880957267967</v>
      </c>
      <c r="N917" s="26" t="s">
        <v>28</v>
      </c>
      <c r="O917" s="26" t="s">
        <v>29</v>
      </c>
      <c r="P917" s="25">
        <v>-23519.14</v>
      </c>
      <c r="Q917" s="25">
        <v>8717.4400000000023</v>
      </c>
      <c r="R917" s="25">
        <v>85057.126340864765</v>
      </c>
      <c r="S917" s="25">
        <v>-62055.914815048192</v>
      </c>
      <c r="T917" s="27">
        <v>23001.211525816572</v>
      </c>
    </row>
    <row r="918" spans="1:20">
      <c r="A918" s="28" t="s">
        <v>1158</v>
      </c>
      <c r="B918" s="22" t="s">
        <v>1156</v>
      </c>
      <c r="C918" s="22" t="s">
        <v>32</v>
      </c>
      <c r="D918" s="22" t="s">
        <v>105</v>
      </c>
      <c r="E918" s="22" t="s">
        <v>26</v>
      </c>
      <c r="F918" s="23">
        <v>40544</v>
      </c>
      <c r="G918" s="24" t="s">
        <v>27</v>
      </c>
      <c r="H918" s="25">
        <v>32236.58</v>
      </c>
      <c r="I918" s="25">
        <v>-23519.14</v>
      </c>
      <c r="J918" s="25">
        <v>8717.4400000000023</v>
      </c>
      <c r="K918" s="41">
        <f t="shared" si="32"/>
        <v>2011</v>
      </c>
      <c r="L918" s="42">
        <f t="shared" si="31"/>
        <v>228.89905243133893</v>
      </c>
      <c r="M918" s="39">
        <f>(VLOOKUP(DATE(2005,12,1),IGPM!A:B,2,1)/VLOOKUP(DATE(YEAR(F918),MONTH(F918),1),IGPM!A:B,2,1))*H918</f>
        <v>23793.880957267967</v>
      </c>
      <c r="N918" s="26" t="s">
        <v>28</v>
      </c>
      <c r="O918" s="26" t="s">
        <v>29</v>
      </c>
      <c r="P918" s="25">
        <v>-23519.14</v>
      </c>
      <c r="Q918" s="25">
        <v>8717.4400000000023</v>
      </c>
      <c r="R918" s="25">
        <v>85057.126340864765</v>
      </c>
      <c r="S918" s="25">
        <v>-62055.914815048192</v>
      </c>
      <c r="T918" s="27">
        <v>23001.211525816572</v>
      </c>
    </row>
    <row r="919" spans="1:20">
      <c r="A919" s="28" t="s">
        <v>1159</v>
      </c>
      <c r="B919" s="22" t="s">
        <v>1156</v>
      </c>
      <c r="C919" s="22" t="s">
        <v>32</v>
      </c>
      <c r="D919" s="22" t="s">
        <v>105</v>
      </c>
      <c r="E919" s="22" t="s">
        <v>26</v>
      </c>
      <c r="F919" s="23">
        <v>40544</v>
      </c>
      <c r="G919" s="24" t="s">
        <v>27</v>
      </c>
      <c r="H919" s="25">
        <v>32236.58</v>
      </c>
      <c r="I919" s="25">
        <v>-23519.14</v>
      </c>
      <c r="J919" s="25">
        <v>8717.4400000000023</v>
      </c>
      <c r="K919" s="41">
        <f t="shared" si="32"/>
        <v>2011</v>
      </c>
      <c r="L919" s="42">
        <f t="shared" si="31"/>
        <v>228.89905243133893</v>
      </c>
      <c r="M919" s="39">
        <f>(VLOOKUP(DATE(2005,12,1),IGPM!A:B,2,1)/VLOOKUP(DATE(YEAR(F919),MONTH(F919),1),IGPM!A:B,2,1))*H919</f>
        <v>23793.880957267967</v>
      </c>
      <c r="N919" s="26" t="s">
        <v>28</v>
      </c>
      <c r="O919" s="26" t="s">
        <v>29</v>
      </c>
      <c r="P919" s="25">
        <v>-23519.14</v>
      </c>
      <c r="Q919" s="25">
        <v>8717.4400000000023</v>
      </c>
      <c r="R919" s="25">
        <v>85057.126340864765</v>
      </c>
      <c r="S919" s="25">
        <v>-62055.914815048192</v>
      </c>
      <c r="T919" s="27">
        <v>23001.211525816572</v>
      </c>
    </row>
    <row r="920" spans="1:20">
      <c r="A920" s="28" t="s">
        <v>1160</v>
      </c>
      <c r="B920" s="22" t="s">
        <v>1161</v>
      </c>
      <c r="C920" s="22" t="s">
        <v>32</v>
      </c>
      <c r="D920" s="22" t="s">
        <v>105</v>
      </c>
      <c r="E920" s="22" t="s">
        <v>26</v>
      </c>
      <c r="F920" s="23">
        <v>40544</v>
      </c>
      <c r="G920" s="24" t="s">
        <v>27</v>
      </c>
      <c r="H920" s="25">
        <v>56414.02</v>
      </c>
      <c r="I920" s="25">
        <v>-42143.35</v>
      </c>
      <c r="J920" s="25">
        <v>14270.669999999998</v>
      </c>
      <c r="K920" s="41">
        <f t="shared" si="32"/>
        <v>2011</v>
      </c>
      <c r="L920" s="42">
        <f t="shared" si="31"/>
        <v>223.54989197583961</v>
      </c>
      <c r="M920" s="39">
        <f>(VLOOKUP(DATE(2005,12,1),IGPM!A:B,2,1)/VLOOKUP(DATE(YEAR(F920),MONTH(F920),1),IGPM!A:B,2,1))*H920</f>
        <v>41639.295365728445</v>
      </c>
      <c r="N920" s="26" t="s">
        <v>28</v>
      </c>
      <c r="O920" s="26" t="s">
        <v>29</v>
      </c>
      <c r="P920" s="25">
        <v>-42143.35</v>
      </c>
      <c r="Q920" s="25">
        <v>14270.669999999998</v>
      </c>
      <c r="R920" s="25">
        <v>148849.9842891545</v>
      </c>
      <c r="S920" s="25">
        <v>-111196.41864544201</v>
      </c>
      <c r="T920" s="27">
        <v>37653.565643712485</v>
      </c>
    </row>
    <row r="921" spans="1:20">
      <c r="A921" s="28" t="s">
        <v>1162</v>
      </c>
      <c r="B921" s="22" t="s">
        <v>1163</v>
      </c>
      <c r="C921" s="22" t="s">
        <v>32</v>
      </c>
      <c r="D921" s="22" t="s">
        <v>105</v>
      </c>
      <c r="E921" s="22" t="s">
        <v>26</v>
      </c>
      <c r="F921" s="23">
        <v>40544</v>
      </c>
      <c r="G921" s="24" t="s">
        <v>27</v>
      </c>
      <c r="H921" s="25">
        <v>7736779.2599999998</v>
      </c>
      <c r="I921" s="25">
        <v>-4430283.9800000004</v>
      </c>
      <c r="J921" s="25">
        <v>3306495.2799999993</v>
      </c>
      <c r="K921" s="41">
        <f t="shared" si="32"/>
        <v>2011</v>
      </c>
      <c r="L921" s="42">
        <f t="shared" si="31"/>
        <v>291.63867197966846</v>
      </c>
      <c r="M921" s="39">
        <f>(VLOOKUP(DATE(2005,12,1),IGPM!A:B,2,1)/VLOOKUP(DATE(YEAR(F921),MONTH(F921),1),IGPM!A:B,2,1))*H921</f>
        <v>5710531.4740304258</v>
      </c>
      <c r="N921" s="26" t="s">
        <v>28</v>
      </c>
      <c r="O921" s="26" t="s">
        <v>29</v>
      </c>
      <c r="P921" s="25">
        <v>-4430283.9800000004</v>
      </c>
      <c r="Q921" s="25">
        <v>3306495.2799999993</v>
      </c>
      <c r="R921" s="25">
        <v>20413710.48011924</v>
      </c>
      <c r="S921" s="25">
        <v>-11689429.344327755</v>
      </c>
      <c r="T921" s="27">
        <v>8724281.1357914843</v>
      </c>
    </row>
    <row r="922" spans="1:20">
      <c r="A922" s="28" t="s">
        <v>1164</v>
      </c>
      <c r="B922" s="22" t="s">
        <v>1163</v>
      </c>
      <c r="C922" s="22" t="s">
        <v>32</v>
      </c>
      <c r="D922" s="22" t="s">
        <v>105</v>
      </c>
      <c r="E922" s="22" t="s">
        <v>26</v>
      </c>
      <c r="F922" s="23">
        <v>40544</v>
      </c>
      <c r="G922" s="24" t="s">
        <v>27</v>
      </c>
      <c r="H922" s="25">
        <v>7736779.2599999998</v>
      </c>
      <c r="I922" s="25">
        <v>-4430283.9800000004</v>
      </c>
      <c r="J922" s="25">
        <v>3306495.2799999993</v>
      </c>
      <c r="K922" s="41">
        <f t="shared" si="32"/>
        <v>2011</v>
      </c>
      <c r="L922" s="42">
        <f t="shared" si="31"/>
        <v>291.63867197966846</v>
      </c>
      <c r="M922" s="39">
        <f>(VLOOKUP(DATE(2005,12,1),IGPM!A:B,2,1)/VLOOKUP(DATE(YEAR(F922),MONTH(F922),1),IGPM!A:B,2,1))*H922</f>
        <v>5710531.4740304258</v>
      </c>
      <c r="N922" s="26" t="s">
        <v>28</v>
      </c>
      <c r="O922" s="26" t="s">
        <v>29</v>
      </c>
      <c r="P922" s="25">
        <v>-4430283.9800000004</v>
      </c>
      <c r="Q922" s="25">
        <v>3306495.2799999993</v>
      </c>
      <c r="R922" s="25">
        <v>20413710.48011924</v>
      </c>
      <c r="S922" s="25">
        <v>-11689429.344327755</v>
      </c>
      <c r="T922" s="27">
        <v>8724281.1357914843</v>
      </c>
    </row>
    <row r="923" spans="1:20">
      <c r="A923" s="28" t="s">
        <v>1165</v>
      </c>
      <c r="B923" s="22" t="s">
        <v>1163</v>
      </c>
      <c r="C923" s="22" t="s">
        <v>32</v>
      </c>
      <c r="D923" s="22" t="s">
        <v>105</v>
      </c>
      <c r="E923" s="22" t="s">
        <v>26</v>
      </c>
      <c r="F923" s="23">
        <v>40544</v>
      </c>
      <c r="G923" s="24" t="s">
        <v>27</v>
      </c>
      <c r="H923" s="25">
        <v>7736779.2599999998</v>
      </c>
      <c r="I923" s="25">
        <v>-4430283.9800000004</v>
      </c>
      <c r="J923" s="25">
        <v>3306495.2799999993</v>
      </c>
      <c r="K923" s="41">
        <f t="shared" si="32"/>
        <v>2011</v>
      </c>
      <c r="L923" s="42">
        <f t="shared" si="31"/>
        <v>291.63867197966846</v>
      </c>
      <c r="M923" s="39">
        <f>(VLOOKUP(DATE(2005,12,1),IGPM!A:B,2,1)/VLOOKUP(DATE(YEAR(F923),MONTH(F923),1),IGPM!A:B,2,1))*H923</f>
        <v>5710531.4740304258</v>
      </c>
      <c r="N923" s="26" t="s">
        <v>28</v>
      </c>
      <c r="O923" s="26" t="s">
        <v>29</v>
      </c>
      <c r="P923" s="25">
        <v>-4430283.9800000004</v>
      </c>
      <c r="Q923" s="25">
        <v>3306495.2799999993</v>
      </c>
      <c r="R923" s="25">
        <v>20413710.48011924</v>
      </c>
      <c r="S923" s="25">
        <v>-11689429.344327755</v>
      </c>
      <c r="T923" s="27">
        <v>8724281.1357914843</v>
      </c>
    </row>
    <row r="924" spans="1:20">
      <c r="A924" s="28" t="s">
        <v>1166</v>
      </c>
      <c r="B924" s="22" t="s">
        <v>1163</v>
      </c>
      <c r="C924" s="22" t="s">
        <v>32</v>
      </c>
      <c r="D924" s="22" t="s">
        <v>105</v>
      </c>
      <c r="E924" s="22" t="s">
        <v>26</v>
      </c>
      <c r="F924" s="23">
        <v>40544</v>
      </c>
      <c r="G924" s="24" t="s">
        <v>27</v>
      </c>
      <c r="H924" s="25">
        <v>7736779.2599999998</v>
      </c>
      <c r="I924" s="25">
        <v>-4430283.9800000004</v>
      </c>
      <c r="J924" s="25">
        <v>3306495.2799999993</v>
      </c>
      <c r="K924" s="41">
        <f t="shared" si="32"/>
        <v>2011</v>
      </c>
      <c r="L924" s="42">
        <f t="shared" si="31"/>
        <v>291.63867197966846</v>
      </c>
      <c r="M924" s="39">
        <f>(VLOOKUP(DATE(2005,12,1),IGPM!A:B,2,1)/VLOOKUP(DATE(YEAR(F924),MONTH(F924),1),IGPM!A:B,2,1))*H924</f>
        <v>5710531.4740304258</v>
      </c>
      <c r="N924" s="26" t="s">
        <v>28</v>
      </c>
      <c r="O924" s="26" t="s">
        <v>29</v>
      </c>
      <c r="P924" s="25">
        <v>-4430283.9800000004</v>
      </c>
      <c r="Q924" s="25">
        <v>3306495.2799999993</v>
      </c>
      <c r="R924" s="25">
        <v>20413710.48011924</v>
      </c>
      <c r="S924" s="25">
        <v>-11689429.344327755</v>
      </c>
      <c r="T924" s="27">
        <v>8724281.1357914843</v>
      </c>
    </row>
    <row r="925" spans="1:20">
      <c r="A925" s="28" t="s">
        <v>1167</v>
      </c>
      <c r="B925" s="22" t="s">
        <v>256</v>
      </c>
      <c r="C925" s="22" t="s">
        <v>32</v>
      </c>
      <c r="D925" s="22" t="s">
        <v>105</v>
      </c>
      <c r="E925" s="22" t="s">
        <v>26</v>
      </c>
      <c r="F925" s="23">
        <v>40544</v>
      </c>
      <c r="G925" s="24" t="s">
        <v>27</v>
      </c>
      <c r="H925" s="25">
        <v>225656.06</v>
      </c>
      <c r="I925" s="25">
        <v>-123375.09</v>
      </c>
      <c r="J925" s="25">
        <v>102280.97</v>
      </c>
      <c r="K925" s="41">
        <f t="shared" si="32"/>
        <v>2011</v>
      </c>
      <c r="L925" s="42">
        <f t="shared" si="31"/>
        <v>305.4470883871291</v>
      </c>
      <c r="M925" s="39">
        <f>(VLOOKUP(DATE(2005,12,1),IGPM!A:B,2,1)/VLOOKUP(DATE(YEAR(F925),MONTH(F925),1),IGPM!A:B,2,1))*H925</f>
        <v>166557.16670087576</v>
      </c>
      <c r="N925" s="26" t="s">
        <v>28</v>
      </c>
      <c r="O925" s="26" t="s">
        <v>29</v>
      </c>
      <c r="P925" s="25">
        <v>-123375.09</v>
      </c>
      <c r="Q925" s="25">
        <v>102280.97</v>
      </c>
      <c r="R925" s="25">
        <v>595399.88438605343</v>
      </c>
      <c r="S925" s="25">
        <v>-325528.65773743868</v>
      </c>
      <c r="T925" s="27">
        <v>269871.22664861474</v>
      </c>
    </row>
    <row r="926" spans="1:20">
      <c r="A926" s="28" t="s">
        <v>1168</v>
      </c>
      <c r="B926" s="22" t="s">
        <v>256</v>
      </c>
      <c r="C926" s="22" t="s">
        <v>32</v>
      </c>
      <c r="D926" s="22" t="s">
        <v>105</v>
      </c>
      <c r="E926" s="22" t="s">
        <v>26</v>
      </c>
      <c r="F926" s="23">
        <v>40544</v>
      </c>
      <c r="G926" s="24" t="s">
        <v>27</v>
      </c>
      <c r="H926" s="25">
        <v>225656.06</v>
      </c>
      <c r="I926" s="25">
        <v>-123375.09</v>
      </c>
      <c r="J926" s="25">
        <v>102280.97</v>
      </c>
      <c r="K926" s="41">
        <f t="shared" si="32"/>
        <v>2011</v>
      </c>
      <c r="L926" s="42">
        <f t="shared" si="31"/>
        <v>305.4470883871291</v>
      </c>
      <c r="M926" s="39">
        <f>(VLOOKUP(DATE(2005,12,1),IGPM!A:B,2,1)/VLOOKUP(DATE(YEAR(F926),MONTH(F926),1),IGPM!A:B,2,1))*H926</f>
        <v>166557.16670087576</v>
      </c>
      <c r="N926" s="26" t="s">
        <v>28</v>
      </c>
      <c r="O926" s="26" t="s">
        <v>29</v>
      </c>
      <c r="P926" s="25">
        <v>-123375.09</v>
      </c>
      <c r="Q926" s="25">
        <v>102280.97</v>
      </c>
      <c r="R926" s="25">
        <v>595399.88438605343</v>
      </c>
      <c r="S926" s="25">
        <v>-325528.65773743868</v>
      </c>
      <c r="T926" s="27">
        <v>269871.22664861474</v>
      </c>
    </row>
    <row r="927" spans="1:20">
      <c r="A927" s="28" t="s">
        <v>1169</v>
      </c>
      <c r="B927" s="22" t="s">
        <v>51</v>
      </c>
      <c r="C927" s="22" t="s">
        <v>32</v>
      </c>
      <c r="D927" s="22" t="s">
        <v>105</v>
      </c>
      <c r="E927" s="22" t="s">
        <v>26</v>
      </c>
      <c r="F927" s="23">
        <v>40544</v>
      </c>
      <c r="G927" s="24" t="s">
        <v>27</v>
      </c>
      <c r="H927" s="25">
        <v>4029.57</v>
      </c>
      <c r="I927" s="25">
        <v>-2357.71</v>
      </c>
      <c r="J927" s="25">
        <v>1671.8600000000001</v>
      </c>
      <c r="K927" s="41">
        <f t="shared" si="32"/>
        <v>2011</v>
      </c>
      <c r="L927" s="42">
        <f t="shared" si="31"/>
        <v>285.42025524767678</v>
      </c>
      <c r="M927" s="39">
        <f>(VLOOKUP(DATE(2005,12,1),IGPM!A:B,2,1)/VLOOKUP(DATE(YEAR(F927),MONTH(F927),1),IGPM!A:B,2,1))*H927</f>
        <v>2974.2332744037453</v>
      </c>
      <c r="N927" s="26" t="s">
        <v>28</v>
      </c>
      <c r="O927" s="26" t="s">
        <v>29</v>
      </c>
      <c r="P927" s="25">
        <v>-2357.71</v>
      </c>
      <c r="Q927" s="25">
        <v>1671.8600000000001</v>
      </c>
      <c r="R927" s="25">
        <v>10632.134196287525</v>
      </c>
      <c r="S927" s="25">
        <v>-6220.8843911209033</v>
      </c>
      <c r="T927" s="27">
        <v>4411.2498051666216</v>
      </c>
    </row>
    <row r="928" spans="1:20">
      <c r="A928" s="28" t="s">
        <v>1170</v>
      </c>
      <c r="B928" s="22" t="s">
        <v>867</v>
      </c>
      <c r="C928" s="22" t="s">
        <v>32</v>
      </c>
      <c r="D928" s="22" t="s">
        <v>105</v>
      </c>
      <c r="E928" s="22" t="s">
        <v>26</v>
      </c>
      <c r="F928" s="23">
        <v>40544</v>
      </c>
      <c r="G928" s="24" t="s">
        <v>27</v>
      </c>
      <c r="H928" s="25">
        <v>4029.57</v>
      </c>
      <c r="I928" s="25">
        <v>-2230.27</v>
      </c>
      <c r="J928" s="25">
        <v>1799.3000000000002</v>
      </c>
      <c r="K928" s="41">
        <f t="shared" si="32"/>
        <v>2011</v>
      </c>
      <c r="L928" s="42">
        <f t="shared" si="31"/>
        <v>301.72947221636844</v>
      </c>
      <c r="M928" s="39">
        <f>(VLOOKUP(DATE(2005,12,1),IGPM!A:B,2,1)/VLOOKUP(DATE(YEAR(F928),MONTH(F928),1),IGPM!A:B,2,1))*H928</f>
        <v>2974.2332744037453</v>
      </c>
      <c r="N928" s="26" t="s">
        <v>28</v>
      </c>
      <c r="O928" s="26" t="s">
        <v>29</v>
      </c>
      <c r="P928" s="25">
        <v>-2230.27</v>
      </c>
      <c r="Q928" s="25">
        <v>1799.3000000000002</v>
      </c>
      <c r="R928" s="25">
        <v>10632.134196287525</v>
      </c>
      <c r="S928" s="25">
        <v>-5884.6303535995585</v>
      </c>
      <c r="T928" s="27">
        <v>4747.5038426879664</v>
      </c>
    </row>
    <row r="929" spans="1:20">
      <c r="A929" s="28" t="s">
        <v>1171</v>
      </c>
      <c r="B929" s="22" t="s">
        <v>53</v>
      </c>
      <c r="C929" s="22" t="s">
        <v>32</v>
      </c>
      <c r="D929" s="22" t="s">
        <v>105</v>
      </c>
      <c r="E929" s="22" t="s">
        <v>26</v>
      </c>
      <c r="F929" s="23">
        <v>40544</v>
      </c>
      <c r="G929" s="24" t="s">
        <v>27</v>
      </c>
      <c r="H929" s="25">
        <v>4029.57</v>
      </c>
      <c r="I929" s="25">
        <v>-2230.27</v>
      </c>
      <c r="J929" s="25">
        <v>1799.3000000000002</v>
      </c>
      <c r="K929" s="41">
        <f t="shared" si="32"/>
        <v>2011</v>
      </c>
      <c r="L929" s="42">
        <f t="shared" si="31"/>
        <v>301.72947221636844</v>
      </c>
      <c r="M929" s="39">
        <f>(VLOOKUP(DATE(2005,12,1),IGPM!A:B,2,1)/VLOOKUP(DATE(YEAR(F929),MONTH(F929),1),IGPM!A:B,2,1))*H929</f>
        <v>2974.2332744037453</v>
      </c>
      <c r="N929" s="26" t="s">
        <v>28</v>
      </c>
      <c r="O929" s="26" t="s">
        <v>29</v>
      </c>
      <c r="P929" s="25">
        <v>-2230.27</v>
      </c>
      <c r="Q929" s="25">
        <v>1799.3000000000002</v>
      </c>
      <c r="R929" s="25">
        <v>10632.134196287525</v>
      </c>
      <c r="S929" s="25">
        <v>-5884.6303535995585</v>
      </c>
      <c r="T929" s="27">
        <v>4747.5038426879664</v>
      </c>
    </row>
    <row r="930" spans="1:20">
      <c r="A930" s="28" t="s">
        <v>1172</v>
      </c>
      <c r="B930" s="22" t="s">
        <v>734</v>
      </c>
      <c r="C930" s="22" t="s">
        <v>32</v>
      </c>
      <c r="D930" s="22" t="s">
        <v>105</v>
      </c>
      <c r="E930" s="22" t="s">
        <v>26</v>
      </c>
      <c r="F930" s="23">
        <v>40544</v>
      </c>
      <c r="G930" s="24" t="s">
        <v>27</v>
      </c>
      <c r="H930" s="25">
        <v>4029.57</v>
      </c>
      <c r="I930" s="25">
        <v>-2230.27</v>
      </c>
      <c r="J930" s="25">
        <v>1799.3000000000002</v>
      </c>
      <c r="K930" s="41">
        <f t="shared" si="32"/>
        <v>2011</v>
      </c>
      <c r="L930" s="42">
        <f t="shared" si="31"/>
        <v>301.72947221636844</v>
      </c>
      <c r="M930" s="39">
        <f>(VLOOKUP(DATE(2005,12,1),IGPM!A:B,2,1)/VLOOKUP(DATE(YEAR(F930),MONTH(F930),1),IGPM!A:B,2,1))*H930</f>
        <v>2974.2332744037453</v>
      </c>
      <c r="N930" s="26" t="s">
        <v>28</v>
      </c>
      <c r="O930" s="26" t="s">
        <v>29</v>
      </c>
      <c r="P930" s="25">
        <v>-2230.27</v>
      </c>
      <c r="Q930" s="25">
        <v>1799.3000000000002</v>
      </c>
      <c r="R930" s="25">
        <v>10632.134196287525</v>
      </c>
      <c r="S930" s="25">
        <v>-5884.6303535995585</v>
      </c>
      <c r="T930" s="27">
        <v>4747.5038426879664</v>
      </c>
    </row>
    <row r="931" spans="1:20">
      <c r="A931" s="28" t="s">
        <v>1173</v>
      </c>
      <c r="B931" s="22" t="s">
        <v>1174</v>
      </c>
      <c r="C931" s="22" t="s">
        <v>32</v>
      </c>
      <c r="D931" s="22" t="s">
        <v>105</v>
      </c>
      <c r="E931" s="22" t="s">
        <v>26</v>
      </c>
      <c r="F931" s="23">
        <v>40544</v>
      </c>
      <c r="G931" s="24" t="s">
        <v>27</v>
      </c>
      <c r="H931" s="25">
        <v>4029.57</v>
      </c>
      <c r="I931" s="25">
        <v>-2599.94</v>
      </c>
      <c r="J931" s="25">
        <v>1429.63</v>
      </c>
      <c r="K931" s="41">
        <f t="shared" si="32"/>
        <v>2011</v>
      </c>
      <c r="L931" s="42">
        <f t="shared" si="31"/>
        <v>258.82835373123999</v>
      </c>
      <c r="M931" s="39">
        <f>(VLOOKUP(DATE(2005,12,1),IGPM!A:B,2,1)/VLOOKUP(DATE(YEAR(F931),MONTH(F931),1),IGPM!A:B,2,1))*H931</f>
        <v>2974.2332744037453</v>
      </c>
      <c r="N931" s="26" t="s">
        <v>28</v>
      </c>
      <c r="O931" s="26" t="s">
        <v>29</v>
      </c>
      <c r="P931" s="25">
        <v>-2599.94</v>
      </c>
      <c r="Q931" s="25">
        <v>1429.63</v>
      </c>
      <c r="R931" s="25">
        <v>10632.134196287525</v>
      </c>
      <c r="S931" s="25">
        <v>-6860.0150840649949</v>
      </c>
      <c r="T931" s="27">
        <v>3772.11911222253</v>
      </c>
    </row>
    <row r="932" spans="1:20">
      <c r="A932" s="28" t="s">
        <v>1175</v>
      </c>
      <c r="B932" s="22" t="s">
        <v>53</v>
      </c>
      <c r="C932" s="22" t="s">
        <v>32</v>
      </c>
      <c r="D932" s="22" t="s">
        <v>105</v>
      </c>
      <c r="E932" s="22" t="s">
        <v>26</v>
      </c>
      <c r="F932" s="23">
        <v>40544</v>
      </c>
      <c r="G932" s="24" t="s">
        <v>27</v>
      </c>
      <c r="H932" s="25">
        <v>4029.57</v>
      </c>
      <c r="I932" s="25">
        <v>-2230.27</v>
      </c>
      <c r="J932" s="25">
        <v>1799.3000000000002</v>
      </c>
      <c r="K932" s="41">
        <f t="shared" si="32"/>
        <v>2011</v>
      </c>
      <c r="L932" s="42">
        <f t="shared" si="31"/>
        <v>301.72947221636844</v>
      </c>
      <c r="M932" s="39">
        <f>(VLOOKUP(DATE(2005,12,1),IGPM!A:B,2,1)/VLOOKUP(DATE(YEAR(F932),MONTH(F932),1),IGPM!A:B,2,1))*H932</f>
        <v>2974.2332744037453</v>
      </c>
      <c r="N932" s="26" t="s">
        <v>28</v>
      </c>
      <c r="O932" s="26" t="s">
        <v>29</v>
      </c>
      <c r="P932" s="25">
        <v>-2230.27</v>
      </c>
      <c r="Q932" s="25">
        <v>1799.3000000000002</v>
      </c>
      <c r="R932" s="25">
        <v>10632.134196287525</v>
      </c>
      <c r="S932" s="25">
        <v>-5884.6303535995585</v>
      </c>
      <c r="T932" s="27">
        <v>4747.5038426879664</v>
      </c>
    </row>
    <row r="933" spans="1:20">
      <c r="A933" s="28" t="s">
        <v>1176</v>
      </c>
      <c r="B933" s="22" t="s">
        <v>53</v>
      </c>
      <c r="C933" s="22" t="s">
        <v>32</v>
      </c>
      <c r="D933" s="22" t="s">
        <v>105</v>
      </c>
      <c r="E933" s="22" t="s">
        <v>26</v>
      </c>
      <c r="F933" s="23">
        <v>40544</v>
      </c>
      <c r="G933" s="24" t="s">
        <v>27</v>
      </c>
      <c r="H933" s="25">
        <v>4029.57</v>
      </c>
      <c r="I933" s="25">
        <v>-2230.27</v>
      </c>
      <c r="J933" s="25">
        <v>1799.3000000000002</v>
      </c>
      <c r="K933" s="41">
        <f t="shared" si="32"/>
        <v>2011</v>
      </c>
      <c r="L933" s="42">
        <f t="shared" si="31"/>
        <v>301.72947221636844</v>
      </c>
      <c r="M933" s="39">
        <f>(VLOOKUP(DATE(2005,12,1),IGPM!A:B,2,1)/VLOOKUP(DATE(YEAR(F933),MONTH(F933),1),IGPM!A:B,2,1))*H933</f>
        <v>2974.2332744037453</v>
      </c>
      <c r="N933" s="26" t="s">
        <v>28</v>
      </c>
      <c r="O933" s="26" t="s">
        <v>29</v>
      </c>
      <c r="P933" s="25">
        <v>-2230.27</v>
      </c>
      <c r="Q933" s="25">
        <v>1799.3000000000002</v>
      </c>
      <c r="R933" s="25">
        <v>10632.134196287525</v>
      </c>
      <c r="S933" s="25">
        <v>-5884.6303535995585</v>
      </c>
      <c r="T933" s="27">
        <v>4747.5038426879664</v>
      </c>
    </row>
    <row r="934" spans="1:20">
      <c r="A934" s="28" t="s">
        <v>1177</v>
      </c>
      <c r="B934" s="22" t="s">
        <v>51</v>
      </c>
      <c r="C934" s="22" t="s">
        <v>32</v>
      </c>
      <c r="D934" s="22" t="s">
        <v>105</v>
      </c>
      <c r="E934" s="22" t="s">
        <v>26</v>
      </c>
      <c r="F934" s="23">
        <v>40544</v>
      </c>
      <c r="G934" s="24" t="s">
        <v>27</v>
      </c>
      <c r="H934" s="25">
        <v>4029.57</v>
      </c>
      <c r="I934" s="25">
        <v>-2357.71</v>
      </c>
      <c r="J934" s="25">
        <v>1671.8600000000001</v>
      </c>
      <c r="K934" s="41">
        <f t="shared" si="32"/>
        <v>2011</v>
      </c>
      <c r="L934" s="42">
        <f t="shared" si="31"/>
        <v>285.42025524767678</v>
      </c>
      <c r="M934" s="39">
        <f>(VLOOKUP(DATE(2005,12,1),IGPM!A:B,2,1)/VLOOKUP(DATE(YEAR(F934),MONTH(F934),1),IGPM!A:B,2,1))*H934</f>
        <v>2974.2332744037453</v>
      </c>
      <c r="N934" s="26" t="s">
        <v>28</v>
      </c>
      <c r="O934" s="26" t="s">
        <v>29</v>
      </c>
      <c r="P934" s="25">
        <v>-2357.71</v>
      </c>
      <c r="Q934" s="25">
        <v>1671.8600000000001</v>
      </c>
      <c r="R934" s="25">
        <v>10632.134196287525</v>
      </c>
      <c r="S934" s="25">
        <v>-6220.8843911209033</v>
      </c>
      <c r="T934" s="27">
        <v>4411.2498051666216</v>
      </c>
    </row>
    <row r="935" spans="1:20">
      <c r="A935" s="28" t="s">
        <v>1178</v>
      </c>
      <c r="B935" s="22" t="s">
        <v>53</v>
      </c>
      <c r="C935" s="22" t="s">
        <v>32</v>
      </c>
      <c r="D935" s="22" t="s">
        <v>105</v>
      </c>
      <c r="E935" s="22" t="s">
        <v>26</v>
      </c>
      <c r="F935" s="23">
        <v>40544</v>
      </c>
      <c r="G935" s="24" t="s">
        <v>27</v>
      </c>
      <c r="H935" s="25">
        <v>4029.57</v>
      </c>
      <c r="I935" s="25">
        <v>-2230.27</v>
      </c>
      <c r="J935" s="25">
        <v>1799.3000000000002</v>
      </c>
      <c r="K935" s="41">
        <f t="shared" si="32"/>
        <v>2011</v>
      </c>
      <c r="L935" s="42">
        <f t="shared" si="31"/>
        <v>301.72947221636844</v>
      </c>
      <c r="M935" s="39">
        <f>(VLOOKUP(DATE(2005,12,1),IGPM!A:B,2,1)/VLOOKUP(DATE(YEAR(F935),MONTH(F935),1),IGPM!A:B,2,1))*H935</f>
        <v>2974.2332744037453</v>
      </c>
      <c r="N935" s="26" t="s">
        <v>28</v>
      </c>
      <c r="O935" s="26" t="s">
        <v>29</v>
      </c>
      <c r="P935" s="25">
        <v>-2230.27</v>
      </c>
      <c r="Q935" s="25">
        <v>1799.3000000000002</v>
      </c>
      <c r="R935" s="25">
        <v>10632.134196287525</v>
      </c>
      <c r="S935" s="25">
        <v>-5884.6303535995585</v>
      </c>
      <c r="T935" s="27">
        <v>4747.5038426879664</v>
      </c>
    </row>
    <row r="936" spans="1:20">
      <c r="A936" s="28" t="s">
        <v>1179</v>
      </c>
      <c r="B936" s="22" t="s">
        <v>867</v>
      </c>
      <c r="C936" s="22" t="s">
        <v>32</v>
      </c>
      <c r="D936" s="22" t="s">
        <v>105</v>
      </c>
      <c r="E936" s="22" t="s">
        <v>26</v>
      </c>
      <c r="F936" s="23">
        <v>40544</v>
      </c>
      <c r="G936" s="24" t="s">
        <v>27</v>
      </c>
      <c r="H936" s="25">
        <v>4029.57</v>
      </c>
      <c r="I936" s="25">
        <v>-2230.27</v>
      </c>
      <c r="J936" s="25">
        <v>1799.3000000000002</v>
      </c>
      <c r="K936" s="41">
        <f t="shared" si="32"/>
        <v>2011</v>
      </c>
      <c r="L936" s="42">
        <f t="shared" si="31"/>
        <v>301.72947221636844</v>
      </c>
      <c r="M936" s="39">
        <f>(VLOOKUP(DATE(2005,12,1),IGPM!A:B,2,1)/VLOOKUP(DATE(YEAR(F936),MONTH(F936),1),IGPM!A:B,2,1))*H936</f>
        <v>2974.2332744037453</v>
      </c>
      <c r="N936" s="26" t="s">
        <v>28</v>
      </c>
      <c r="O936" s="26" t="s">
        <v>29</v>
      </c>
      <c r="P936" s="25">
        <v>-2230.27</v>
      </c>
      <c r="Q936" s="25">
        <v>1799.3000000000002</v>
      </c>
      <c r="R936" s="25">
        <v>10632.134196287525</v>
      </c>
      <c r="S936" s="25">
        <v>-5884.6303535995585</v>
      </c>
      <c r="T936" s="27">
        <v>4747.5038426879664</v>
      </c>
    </row>
    <row r="937" spans="1:20">
      <c r="A937" s="28" t="s">
        <v>1180</v>
      </c>
      <c r="B937" s="22" t="s">
        <v>734</v>
      </c>
      <c r="C937" s="22" t="s">
        <v>32</v>
      </c>
      <c r="D937" s="22" t="s">
        <v>105</v>
      </c>
      <c r="E937" s="22" t="s">
        <v>26</v>
      </c>
      <c r="F937" s="23">
        <v>40544</v>
      </c>
      <c r="G937" s="24" t="s">
        <v>27</v>
      </c>
      <c r="H937" s="25">
        <v>4029.57</v>
      </c>
      <c r="I937" s="25">
        <v>-2230.27</v>
      </c>
      <c r="J937" s="25">
        <v>1799.3000000000002</v>
      </c>
      <c r="K937" s="41">
        <f t="shared" si="32"/>
        <v>2011</v>
      </c>
      <c r="L937" s="42">
        <f t="shared" si="31"/>
        <v>301.72947221636844</v>
      </c>
      <c r="M937" s="39">
        <f>(VLOOKUP(DATE(2005,12,1),IGPM!A:B,2,1)/VLOOKUP(DATE(YEAR(F937),MONTH(F937),1),IGPM!A:B,2,1))*H937</f>
        <v>2974.2332744037453</v>
      </c>
      <c r="N937" s="26" t="s">
        <v>28</v>
      </c>
      <c r="O937" s="26" t="s">
        <v>29</v>
      </c>
      <c r="P937" s="25">
        <v>-2230.27</v>
      </c>
      <c r="Q937" s="25">
        <v>1799.3000000000002</v>
      </c>
      <c r="R937" s="25">
        <v>10632.134196287525</v>
      </c>
      <c r="S937" s="25">
        <v>-5884.6303535995585</v>
      </c>
      <c r="T937" s="27">
        <v>4747.5038426879664</v>
      </c>
    </row>
    <row r="938" spans="1:20">
      <c r="A938" s="28" t="s">
        <v>1181</v>
      </c>
      <c r="B938" s="22" t="s">
        <v>1174</v>
      </c>
      <c r="C938" s="22" t="s">
        <v>32</v>
      </c>
      <c r="D938" s="22" t="s">
        <v>105</v>
      </c>
      <c r="E938" s="22" t="s">
        <v>26</v>
      </c>
      <c r="F938" s="23">
        <v>40544</v>
      </c>
      <c r="G938" s="24" t="s">
        <v>27</v>
      </c>
      <c r="H938" s="25">
        <v>4029.57</v>
      </c>
      <c r="I938" s="25">
        <v>-2599.94</v>
      </c>
      <c r="J938" s="25">
        <v>1429.63</v>
      </c>
      <c r="K938" s="41">
        <f t="shared" si="32"/>
        <v>2011</v>
      </c>
      <c r="L938" s="42">
        <f t="shared" si="31"/>
        <v>258.82835373123999</v>
      </c>
      <c r="M938" s="39">
        <f>(VLOOKUP(DATE(2005,12,1),IGPM!A:B,2,1)/VLOOKUP(DATE(YEAR(F938),MONTH(F938),1),IGPM!A:B,2,1))*H938</f>
        <v>2974.2332744037453</v>
      </c>
      <c r="N938" s="26" t="s">
        <v>28</v>
      </c>
      <c r="O938" s="26" t="s">
        <v>29</v>
      </c>
      <c r="P938" s="25">
        <v>-2599.94</v>
      </c>
      <c r="Q938" s="25">
        <v>1429.63</v>
      </c>
      <c r="R938" s="25">
        <v>10632.134196287525</v>
      </c>
      <c r="S938" s="25">
        <v>-6860.0150840649949</v>
      </c>
      <c r="T938" s="27">
        <v>3772.11911222253</v>
      </c>
    </row>
    <row r="939" spans="1:20">
      <c r="A939" s="28" t="s">
        <v>1182</v>
      </c>
      <c r="B939" s="22" t="s">
        <v>220</v>
      </c>
      <c r="C939" s="22" t="s">
        <v>32</v>
      </c>
      <c r="D939" s="22" t="s">
        <v>105</v>
      </c>
      <c r="E939" s="22" t="s">
        <v>26</v>
      </c>
      <c r="F939" s="23">
        <v>40544</v>
      </c>
      <c r="G939" s="24" t="s">
        <v>27</v>
      </c>
      <c r="H939" s="25">
        <v>24177.439999999999</v>
      </c>
      <c r="I939" s="25">
        <v>-13314.94</v>
      </c>
      <c r="J939" s="25">
        <v>10862.499999999998</v>
      </c>
      <c r="K939" s="41">
        <f t="shared" si="32"/>
        <v>2011</v>
      </c>
      <c r="L939" s="42">
        <f t="shared" si="31"/>
        <v>303.24075662376248</v>
      </c>
      <c r="M939" s="39">
        <f>(VLOOKUP(DATE(2005,12,1),IGPM!A:B,2,1)/VLOOKUP(DATE(YEAR(F939),MONTH(F939),1),IGPM!A:B,2,1))*H939</f>
        <v>17845.414408460478</v>
      </c>
      <c r="N939" s="26" t="s">
        <v>28</v>
      </c>
      <c r="O939" s="26" t="s">
        <v>29</v>
      </c>
      <c r="P939" s="25">
        <v>-13314.94</v>
      </c>
      <c r="Q939" s="25">
        <v>10862.499999999998</v>
      </c>
      <c r="R939" s="25">
        <v>63792.857948289718</v>
      </c>
      <c r="S939" s="25">
        <v>-35131.845059278436</v>
      </c>
      <c r="T939" s="27">
        <v>28661.012889011283</v>
      </c>
    </row>
    <row r="940" spans="1:20">
      <c r="A940" s="28" t="s">
        <v>1183</v>
      </c>
      <c r="B940" s="22" t="s">
        <v>220</v>
      </c>
      <c r="C940" s="22" t="s">
        <v>32</v>
      </c>
      <c r="D940" s="22" t="s">
        <v>105</v>
      </c>
      <c r="E940" s="22" t="s">
        <v>26</v>
      </c>
      <c r="F940" s="23">
        <v>40544</v>
      </c>
      <c r="G940" s="24" t="s">
        <v>27</v>
      </c>
      <c r="H940" s="25">
        <v>24177.439999999999</v>
      </c>
      <c r="I940" s="25">
        <v>-13314.94</v>
      </c>
      <c r="J940" s="25">
        <v>10862.499999999998</v>
      </c>
      <c r="K940" s="41">
        <f t="shared" si="32"/>
        <v>2011</v>
      </c>
      <c r="L940" s="42">
        <f t="shared" si="31"/>
        <v>303.24075662376248</v>
      </c>
      <c r="M940" s="39">
        <f>(VLOOKUP(DATE(2005,12,1),IGPM!A:B,2,1)/VLOOKUP(DATE(YEAR(F940),MONTH(F940),1),IGPM!A:B,2,1))*H940</f>
        <v>17845.414408460478</v>
      </c>
      <c r="N940" s="26" t="s">
        <v>28</v>
      </c>
      <c r="O940" s="26" t="s">
        <v>29</v>
      </c>
      <c r="P940" s="25">
        <v>-13314.94</v>
      </c>
      <c r="Q940" s="25">
        <v>10862.499999999998</v>
      </c>
      <c r="R940" s="25">
        <v>63792.857948289718</v>
      </c>
      <c r="S940" s="25">
        <v>-35131.845059278436</v>
      </c>
      <c r="T940" s="27">
        <v>28661.012889011283</v>
      </c>
    </row>
    <row r="941" spans="1:20">
      <c r="A941" s="28" t="s">
        <v>1184</v>
      </c>
      <c r="B941" s="22" t="s">
        <v>996</v>
      </c>
      <c r="C941" s="22" t="s">
        <v>32</v>
      </c>
      <c r="D941" s="22" t="s">
        <v>105</v>
      </c>
      <c r="E941" s="22" t="s">
        <v>26</v>
      </c>
      <c r="F941" s="23">
        <v>40544</v>
      </c>
      <c r="G941" s="24" t="s">
        <v>27</v>
      </c>
      <c r="H941" s="25">
        <v>24177.439999999999</v>
      </c>
      <c r="I941" s="25">
        <v>-13142.66</v>
      </c>
      <c r="J941" s="25">
        <v>11034.779999999999</v>
      </c>
      <c r="K941" s="41">
        <f t="shared" si="32"/>
        <v>2011</v>
      </c>
      <c r="L941" s="42">
        <f t="shared" si="31"/>
        <v>307.21577519314963</v>
      </c>
      <c r="M941" s="39">
        <f>(VLOOKUP(DATE(2005,12,1),IGPM!A:B,2,1)/VLOOKUP(DATE(YEAR(F941),MONTH(F941),1),IGPM!A:B,2,1))*H941</f>
        <v>17845.414408460478</v>
      </c>
      <c r="N941" s="26" t="s">
        <v>28</v>
      </c>
      <c r="O941" s="26" t="s">
        <v>29</v>
      </c>
      <c r="P941" s="25">
        <v>-13142.66</v>
      </c>
      <c r="Q941" s="25">
        <v>11034.779999999999</v>
      </c>
      <c r="R941" s="25">
        <v>63792.857948289718</v>
      </c>
      <c r="S941" s="25">
        <v>-34677.279415962541</v>
      </c>
      <c r="T941" s="27">
        <v>29115.578532327178</v>
      </c>
    </row>
    <row r="942" spans="1:20">
      <c r="A942" s="28" t="s">
        <v>1185</v>
      </c>
      <c r="B942" s="22" t="s">
        <v>523</v>
      </c>
      <c r="C942" s="22" t="s">
        <v>32</v>
      </c>
      <c r="D942" s="22" t="s">
        <v>105</v>
      </c>
      <c r="E942" s="22" t="s">
        <v>26</v>
      </c>
      <c r="F942" s="23">
        <v>40544</v>
      </c>
      <c r="G942" s="24" t="s">
        <v>27</v>
      </c>
      <c r="H942" s="25">
        <v>40295.730000000003</v>
      </c>
      <c r="I942" s="25">
        <v>-22191.55</v>
      </c>
      <c r="J942" s="25">
        <v>18104.180000000004</v>
      </c>
      <c r="K942" s="41">
        <f t="shared" si="32"/>
        <v>2011</v>
      </c>
      <c r="L942" s="42">
        <f t="shared" si="31"/>
        <v>303.24095928405183</v>
      </c>
      <c r="M942" s="39">
        <f>(VLOOKUP(DATE(2005,12,1),IGPM!A:B,2,1)/VLOOKUP(DATE(YEAR(F942),MONTH(F942),1),IGPM!A:B,2,1))*H942</f>
        <v>29742.354887094461</v>
      </c>
      <c r="N942" s="26" t="s">
        <v>28</v>
      </c>
      <c r="O942" s="26" t="s">
        <v>29</v>
      </c>
      <c r="P942" s="25">
        <v>-22191.55</v>
      </c>
      <c r="Q942" s="25">
        <v>18104.180000000004</v>
      </c>
      <c r="R942" s="25">
        <v>106321.42111872211</v>
      </c>
      <c r="S942" s="25">
        <v>-58553.031123326902</v>
      </c>
      <c r="T942" s="27">
        <v>47768.389995395206</v>
      </c>
    </row>
    <row r="943" spans="1:20">
      <c r="A943" s="28" t="s">
        <v>1186</v>
      </c>
      <c r="B943" s="22" t="s">
        <v>1028</v>
      </c>
      <c r="C943" s="22" t="s">
        <v>32</v>
      </c>
      <c r="D943" s="22" t="s">
        <v>105</v>
      </c>
      <c r="E943" s="22" t="s">
        <v>26</v>
      </c>
      <c r="F943" s="23">
        <v>40544</v>
      </c>
      <c r="G943" s="24" t="s">
        <v>27</v>
      </c>
      <c r="H943" s="25">
        <v>80591.45</v>
      </c>
      <c r="I943" s="25">
        <v>-55529.2</v>
      </c>
      <c r="J943" s="25">
        <v>25062.25</v>
      </c>
      <c r="K943" s="41">
        <f t="shared" si="32"/>
        <v>2011</v>
      </c>
      <c r="L943" s="42">
        <f t="shared" si="31"/>
        <v>242.37288039445914</v>
      </c>
      <c r="M943" s="39">
        <f>(VLOOKUP(DATE(2005,12,1),IGPM!A:B,2,1)/VLOOKUP(DATE(YEAR(F943),MONTH(F943),1),IGPM!A:B,2,1))*H943</f>
        <v>59484.702393169915</v>
      </c>
      <c r="N943" s="26" t="s">
        <v>28</v>
      </c>
      <c r="O943" s="26" t="s">
        <v>29</v>
      </c>
      <c r="P943" s="25">
        <v>-55529.2</v>
      </c>
      <c r="Q943" s="25">
        <v>25062.25</v>
      </c>
      <c r="R943" s="25">
        <v>212642.8158521619</v>
      </c>
      <c r="S943" s="25">
        <v>-146515.36174144861</v>
      </c>
      <c r="T943" s="27">
        <v>66127.454110713297</v>
      </c>
    </row>
    <row r="944" spans="1:20">
      <c r="A944" s="28" t="s">
        <v>1187</v>
      </c>
      <c r="B944" s="22" t="s">
        <v>220</v>
      </c>
      <c r="C944" s="22" t="s">
        <v>32</v>
      </c>
      <c r="D944" s="22" t="s">
        <v>105</v>
      </c>
      <c r="E944" s="22" t="s">
        <v>26</v>
      </c>
      <c r="F944" s="23">
        <v>40544</v>
      </c>
      <c r="G944" s="24" t="s">
        <v>27</v>
      </c>
      <c r="H944" s="25">
        <v>24177.439999999999</v>
      </c>
      <c r="I944" s="25">
        <v>-13314.94</v>
      </c>
      <c r="J944" s="25">
        <v>10862.499999999998</v>
      </c>
      <c r="K944" s="41">
        <f t="shared" si="32"/>
        <v>2011</v>
      </c>
      <c r="L944" s="42">
        <f t="shared" si="31"/>
        <v>303.24075662376248</v>
      </c>
      <c r="M944" s="39">
        <f>(VLOOKUP(DATE(2005,12,1),IGPM!A:B,2,1)/VLOOKUP(DATE(YEAR(F944),MONTH(F944),1),IGPM!A:B,2,1))*H944</f>
        <v>17845.414408460478</v>
      </c>
      <c r="N944" s="26" t="s">
        <v>28</v>
      </c>
      <c r="O944" s="26" t="s">
        <v>29</v>
      </c>
      <c r="P944" s="25">
        <v>-13314.94</v>
      </c>
      <c r="Q944" s="25">
        <v>10862.499999999998</v>
      </c>
      <c r="R944" s="25">
        <v>63792.857948289718</v>
      </c>
      <c r="S944" s="25">
        <v>-35131.845059278436</v>
      </c>
      <c r="T944" s="27">
        <v>28661.012889011283</v>
      </c>
    </row>
    <row r="945" spans="1:20">
      <c r="A945" s="28" t="s">
        <v>1188</v>
      </c>
      <c r="B945" s="22" t="s">
        <v>220</v>
      </c>
      <c r="C945" s="22" t="s">
        <v>32</v>
      </c>
      <c r="D945" s="22" t="s">
        <v>105</v>
      </c>
      <c r="E945" s="22" t="s">
        <v>26</v>
      </c>
      <c r="F945" s="23">
        <v>40544</v>
      </c>
      <c r="G945" s="24" t="s">
        <v>27</v>
      </c>
      <c r="H945" s="25">
        <v>24177.439999999999</v>
      </c>
      <c r="I945" s="25">
        <v>-13314.94</v>
      </c>
      <c r="J945" s="25">
        <v>10862.499999999998</v>
      </c>
      <c r="K945" s="41">
        <f t="shared" si="32"/>
        <v>2011</v>
      </c>
      <c r="L945" s="42">
        <f t="shared" si="31"/>
        <v>303.24075662376248</v>
      </c>
      <c r="M945" s="39">
        <f>(VLOOKUP(DATE(2005,12,1),IGPM!A:B,2,1)/VLOOKUP(DATE(YEAR(F945),MONTH(F945),1),IGPM!A:B,2,1))*H945</f>
        <v>17845.414408460478</v>
      </c>
      <c r="N945" s="26" t="s">
        <v>28</v>
      </c>
      <c r="O945" s="26" t="s">
        <v>29</v>
      </c>
      <c r="P945" s="25">
        <v>-13314.94</v>
      </c>
      <c r="Q945" s="25">
        <v>10862.499999999998</v>
      </c>
      <c r="R945" s="25">
        <v>63792.857948289718</v>
      </c>
      <c r="S945" s="25">
        <v>-35131.845059278436</v>
      </c>
      <c r="T945" s="27">
        <v>28661.012889011283</v>
      </c>
    </row>
    <row r="946" spans="1:20">
      <c r="A946" s="28" t="s">
        <v>1189</v>
      </c>
      <c r="B946" s="22" t="s">
        <v>996</v>
      </c>
      <c r="C946" s="22" t="s">
        <v>32</v>
      </c>
      <c r="D946" s="22" t="s">
        <v>105</v>
      </c>
      <c r="E946" s="22" t="s">
        <v>26</v>
      </c>
      <c r="F946" s="23">
        <v>40544</v>
      </c>
      <c r="G946" s="24" t="s">
        <v>27</v>
      </c>
      <c r="H946" s="25">
        <v>24177.439999999999</v>
      </c>
      <c r="I946" s="25">
        <v>-13142.66</v>
      </c>
      <c r="J946" s="25">
        <v>11034.779999999999</v>
      </c>
      <c r="K946" s="41">
        <f t="shared" si="32"/>
        <v>2011</v>
      </c>
      <c r="L946" s="42">
        <f t="shared" si="31"/>
        <v>307.21577519314963</v>
      </c>
      <c r="M946" s="39">
        <f>(VLOOKUP(DATE(2005,12,1),IGPM!A:B,2,1)/VLOOKUP(DATE(YEAR(F946),MONTH(F946),1),IGPM!A:B,2,1))*H946</f>
        <v>17845.414408460478</v>
      </c>
      <c r="N946" s="26" t="s">
        <v>28</v>
      </c>
      <c r="O946" s="26" t="s">
        <v>29</v>
      </c>
      <c r="P946" s="25">
        <v>-13142.66</v>
      </c>
      <c r="Q946" s="25">
        <v>11034.779999999999</v>
      </c>
      <c r="R946" s="25">
        <v>63792.857948289718</v>
      </c>
      <c r="S946" s="25">
        <v>-34677.279415962541</v>
      </c>
      <c r="T946" s="27">
        <v>29115.578532327178</v>
      </c>
    </row>
    <row r="947" spans="1:20">
      <c r="A947" s="28" t="s">
        <v>1190</v>
      </c>
      <c r="B947" s="22" t="s">
        <v>523</v>
      </c>
      <c r="C947" s="22" t="s">
        <v>32</v>
      </c>
      <c r="D947" s="22" t="s">
        <v>105</v>
      </c>
      <c r="E947" s="22" t="s">
        <v>26</v>
      </c>
      <c r="F947" s="23">
        <v>40544</v>
      </c>
      <c r="G947" s="24" t="s">
        <v>27</v>
      </c>
      <c r="H947" s="25">
        <v>40295.730000000003</v>
      </c>
      <c r="I947" s="25">
        <v>-22191.55</v>
      </c>
      <c r="J947" s="25">
        <v>18104.180000000004</v>
      </c>
      <c r="K947" s="41">
        <f t="shared" si="32"/>
        <v>2011</v>
      </c>
      <c r="L947" s="42">
        <f t="shared" si="31"/>
        <v>303.24095928405183</v>
      </c>
      <c r="M947" s="39">
        <f>(VLOOKUP(DATE(2005,12,1),IGPM!A:B,2,1)/VLOOKUP(DATE(YEAR(F947),MONTH(F947),1),IGPM!A:B,2,1))*H947</f>
        <v>29742.354887094461</v>
      </c>
      <c r="N947" s="26" t="s">
        <v>28</v>
      </c>
      <c r="O947" s="26" t="s">
        <v>29</v>
      </c>
      <c r="P947" s="25">
        <v>-22191.55</v>
      </c>
      <c r="Q947" s="25">
        <v>18104.180000000004</v>
      </c>
      <c r="R947" s="25">
        <v>106321.42111872211</v>
      </c>
      <c r="S947" s="25">
        <v>-58553.031123326902</v>
      </c>
      <c r="T947" s="27">
        <v>47768.389995395206</v>
      </c>
    </row>
    <row r="948" spans="1:20">
      <c r="A948" s="28" t="s">
        <v>1191</v>
      </c>
      <c r="B948" s="22" t="s">
        <v>1028</v>
      </c>
      <c r="C948" s="22" t="s">
        <v>32</v>
      </c>
      <c r="D948" s="22" t="s">
        <v>105</v>
      </c>
      <c r="E948" s="22" t="s">
        <v>26</v>
      </c>
      <c r="F948" s="23">
        <v>40544</v>
      </c>
      <c r="G948" s="24" t="s">
        <v>27</v>
      </c>
      <c r="H948" s="25">
        <v>80591.45</v>
      </c>
      <c r="I948" s="25">
        <v>-55529.2</v>
      </c>
      <c r="J948" s="25">
        <v>25062.25</v>
      </c>
      <c r="K948" s="41">
        <f t="shared" si="32"/>
        <v>2011</v>
      </c>
      <c r="L948" s="42">
        <f t="shared" si="31"/>
        <v>242.37288039445914</v>
      </c>
      <c r="M948" s="39">
        <f>(VLOOKUP(DATE(2005,12,1),IGPM!A:B,2,1)/VLOOKUP(DATE(YEAR(F948),MONTH(F948),1),IGPM!A:B,2,1))*H948</f>
        <v>59484.702393169915</v>
      </c>
      <c r="N948" s="26" t="s">
        <v>28</v>
      </c>
      <c r="O948" s="26" t="s">
        <v>29</v>
      </c>
      <c r="P948" s="25">
        <v>-55529.2</v>
      </c>
      <c r="Q948" s="25">
        <v>25062.25</v>
      </c>
      <c r="R948" s="25">
        <v>212642.8158521619</v>
      </c>
      <c r="S948" s="25">
        <v>-146515.36174144861</v>
      </c>
      <c r="T948" s="27">
        <v>66127.454110713297</v>
      </c>
    </row>
    <row r="949" spans="1:20">
      <c r="A949" s="28" t="s">
        <v>1192</v>
      </c>
      <c r="B949" s="22" t="s">
        <v>523</v>
      </c>
      <c r="C949" s="22" t="s">
        <v>32</v>
      </c>
      <c r="D949" s="22" t="s">
        <v>105</v>
      </c>
      <c r="E949" s="22" t="s">
        <v>26</v>
      </c>
      <c r="F949" s="23">
        <v>40544</v>
      </c>
      <c r="G949" s="24" t="s">
        <v>27</v>
      </c>
      <c r="H949" s="25">
        <v>40295.730000000003</v>
      </c>
      <c r="I949" s="25">
        <v>-22191.55</v>
      </c>
      <c r="J949" s="25">
        <v>18104.180000000004</v>
      </c>
      <c r="K949" s="41">
        <f t="shared" si="32"/>
        <v>2011</v>
      </c>
      <c r="L949" s="42">
        <f t="shared" si="31"/>
        <v>303.24095928405183</v>
      </c>
      <c r="M949" s="39">
        <f>(VLOOKUP(DATE(2005,12,1),IGPM!A:B,2,1)/VLOOKUP(DATE(YEAR(F949),MONTH(F949),1),IGPM!A:B,2,1))*H949</f>
        <v>29742.354887094461</v>
      </c>
      <c r="N949" s="26" t="s">
        <v>28</v>
      </c>
      <c r="O949" s="26" t="s">
        <v>29</v>
      </c>
      <c r="P949" s="25">
        <v>-22191.55</v>
      </c>
      <c r="Q949" s="25">
        <v>18104.180000000004</v>
      </c>
      <c r="R949" s="25">
        <v>106321.42111872211</v>
      </c>
      <c r="S949" s="25">
        <v>-58553.031123326902</v>
      </c>
      <c r="T949" s="27">
        <v>47768.389995395206</v>
      </c>
    </row>
    <row r="950" spans="1:20">
      <c r="A950" s="28" t="s">
        <v>1193</v>
      </c>
      <c r="B950" s="22" t="s">
        <v>1028</v>
      </c>
      <c r="C950" s="22" t="s">
        <v>32</v>
      </c>
      <c r="D950" s="22" t="s">
        <v>105</v>
      </c>
      <c r="E950" s="22" t="s">
        <v>26</v>
      </c>
      <c r="F950" s="23">
        <v>40544</v>
      </c>
      <c r="G950" s="24" t="s">
        <v>27</v>
      </c>
      <c r="H950" s="25">
        <v>80591.45</v>
      </c>
      <c r="I950" s="25">
        <v>-55529.2</v>
      </c>
      <c r="J950" s="25">
        <v>25062.25</v>
      </c>
      <c r="K950" s="41">
        <f t="shared" si="32"/>
        <v>2011</v>
      </c>
      <c r="L950" s="42">
        <f t="shared" si="31"/>
        <v>242.37288039445914</v>
      </c>
      <c r="M950" s="39">
        <f>(VLOOKUP(DATE(2005,12,1),IGPM!A:B,2,1)/VLOOKUP(DATE(YEAR(F950),MONTH(F950),1),IGPM!A:B,2,1))*H950</f>
        <v>59484.702393169915</v>
      </c>
      <c r="N950" s="26" t="s">
        <v>28</v>
      </c>
      <c r="O950" s="26" t="s">
        <v>29</v>
      </c>
      <c r="P950" s="25">
        <v>-55529.2</v>
      </c>
      <c r="Q950" s="25">
        <v>25062.25</v>
      </c>
      <c r="R950" s="25">
        <v>212642.8158521619</v>
      </c>
      <c r="S950" s="25">
        <v>-146515.36174144861</v>
      </c>
      <c r="T950" s="27">
        <v>66127.454110713297</v>
      </c>
    </row>
    <row r="951" spans="1:20">
      <c r="A951" s="28" t="s">
        <v>1194</v>
      </c>
      <c r="B951" s="22" t="s">
        <v>523</v>
      </c>
      <c r="C951" s="22" t="s">
        <v>32</v>
      </c>
      <c r="D951" s="22" t="s">
        <v>105</v>
      </c>
      <c r="E951" s="22" t="s">
        <v>26</v>
      </c>
      <c r="F951" s="23">
        <v>40544</v>
      </c>
      <c r="G951" s="24" t="s">
        <v>27</v>
      </c>
      <c r="H951" s="25">
        <v>40295.730000000003</v>
      </c>
      <c r="I951" s="25">
        <v>-22191.55</v>
      </c>
      <c r="J951" s="25">
        <v>18104.180000000004</v>
      </c>
      <c r="K951" s="41">
        <f t="shared" si="32"/>
        <v>2011</v>
      </c>
      <c r="L951" s="42">
        <f t="shared" si="31"/>
        <v>303.24095928405183</v>
      </c>
      <c r="M951" s="39">
        <f>(VLOOKUP(DATE(2005,12,1),IGPM!A:B,2,1)/VLOOKUP(DATE(YEAR(F951),MONTH(F951),1),IGPM!A:B,2,1))*H951</f>
        <v>29742.354887094461</v>
      </c>
      <c r="N951" s="26" t="s">
        <v>28</v>
      </c>
      <c r="O951" s="26" t="s">
        <v>29</v>
      </c>
      <c r="P951" s="25">
        <v>-22191.55</v>
      </c>
      <c r="Q951" s="25">
        <v>18104.180000000004</v>
      </c>
      <c r="R951" s="25">
        <v>106321.42111872211</v>
      </c>
      <c r="S951" s="25">
        <v>-58553.031123326902</v>
      </c>
      <c r="T951" s="27">
        <v>47768.389995395206</v>
      </c>
    </row>
    <row r="952" spans="1:20">
      <c r="A952" s="28" t="s">
        <v>1195</v>
      </c>
      <c r="B952" s="22" t="s">
        <v>1028</v>
      </c>
      <c r="C952" s="22" t="s">
        <v>32</v>
      </c>
      <c r="D952" s="22" t="s">
        <v>105</v>
      </c>
      <c r="E952" s="22" t="s">
        <v>26</v>
      </c>
      <c r="F952" s="23">
        <v>40544</v>
      </c>
      <c r="G952" s="24" t="s">
        <v>27</v>
      </c>
      <c r="H952" s="25">
        <v>80591.45</v>
      </c>
      <c r="I952" s="25">
        <v>-55529.2</v>
      </c>
      <c r="J952" s="25">
        <v>25062.25</v>
      </c>
      <c r="K952" s="41">
        <f t="shared" si="32"/>
        <v>2011</v>
      </c>
      <c r="L952" s="42">
        <f t="shared" si="31"/>
        <v>242.37288039445914</v>
      </c>
      <c r="M952" s="39">
        <f>(VLOOKUP(DATE(2005,12,1),IGPM!A:B,2,1)/VLOOKUP(DATE(YEAR(F952),MONTH(F952),1),IGPM!A:B,2,1))*H952</f>
        <v>59484.702393169915</v>
      </c>
      <c r="N952" s="26" t="s">
        <v>28</v>
      </c>
      <c r="O952" s="26" t="s">
        <v>29</v>
      </c>
      <c r="P952" s="25">
        <v>-55529.2</v>
      </c>
      <c r="Q952" s="25">
        <v>25062.25</v>
      </c>
      <c r="R952" s="25">
        <v>212642.8158521619</v>
      </c>
      <c r="S952" s="25">
        <v>-146515.36174144861</v>
      </c>
      <c r="T952" s="27">
        <v>66127.454110713297</v>
      </c>
    </row>
    <row r="953" spans="1:20">
      <c r="A953" s="28" t="s">
        <v>1196</v>
      </c>
      <c r="B953" s="22" t="s">
        <v>523</v>
      </c>
      <c r="C953" s="22" t="s">
        <v>32</v>
      </c>
      <c r="D953" s="22" t="s">
        <v>105</v>
      </c>
      <c r="E953" s="22" t="s">
        <v>26</v>
      </c>
      <c r="F953" s="23">
        <v>40544</v>
      </c>
      <c r="G953" s="24" t="s">
        <v>27</v>
      </c>
      <c r="H953" s="25">
        <v>40295.730000000003</v>
      </c>
      <c r="I953" s="25">
        <v>-22191.55</v>
      </c>
      <c r="J953" s="25">
        <v>18104.180000000004</v>
      </c>
      <c r="K953" s="41">
        <f t="shared" si="32"/>
        <v>2011</v>
      </c>
      <c r="L953" s="42">
        <f t="shared" si="31"/>
        <v>303.24095928405183</v>
      </c>
      <c r="M953" s="39">
        <f>(VLOOKUP(DATE(2005,12,1),IGPM!A:B,2,1)/VLOOKUP(DATE(YEAR(F953),MONTH(F953),1),IGPM!A:B,2,1))*H953</f>
        <v>29742.354887094461</v>
      </c>
      <c r="N953" s="26" t="s">
        <v>28</v>
      </c>
      <c r="O953" s="26" t="s">
        <v>29</v>
      </c>
      <c r="P953" s="25">
        <v>-22191.55</v>
      </c>
      <c r="Q953" s="25">
        <v>18104.180000000004</v>
      </c>
      <c r="R953" s="25">
        <v>106321.42111872211</v>
      </c>
      <c r="S953" s="25">
        <v>-58553.031123326902</v>
      </c>
      <c r="T953" s="27">
        <v>47768.389995395206</v>
      </c>
    </row>
    <row r="954" spans="1:20">
      <c r="A954" s="28" t="s">
        <v>1197</v>
      </c>
      <c r="B954" s="22" t="s">
        <v>1028</v>
      </c>
      <c r="C954" s="22" t="s">
        <v>32</v>
      </c>
      <c r="D954" s="22" t="s">
        <v>105</v>
      </c>
      <c r="E954" s="22" t="s">
        <v>26</v>
      </c>
      <c r="F954" s="23">
        <v>40544</v>
      </c>
      <c r="G954" s="24" t="s">
        <v>27</v>
      </c>
      <c r="H954" s="25">
        <v>80591.45</v>
      </c>
      <c r="I954" s="25">
        <v>-55529.2</v>
      </c>
      <c r="J954" s="25">
        <v>25062.25</v>
      </c>
      <c r="K954" s="41">
        <f t="shared" si="32"/>
        <v>2011</v>
      </c>
      <c r="L954" s="42">
        <f t="shared" si="31"/>
        <v>242.37288039445914</v>
      </c>
      <c r="M954" s="39">
        <f>(VLOOKUP(DATE(2005,12,1),IGPM!A:B,2,1)/VLOOKUP(DATE(YEAR(F954),MONTH(F954),1),IGPM!A:B,2,1))*H954</f>
        <v>59484.702393169915</v>
      </c>
      <c r="N954" s="26" t="s">
        <v>28</v>
      </c>
      <c r="O954" s="26" t="s">
        <v>29</v>
      </c>
      <c r="P954" s="25">
        <v>-55529.2</v>
      </c>
      <c r="Q954" s="25">
        <v>25062.25</v>
      </c>
      <c r="R954" s="25">
        <v>212642.8158521619</v>
      </c>
      <c r="S954" s="25">
        <v>-146515.36174144861</v>
      </c>
      <c r="T954" s="27">
        <v>66127.454110713297</v>
      </c>
    </row>
    <row r="955" spans="1:20">
      <c r="A955" s="28" t="s">
        <v>1198</v>
      </c>
      <c r="B955" s="22" t="s">
        <v>523</v>
      </c>
      <c r="C955" s="22" t="s">
        <v>32</v>
      </c>
      <c r="D955" s="22" t="s">
        <v>105</v>
      </c>
      <c r="E955" s="22" t="s">
        <v>26</v>
      </c>
      <c r="F955" s="23">
        <v>40544</v>
      </c>
      <c r="G955" s="24" t="s">
        <v>27</v>
      </c>
      <c r="H955" s="25">
        <v>40295.730000000003</v>
      </c>
      <c r="I955" s="25">
        <v>-22191.55</v>
      </c>
      <c r="J955" s="25">
        <v>18104.180000000004</v>
      </c>
      <c r="K955" s="41">
        <f t="shared" si="32"/>
        <v>2011</v>
      </c>
      <c r="L955" s="42">
        <f t="shared" si="31"/>
        <v>303.24095928405183</v>
      </c>
      <c r="M955" s="39">
        <f>(VLOOKUP(DATE(2005,12,1),IGPM!A:B,2,1)/VLOOKUP(DATE(YEAR(F955),MONTH(F955),1),IGPM!A:B,2,1))*H955</f>
        <v>29742.354887094461</v>
      </c>
      <c r="N955" s="26" t="s">
        <v>28</v>
      </c>
      <c r="O955" s="26" t="s">
        <v>29</v>
      </c>
      <c r="P955" s="25">
        <v>-22191.55</v>
      </c>
      <c r="Q955" s="25">
        <v>18104.180000000004</v>
      </c>
      <c r="R955" s="25">
        <v>106321.42111872211</v>
      </c>
      <c r="S955" s="25">
        <v>-58553.031123326902</v>
      </c>
      <c r="T955" s="27">
        <v>47768.389995395206</v>
      </c>
    </row>
    <row r="956" spans="1:20">
      <c r="A956" s="28" t="s">
        <v>1199</v>
      </c>
      <c r="B956" s="22" t="s">
        <v>1028</v>
      </c>
      <c r="C956" s="22" t="s">
        <v>32</v>
      </c>
      <c r="D956" s="22" t="s">
        <v>105</v>
      </c>
      <c r="E956" s="22" t="s">
        <v>26</v>
      </c>
      <c r="F956" s="23">
        <v>40544</v>
      </c>
      <c r="G956" s="24" t="s">
        <v>27</v>
      </c>
      <c r="H956" s="25">
        <v>80591.45</v>
      </c>
      <c r="I956" s="25">
        <v>-55529.2</v>
      </c>
      <c r="J956" s="25">
        <v>25062.25</v>
      </c>
      <c r="K956" s="41">
        <f t="shared" si="32"/>
        <v>2011</v>
      </c>
      <c r="L956" s="42">
        <f t="shared" si="31"/>
        <v>242.37288039445914</v>
      </c>
      <c r="M956" s="39">
        <f>(VLOOKUP(DATE(2005,12,1),IGPM!A:B,2,1)/VLOOKUP(DATE(YEAR(F956),MONTH(F956),1),IGPM!A:B,2,1))*H956</f>
        <v>59484.702393169915</v>
      </c>
      <c r="N956" s="26" t="s">
        <v>28</v>
      </c>
      <c r="O956" s="26" t="s">
        <v>29</v>
      </c>
      <c r="P956" s="25">
        <v>-55529.2</v>
      </c>
      <c r="Q956" s="25">
        <v>25062.25</v>
      </c>
      <c r="R956" s="25">
        <v>212642.8158521619</v>
      </c>
      <c r="S956" s="25">
        <v>-146515.36174144861</v>
      </c>
      <c r="T956" s="27">
        <v>66127.454110713297</v>
      </c>
    </row>
    <row r="957" spans="1:20">
      <c r="A957" s="28" t="s">
        <v>1200</v>
      </c>
      <c r="B957" s="22" t="s">
        <v>996</v>
      </c>
      <c r="C957" s="22" t="s">
        <v>32</v>
      </c>
      <c r="D957" s="22" t="s">
        <v>105</v>
      </c>
      <c r="E957" s="22" t="s">
        <v>26</v>
      </c>
      <c r="F957" s="23">
        <v>40544</v>
      </c>
      <c r="G957" s="24" t="s">
        <v>27</v>
      </c>
      <c r="H957" s="25">
        <v>24177.439999999999</v>
      </c>
      <c r="I957" s="25">
        <v>-13142.66</v>
      </c>
      <c r="J957" s="25">
        <v>11034.779999999999</v>
      </c>
      <c r="K957" s="41">
        <f t="shared" si="32"/>
        <v>2011</v>
      </c>
      <c r="L957" s="42">
        <f t="shared" si="31"/>
        <v>307.21577519314963</v>
      </c>
      <c r="M957" s="39">
        <f>(VLOOKUP(DATE(2005,12,1),IGPM!A:B,2,1)/VLOOKUP(DATE(YEAR(F957),MONTH(F957),1),IGPM!A:B,2,1))*H957</f>
        <v>17845.414408460478</v>
      </c>
      <c r="N957" s="26" t="s">
        <v>28</v>
      </c>
      <c r="O957" s="26" t="s">
        <v>29</v>
      </c>
      <c r="P957" s="25">
        <v>-13142.66</v>
      </c>
      <c r="Q957" s="25">
        <v>11034.779999999999</v>
      </c>
      <c r="R957" s="25">
        <v>63792.857948289718</v>
      </c>
      <c r="S957" s="25">
        <v>-34677.279415962541</v>
      </c>
      <c r="T957" s="27">
        <v>29115.578532327178</v>
      </c>
    </row>
    <row r="958" spans="1:20">
      <c r="A958" s="28" t="s">
        <v>1201</v>
      </c>
      <c r="B958" s="22" t="s">
        <v>996</v>
      </c>
      <c r="C958" s="22" t="s">
        <v>32</v>
      </c>
      <c r="D958" s="22" t="s">
        <v>105</v>
      </c>
      <c r="E958" s="22" t="s">
        <v>26</v>
      </c>
      <c r="F958" s="23">
        <v>40544</v>
      </c>
      <c r="G958" s="24" t="s">
        <v>27</v>
      </c>
      <c r="H958" s="25">
        <v>24177.439999999999</v>
      </c>
      <c r="I958" s="25">
        <v>-13142.66</v>
      </c>
      <c r="J958" s="25">
        <v>11034.779999999999</v>
      </c>
      <c r="K958" s="41">
        <f t="shared" si="32"/>
        <v>2011</v>
      </c>
      <c r="L958" s="42">
        <f t="shared" si="31"/>
        <v>307.21577519314963</v>
      </c>
      <c r="M958" s="39">
        <f>(VLOOKUP(DATE(2005,12,1),IGPM!A:B,2,1)/VLOOKUP(DATE(YEAR(F958),MONTH(F958),1),IGPM!A:B,2,1))*H958</f>
        <v>17845.414408460478</v>
      </c>
      <c r="N958" s="26" t="s">
        <v>28</v>
      </c>
      <c r="O958" s="26" t="s">
        <v>29</v>
      </c>
      <c r="P958" s="25">
        <v>-13142.66</v>
      </c>
      <c r="Q958" s="25">
        <v>11034.779999999999</v>
      </c>
      <c r="R958" s="25">
        <v>63792.857948289718</v>
      </c>
      <c r="S958" s="25">
        <v>-34677.279415962541</v>
      </c>
      <c r="T958" s="27">
        <v>29115.578532327178</v>
      </c>
    </row>
    <row r="959" spans="1:20">
      <c r="A959" s="28" t="s">
        <v>1202</v>
      </c>
      <c r="B959" s="22" t="s">
        <v>996</v>
      </c>
      <c r="C959" s="22" t="s">
        <v>32</v>
      </c>
      <c r="D959" s="22" t="s">
        <v>105</v>
      </c>
      <c r="E959" s="22" t="s">
        <v>26</v>
      </c>
      <c r="F959" s="23">
        <v>40544</v>
      </c>
      <c r="G959" s="24" t="s">
        <v>27</v>
      </c>
      <c r="H959" s="25">
        <v>24177.439999999999</v>
      </c>
      <c r="I959" s="25">
        <v>-13142.66</v>
      </c>
      <c r="J959" s="25">
        <v>11034.779999999999</v>
      </c>
      <c r="K959" s="41">
        <f t="shared" si="32"/>
        <v>2011</v>
      </c>
      <c r="L959" s="42">
        <f t="shared" si="31"/>
        <v>307.21577519314963</v>
      </c>
      <c r="M959" s="39">
        <f>(VLOOKUP(DATE(2005,12,1),IGPM!A:B,2,1)/VLOOKUP(DATE(YEAR(F959),MONTH(F959),1),IGPM!A:B,2,1))*H959</f>
        <v>17845.414408460478</v>
      </c>
      <c r="N959" s="26" t="s">
        <v>28</v>
      </c>
      <c r="O959" s="26" t="s">
        <v>29</v>
      </c>
      <c r="P959" s="25">
        <v>-13142.66</v>
      </c>
      <c r="Q959" s="25">
        <v>11034.779999999999</v>
      </c>
      <c r="R959" s="25">
        <v>63792.857948289718</v>
      </c>
      <c r="S959" s="25">
        <v>-34677.279415962541</v>
      </c>
      <c r="T959" s="27">
        <v>29115.578532327178</v>
      </c>
    </row>
    <row r="960" spans="1:20">
      <c r="A960" s="28" t="s">
        <v>1203</v>
      </c>
      <c r="B960" s="22" t="s">
        <v>996</v>
      </c>
      <c r="C960" s="22" t="s">
        <v>32</v>
      </c>
      <c r="D960" s="22" t="s">
        <v>105</v>
      </c>
      <c r="E960" s="22" t="s">
        <v>26</v>
      </c>
      <c r="F960" s="23">
        <v>40544</v>
      </c>
      <c r="G960" s="24" t="s">
        <v>27</v>
      </c>
      <c r="H960" s="25">
        <v>24177.439999999999</v>
      </c>
      <c r="I960" s="25">
        <v>-13142.66</v>
      </c>
      <c r="J960" s="25">
        <v>11034.779999999999</v>
      </c>
      <c r="K960" s="41">
        <f t="shared" si="32"/>
        <v>2011</v>
      </c>
      <c r="L960" s="42">
        <f t="shared" si="31"/>
        <v>307.21577519314963</v>
      </c>
      <c r="M960" s="39">
        <f>(VLOOKUP(DATE(2005,12,1),IGPM!A:B,2,1)/VLOOKUP(DATE(YEAR(F960),MONTH(F960),1),IGPM!A:B,2,1))*H960</f>
        <v>17845.414408460478</v>
      </c>
      <c r="N960" s="26" t="s">
        <v>28</v>
      </c>
      <c r="O960" s="26" t="s">
        <v>29</v>
      </c>
      <c r="P960" s="25">
        <v>-13142.66</v>
      </c>
      <c r="Q960" s="25">
        <v>11034.779999999999</v>
      </c>
      <c r="R960" s="25">
        <v>63792.857948289718</v>
      </c>
      <c r="S960" s="25">
        <v>-34677.279415962541</v>
      </c>
      <c r="T960" s="27">
        <v>29115.578532327178</v>
      </c>
    </row>
    <row r="961" spans="1:20">
      <c r="A961" s="28" t="s">
        <v>1204</v>
      </c>
      <c r="B961" s="22" t="s">
        <v>523</v>
      </c>
      <c r="C961" s="22" t="s">
        <v>32</v>
      </c>
      <c r="D961" s="22" t="s">
        <v>105</v>
      </c>
      <c r="E961" s="22" t="s">
        <v>26</v>
      </c>
      <c r="F961" s="23">
        <v>40544</v>
      </c>
      <c r="G961" s="24" t="s">
        <v>27</v>
      </c>
      <c r="H961" s="25">
        <v>40295.730000000003</v>
      </c>
      <c r="I961" s="25">
        <v>-22191.55</v>
      </c>
      <c r="J961" s="25">
        <v>18104.180000000004</v>
      </c>
      <c r="K961" s="41">
        <f t="shared" si="32"/>
        <v>2011</v>
      </c>
      <c r="L961" s="42">
        <f t="shared" si="31"/>
        <v>303.24095928405183</v>
      </c>
      <c r="M961" s="39">
        <f>(VLOOKUP(DATE(2005,12,1),IGPM!A:B,2,1)/VLOOKUP(DATE(YEAR(F961),MONTH(F961),1),IGPM!A:B,2,1))*H961</f>
        <v>29742.354887094461</v>
      </c>
      <c r="N961" s="26" t="s">
        <v>28</v>
      </c>
      <c r="O961" s="26" t="s">
        <v>29</v>
      </c>
      <c r="P961" s="25">
        <v>-22191.55</v>
      </c>
      <c r="Q961" s="25">
        <v>18104.180000000004</v>
      </c>
      <c r="R961" s="25">
        <v>106321.42111872211</v>
      </c>
      <c r="S961" s="25">
        <v>-58553.031123326902</v>
      </c>
      <c r="T961" s="27">
        <v>47768.389995395206</v>
      </c>
    </row>
    <row r="962" spans="1:20">
      <c r="A962" s="28" t="s">
        <v>1205</v>
      </c>
      <c r="B962" s="22" t="s">
        <v>1028</v>
      </c>
      <c r="C962" s="22" t="s">
        <v>32</v>
      </c>
      <c r="D962" s="22" t="s">
        <v>105</v>
      </c>
      <c r="E962" s="22" t="s">
        <v>26</v>
      </c>
      <c r="F962" s="23">
        <v>40544</v>
      </c>
      <c r="G962" s="24" t="s">
        <v>27</v>
      </c>
      <c r="H962" s="25">
        <v>80591.45</v>
      </c>
      <c r="I962" s="25">
        <v>-55529.2</v>
      </c>
      <c r="J962" s="25">
        <v>25062.25</v>
      </c>
      <c r="K962" s="41">
        <f t="shared" si="32"/>
        <v>2011</v>
      </c>
      <c r="L962" s="42">
        <f t="shared" si="31"/>
        <v>242.37288039445914</v>
      </c>
      <c r="M962" s="39">
        <f>(VLOOKUP(DATE(2005,12,1),IGPM!A:B,2,1)/VLOOKUP(DATE(YEAR(F962),MONTH(F962),1),IGPM!A:B,2,1))*H962</f>
        <v>59484.702393169915</v>
      </c>
      <c r="N962" s="26" t="s">
        <v>28</v>
      </c>
      <c r="O962" s="26" t="s">
        <v>29</v>
      </c>
      <c r="P962" s="25">
        <v>-55529.2</v>
      </c>
      <c r="Q962" s="25">
        <v>25062.25</v>
      </c>
      <c r="R962" s="25">
        <v>212642.8158521619</v>
      </c>
      <c r="S962" s="25">
        <v>-146515.36174144861</v>
      </c>
      <c r="T962" s="27">
        <v>66127.454110713297</v>
      </c>
    </row>
    <row r="963" spans="1:20">
      <c r="A963" s="28" t="s">
        <v>1206</v>
      </c>
      <c r="B963" s="22" t="s">
        <v>1207</v>
      </c>
      <c r="C963" s="22" t="s">
        <v>32</v>
      </c>
      <c r="D963" s="22" t="s">
        <v>105</v>
      </c>
      <c r="E963" s="22" t="s">
        <v>26</v>
      </c>
      <c r="F963" s="23">
        <v>40544</v>
      </c>
      <c r="G963" s="24" t="s">
        <v>27</v>
      </c>
      <c r="H963" s="25">
        <v>201478.63</v>
      </c>
      <c r="I963" s="25">
        <v>-129997.32</v>
      </c>
      <c r="J963" s="25">
        <v>71481.31</v>
      </c>
      <c r="K963" s="41">
        <f t="shared" si="32"/>
        <v>2011</v>
      </c>
      <c r="L963" s="42">
        <f t="shared" ref="L963:L1026" si="33">IFERROR((DATEDIF(F963,DATE(2024,12,31),"M")*H963)/(H963-J963),12*_xlfn.NUMBERVALUE(LEFT(G963,3)))</f>
        <v>258.8278836056005</v>
      </c>
      <c r="M963" s="39">
        <f>(VLOOKUP(DATE(2005,12,1),IGPM!A:B,2,1)/VLOOKUP(DATE(YEAR(F963),MONTH(F963),1),IGPM!A:B,2,1))*H963</f>
        <v>148711.75967343431</v>
      </c>
      <c r="N963" s="26" t="s">
        <v>28</v>
      </c>
      <c r="O963" s="26" t="s">
        <v>29</v>
      </c>
      <c r="P963" s="25">
        <v>-129997.32</v>
      </c>
      <c r="Q963" s="25">
        <v>71481.31</v>
      </c>
      <c r="R963" s="25">
        <v>531607.05282304599</v>
      </c>
      <c r="S963" s="25">
        <v>-343001.5985322831</v>
      </c>
      <c r="T963" s="27">
        <v>188605.45429076289</v>
      </c>
    </row>
    <row r="964" spans="1:20">
      <c r="A964" s="28" t="s">
        <v>1208</v>
      </c>
      <c r="B964" s="22" t="s">
        <v>1207</v>
      </c>
      <c r="C964" s="22" t="s">
        <v>32</v>
      </c>
      <c r="D964" s="22" t="s">
        <v>105</v>
      </c>
      <c r="E964" s="22" t="s">
        <v>26</v>
      </c>
      <c r="F964" s="23">
        <v>40544</v>
      </c>
      <c r="G964" s="24" t="s">
        <v>27</v>
      </c>
      <c r="H964" s="25">
        <v>201478.63</v>
      </c>
      <c r="I964" s="25">
        <v>-129997.32</v>
      </c>
      <c r="J964" s="25">
        <v>71481.31</v>
      </c>
      <c r="K964" s="41">
        <f t="shared" si="32"/>
        <v>2011</v>
      </c>
      <c r="L964" s="42">
        <f t="shared" si="33"/>
        <v>258.8278836056005</v>
      </c>
      <c r="M964" s="39">
        <f>(VLOOKUP(DATE(2005,12,1),IGPM!A:B,2,1)/VLOOKUP(DATE(YEAR(F964),MONTH(F964),1),IGPM!A:B,2,1))*H964</f>
        <v>148711.75967343431</v>
      </c>
      <c r="N964" s="26" t="s">
        <v>28</v>
      </c>
      <c r="O964" s="26" t="s">
        <v>29</v>
      </c>
      <c r="P964" s="25">
        <v>-129997.32</v>
      </c>
      <c r="Q964" s="25">
        <v>71481.31</v>
      </c>
      <c r="R964" s="25">
        <v>531607.05282304599</v>
      </c>
      <c r="S964" s="25">
        <v>-343001.5985322831</v>
      </c>
      <c r="T964" s="27">
        <v>188605.45429076289</v>
      </c>
    </row>
    <row r="965" spans="1:20">
      <c r="A965" s="28" t="s">
        <v>1209</v>
      </c>
      <c r="B965" s="22" t="s">
        <v>1210</v>
      </c>
      <c r="C965" s="22" t="s">
        <v>32</v>
      </c>
      <c r="D965" s="22" t="s">
        <v>105</v>
      </c>
      <c r="E965" s="22" t="s">
        <v>26</v>
      </c>
      <c r="F965" s="23">
        <v>40544</v>
      </c>
      <c r="G965" s="24" t="s">
        <v>27</v>
      </c>
      <c r="H965" s="25">
        <v>201478.63</v>
      </c>
      <c r="I965" s="25">
        <v>-129997.32</v>
      </c>
      <c r="J965" s="25">
        <v>71481.31</v>
      </c>
      <c r="K965" s="41">
        <f t="shared" ref="K965:K1028" si="34">YEAR(F965)</f>
        <v>2011</v>
      </c>
      <c r="L965" s="42">
        <f t="shared" si="33"/>
        <v>258.8278836056005</v>
      </c>
      <c r="M965" s="39">
        <f>(VLOOKUP(DATE(2005,12,1),IGPM!A:B,2,1)/VLOOKUP(DATE(YEAR(F965),MONTH(F965),1),IGPM!A:B,2,1))*H965</f>
        <v>148711.75967343431</v>
      </c>
      <c r="N965" s="26" t="s">
        <v>28</v>
      </c>
      <c r="O965" s="26" t="s">
        <v>29</v>
      </c>
      <c r="P965" s="25">
        <v>-129997.32</v>
      </c>
      <c r="Q965" s="25">
        <v>71481.31</v>
      </c>
      <c r="R965" s="25">
        <v>531607.05282304599</v>
      </c>
      <c r="S965" s="25">
        <v>-343001.5985322831</v>
      </c>
      <c r="T965" s="27">
        <v>188605.45429076289</v>
      </c>
    </row>
    <row r="966" spans="1:20">
      <c r="A966" s="28" t="s">
        <v>1211</v>
      </c>
      <c r="B966" s="22" t="s">
        <v>1210</v>
      </c>
      <c r="C966" s="22" t="s">
        <v>32</v>
      </c>
      <c r="D966" s="22" t="s">
        <v>105</v>
      </c>
      <c r="E966" s="22" t="s">
        <v>26</v>
      </c>
      <c r="F966" s="23">
        <v>40544</v>
      </c>
      <c r="G966" s="24" t="s">
        <v>27</v>
      </c>
      <c r="H966" s="25">
        <v>201478.63</v>
      </c>
      <c r="I966" s="25">
        <v>-129997.32</v>
      </c>
      <c r="J966" s="25">
        <v>71481.31</v>
      </c>
      <c r="K966" s="41">
        <f t="shared" si="34"/>
        <v>2011</v>
      </c>
      <c r="L966" s="42">
        <f t="shared" si="33"/>
        <v>258.8278836056005</v>
      </c>
      <c r="M966" s="39">
        <f>(VLOOKUP(DATE(2005,12,1),IGPM!A:B,2,1)/VLOOKUP(DATE(YEAR(F966),MONTH(F966),1),IGPM!A:B,2,1))*H966</f>
        <v>148711.75967343431</v>
      </c>
      <c r="N966" s="26" t="s">
        <v>28</v>
      </c>
      <c r="O966" s="26" t="s">
        <v>29</v>
      </c>
      <c r="P966" s="25">
        <v>-129997.32</v>
      </c>
      <c r="Q966" s="25">
        <v>71481.31</v>
      </c>
      <c r="R966" s="25">
        <v>531607.05282304599</v>
      </c>
      <c r="S966" s="25">
        <v>-343001.5985322831</v>
      </c>
      <c r="T966" s="27">
        <v>188605.45429076289</v>
      </c>
    </row>
    <row r="967" spans="1:20">
      <c r="A967" s="28" t="s">
        <v>1212</v>
      </c>
      <c r="B967" s="22" t="s">
        <v>1213</v>
      </c>
      <c r="C967" s="22" t="s">
        <v>32</v>
      </c>
      <c r="D967" s="22" t="s">
        <v>105</v>
      </c>
      <c r="E967" s="22" t="s">
        <v>26</v>
      </c>
      <c r="F967" s="23">
        <v>40544</v>
      </c>
      <c r="G967" s="24" t="s">
        <v>27</v>
      </c>
      <c r="H967" s="25">
        <v>16118.29</v>
      </c>
      <c r="I967" s="25">
        <v>-8026.34</v>
      </c>
      <c r="J967" s="25">
        <v>8091.9500000000007</v>
      </c>
      <c r="K967" s="41">
        <f t="shared" si="34"/>
        <v>2011</v>
      </c>
      <c r="L967" s="42">
        <f t="shared" si="33"/>
        <v>335.36511411178697</v>
      </c>
      <c r="M967" s="39">
        <f>(VLOOKUP(DATE(2005,12,1),IGPM!A:B,2,1)/VLOOKUP(DATE(YEAR(F967),MONTH(F967),1),IGPM!A:B,2,1))*H967</f>
        <v>11896.940478633984</v>
      </c>
      <c r="N967" s="26" t="s">
        <v>28</v>
      </c>
      <c r="O967" s="26" t="s">
        <v>29</v>
      </c>
      <c r="P967" s="25">
        <v>-8026.34</v>
      </c>
      <c r="Q967" s="25">
        <v>8091.9500000000007</v>
      </c>
      <c r="R967" s="25">
        <v>42528.563170432382</v>
      </c>
      <c r="S967" s="25">
        <v>-21177.724666659324</v>
      </c>
      <c r="T967" s="27">
        <v>21350.838503773059</v>
      </c>
    </row>
    <row r="968" spans="1:20">
      <c r="A968" s="28" t="s">
        <v>1214</v>
      </c>
      <c r="B968" s="22" t="s">
        <v>996</v>
      </c>
      <c r="C968" s="22" t="s">
        <v>32</v>
      </c>
      <c r="D968" s="22" t="s">
        <v>105</v>
      </c>
      <c r="E968" s="22" t="s">
        <v>26</v>
      </c>
      <c r="F968" s="23">
        <v>40544</v>
      </c>
      <c r="G968" s="24" t="s">
        <v>27</v>
      </c>
      <c r="H968" s="25">
        <v>24177.439999999999</v>
      </c>
      <c r="I968" s="25">
        <v>-13142.66</v>
      </c>
      <c r="J968" s="25">
        <v>11034.779999999999</v>
      </c>
      <c r="K968" s="41">
        <f t="shared" si="34"/>
        <v>2011</v>
      </c>
      <c r="L968" s="42">
        <f t="shared" si="33"/>
        <v>307.21577519314963</v>
      </c>
      <c r="M968" s="39">
        <f>(VLOOKUP(DATE(2005,12,1),IGPM!A:B,2,1)/VLOOKUP(DATE(YEAR(F968),MONTH(F968),1),IGPM!A:B,2,1))*H968</f>
        <v>17845.414408460478</v>
      </c>
      <c r="N968" s="26" t="s">
        <v>28</v>
      </c>
      <c r="O968" s="26" t="s">
        <v>29</v>
      </c>
      <c r="P968" s="25">
        <v>-13142.66</v>
      </c>
      <c r="Q968" s="25">
        <v>11034.779999999999</v>
      </c>
      <c r="R968" s="25">
        <v>63792.857948289718</v>
      </c>
      <c r="S968" s="25">
        <v>-34677.279415962541</v>
      </c>
      <c r="T968" s="27">
        <v>29115.578532327178</v>
      </c>
    </row>
    <row r="969" spans="1:20">
      <c r="A969" s="28" t="s">
        <v>1215</v>
      </c>
      <c r="B969" s="22" t="s">
        <v>996</v>
      </c>
      <c r="C969" s="22" t="s">
        <v>32</v>
      </c>
      <c r="D969" s="22" t="s">
        <v>105</v>
      </c>
      <c r="E969" s="22" t="s">
        <v>26</v>
      </c>
      <c r="F969" s="23">
        <v>40544</v>
      </c>
      <c r="G969" s="24" t="s">
        <v>27</v>
      </c>
      <c r="H969" s="25">
        <v>24177.439999999999</v>
      </c>
      <c r="I969" s="25">
        <v>-13142.66</v>
      </c>
      <c r="J969" s="25">
        <v>11034.779999999999</v>
      </c>
      <c r="K969" s="41">
        <f t="shared" si="34"/>
        <v>2011</v>
      </c>
      <c r="L969" s="42">
        <f t="shared" si="33"/>
        <v>307.21577519314963</v>
      </c>
      <c r="M969" s="39">
        <f>(VLOOKUP(DATE(2005,12,1),IGPM!A:B,2,1)/VLOOKUP(DATE(YEAR(F969),MONTH(F969),1),IGPM!A:B,2,1))*H969</f>
        <v>17845.414408460478</v>
      </c>
      <c r="N969" s="26" t="s">
        <v>28</v>
      </c>
      <c r="O969" s="26" t="s">
        <v>29</v>
      </c>
      <c r="P969" s="25">
        <v>-13142.66</v>
      </c>
      <c r="Q969" s="25">
        <v>11034.779999999999</v>
      </c>
      <c r="R969" s="25">
        <v>63792.857948289718</v>
      </c>
      <c r="S969" s="25">
        <v>-34677.279415962541</v>
      </c>
      <c r="T969" s="27">
        <v>29115.578532327178</v>
      </c>
    </row>
    <row r="970" spans="1:20">
      <c r="A970" s="28" t="s">
        <v>1216</v>
      </c>
      <c r="B970" s="22" t="s">
        <v>51</v>
      </c>
      <c r="C970" s="22" t="s">
        <v>32</v>
      </c>
      <c r="D970" s="22" t="s">
        <v>105</v>
      </c>
      <c r="E970" s="22" t="s">
        <v>26</v>
      </c>
      <c r="F970" s="23">
        <v>40544</v>
      </c>
      <c r="G970" s="24" t="s">
        <v>27</v>
      </c>
      <c r="H970" s="25">
        <v>4029.57</v>
      </c>
      <c r="I970" s="25">
        <v>-2357.71</v>
      </c>
      <c r="J970" s="25">
        <v>1671.8600000000001</v>
      </c>
      <c r="K970" s="41">
        <f t="shared" si="34"/>
        <v>2011</v>
      </c>
      <c r="L970" s="42">
        <f t="shared" si="33"/>
        <v>285.42025524767678</v>
      </c>
      <c r="M970" s="39">
        <f>(VLOOKUP(DATE(2005,12,1),IGPM!A:B,2,1)/VLOOKUP(DATE(YEAR(F970),MONTH(F970),1),IGPM!A:B,2,1))*H970</f>
        <v>2974.2332744037453</v>
      </c>
      <c r="N970" s="26" t="s">
        <v>28</v>
      </c>
      <c r="O970" s="26" t="s">
        <v>29</v>
      </c>
      <c r="P970" s="25">
        <v>-2357.71</v>
      </c>
      <c r="Q970" s="25">
        <v>1671.8600000000001</v>
      </c>
      <c r="R970" s="25">
        <v>10632.134196287525</v>
      </c>
      <c r="S970" s="25">
        <v>-6220.8843911209033</v>
      </c>
      <c r="T970" s="27">
        <v>4411.2498051666216</v>
      </c>
    </row>
    <row r="971" spans="1:20">
      <c r="A971" s="28" t="s">
        <v>1217</v>
      </c>
      <c r="B971" s="22" t="s">
        <v>51</v>
      </c>
      <c r="C971" s="22" t="s">
        <v>32</v>
      </c>
      <c r="D971" s="22" t="s">
        <v>105</v>
      </c>
      <c r="E971" s="22" t="s">
        <v>26</v>
      </c>
      <c r="F971" s="23">
        <v>40544</v>
      </c>
      <c r="G971" s="24" t="s">
        <v>27</v>
      </c>
      <c r="H971" s="25">
        <v>4029.57</v>
      </c>
      <c r="I971" s="25">
        <v>-2357.71</v>
      </c>
      <c r="J971" s="25">
        <v>1671.8600000000001</v>
      </c>
      <c r="K971" s="41">
        <f t="shared" si="34"/>
        <v>2011</v>
      </c>
      <c r="L971" s="42">
        <f t="shared" si="33"/>
        <v>285.42025524767678</v>
      </c>
      <c r="M971" s="39">
        <f>(VLOOKUP(DATE(2005,12,1),IGPM!A:B,2,1)/VLOOKUP(DATE(YEAR(F971),MONTH(F971),1),IGPM!A:B,2,1))*H971</f>
        <v>2974.2332744037453</v>
      </c>
      <c r="N971" s="26" t="s">
        <v>28</v>
      </c>
      <c r="O971" s="26" t="s">
        <v>29</v>
      </c>
      <c r="P971" s="25">
        <v>-2357.71</v>
      </c>
      <c r="Q971" s="25">
        <v>1671.8600000000001</v>
      </c>
      <c r="R971" s="25">
        <v>10632.134196287525</v>
      </c>
      <c r="S971" s="25">
        <v>-6220.8843911209033</v>
      </c>
      <c r="T971" s="27">
        <v>4411.2498051666216</v>
      </c>
    </row>
    <row r="972" spans="1:20">
      <c r="A972" s="28" t="s">
        <v>1218</v>
      </c>
      <c r="B972" s="22" t="s">
        <v>1128</v>
      </c>
      <c r="C972" s="22" t="s">
        <v>32</v>
      </c>
      <c r="D972" s="22" t="s">
        <v>105</v>
      </c>
      <c r="E972" s="22" t="s">
        <v>26</v>
      </c>
      <c r="F972" s="23">
        <v>40544</v>
      </c>
      <c r="G972" s="24" t="s">
        <v>27</v>
      </c>
      <c r="H972" s="25">
        <v>8059.15</v>
      </c>
      <c r="I972" s="25">
        <v>-5552.92</v>
      </c>
      <c r="J972" s="25">
        <v>2506.2299999999996</v>
      </c>
      <c r="K972" s="41">
        <f t="shared" si="34"/>
        <v>2011</v>
      </c>
      <c r="L972" s="42">
        <f t="shared" si="33"/>
        <v>242.37303076579531</v>
      </c>
      <c r="M972" s="39">
        <f>(VLOOKUP(DATE(2005,12,1),IGPM!A:B,2,1)/VLOOKUP(DATE(YEAR(F972),MONTH(F972),1),IGPM!A:B,2,1))*H972</f>
        <v>5948.4739298264931</v>
      </c>
      <c r="N972" s="26" t="s">
        <v>28</v>
      </c>
      <c r="O972" s="26" t="s">
        <v>29</v>
      </c>
      <c r="P972" s="25">
        <v>-5552.92</v>
      </c>
      <c r="Q972" s="25">
        <v>2506.2299999999996</v>
      </c>
      <c r="R972" s="25">
        <v>21264.294777857336</v>
      </c>
      <c r="S972" s="25">
        <v>-14651.536174144863</v>
      </c>
      <c r="T972" s="27">
        <v>6612.7586037124729</v>
      </c>
    </row>
    <row r="973" spans="1:20">
      <c r="A973" s="28" t="s">
        <v>1219</v>
      </c>
      <c r="B973" s="22" t="s">
        <v>780</v>
      </c>
      <c r="C973" s="22" t="s">
        <v>32</v>
      </c>
      <c r="D973" s="22" t="s">
        <v>105</v>
      </c>
      <c r="E973" s="22" t="s">
        <v>26</v>
      </c>
      <c r="F973" s="23">
        <v>40544</v>
      </c>
      <c r="G973" s="24" t="s">
        <v>27</v>
      </c>
      <c r="H973" s="25">
        <v>4029.07</v>
      </c>
      <c r="I973" s="25">
        <v>-2776.21</v>
      </c>
      <c r="J973" s="25">
        <v>1252.8600000000001</v>
      </c>
      <c r="K973" s="41">
        <f t="shared" si="34"/>
        <v>2011</v>
      </c>
      <c r="L973" s="42">
        <f t="shared" si="33"/>
        <v>242.36447891189789</v>
      </c>
      <c r="M973" s="39">
        <f>(VLOOKUP(DATE(2005,12,1),IGPM!A:B,2,1)/VLOOKUP(DATE(YEAR(F973),MONTH(F973),1),IGPM!A:B,2,1))*H973</f>
        <v>2973.8642234535937</v>
      </c>
      <c r="N973" s="26" t="s">
        <v>28</v>
      </c>
      <c r="O973" s="26" t="s">
        <v>29</v>
      </c>
      <c r="P973" s="25">
        <v>-2776.21</v>
      </c>
      <c r="Q973" s="25">
        <v>1252.8600000000001</v>
      </c>
      <c r="R973" s="25">
        <v>10630.814932172954</v>
      </c>
      <c r="S973" s="25">
        <v>-7325.1084550151463</v>
      </c>
      <c r="T973" s="27">
        <v>3305.706477157808</v>
      </c>
    </row>
    <row r="974" spans="1:20">
      <c r="A974" s="28" t="s">
        <v>1220</v>
      </c>
      <c r="B974" s="22" t="s">
        <v>1128</v>
      </c>
      <c r="C974" s="22" t="s">
        <v>32</v>
      </c>
      <c r="D974" s="22" t="s">
        <v>105</v>
      </c>
      <c r="E974" s="22" t="s">
        <v>26</v>
      </c>
      <c r="F974" s="23">
        <v>40544</v>
      </c>
      <c r="G974" s="24" t="s">
        <v>27</v>
      </c>
      <c r="H974" s="25">
        <v>8059.15</v>
      </c>
      <c r="I974" s="25">
        <v>-5552.92</v>
      </c>
      <c r="J974" s="25">
        <v>2506.2299999999996</v>
      </c>
      <c r="K974" s="41">
        <f t="shared" si="34"/>
        <v>2011</v>
      </c>
      <c r="L974" s="42">
        <f t="shared" si="33"/>
        <v>242.37303076579531</v>
      </c>
      <c r="M974" s="39">
        <f>(VLOOKUP(DATE(2005,12,1),IGPM!A:B,2,1)/VLOOKUP(DATE(YEAR(F974),MONTH(F974),1),IGPM!A:B,2,1))*H974</f>
        <v>5948.4739298264931</v>
      </c>
      <c r="N974" s="26" t="s">
        <v>28</v>
      </c>
      <c r="O974" s="26" t="s">
        <v>29</v>
      </c>
      <c r="P974" s="25">
        <v>-5552.92</v>
      </c>
      <c r="Q974" s="25">
        <v>2506.2299999999996</v>
      </c>
      <c r="R974" s="25">
        <v>21264.294777857336</v>
      </c>
      <c r="S974" s="25">
        <v>-14651.536174144863</v>
      </c>
      <c r="T974" s="27">
        <v>6612.7586037124729</v>
      </c>
    </row>
    <row r="975" spans="1:20">
      <c r="A975" s="28" t="s">
        <v>1221</v>
      </c>
      <c r="B975" s="22" t="s">
        <v>1128</v>
      </c>
      <c r="C975" s="22" t="s">
        <v>32</v>
      </c>
      <c r="D975" s="22" t="s">
        <v>105</v>
      </c>
      <c r="E975" s="22" t="s">
        <v>26</v>
      </c>
      <c r="F975" s="23">
        <v>40544</v>
      </c>
      <c r="G975" s="24" t="s">
        <v>27</v>
      </c>
      <c r="H975" s="25">
        <v>8059.15</v>
      </c>
      <c r="I975" s="25">
        <v>-5552.92</v>
      </c>
      <c r="J975" s="25">
        <v>2506.2299999999996</v>
      </c>
      <c r="K975" s="41">
        <f t="shared" si="34"/>
        <v>2011</v>
      </c>
      <c r="L975" s="42">
        <f t="shared" si="33"/>
        <v>242.37303076579531</v>
      </c>
      <c r="M975" s="39">
        <f>(VLOOKUP(DATE(2005,12,1),IGPM!A:B,2,1)/VLOOKUP(DATE(YEAR(F975),MONTH(F975),1),IGPM!A:B,2,1))*H975</f>
        <v>5948.4739298264931</v>
      </c>
      <c r="N975" s="26" t="s">
        <v>28</v>
      </c>
      <c r="O975" s="26" t="s">
        <v>29</v>
      </c>
      <c r="P975" s="25">
        <v>-5552.92</v>
      </c>
      <c r="Q975" s="25">
        <v>2506.2299999999996</v>
      </c>
      <c r="R975" s="25">
        <v>21264.294777857336</v>
      </c>
      <c r="S975" s="25">
        <v>-14651.536174144863</v>
      </c>
      <c r="T975" s="27">
        <v>6612.7586037124729</v>
      </c>
    </row>
    <row r="976" spans="1:20">
      <c r="A976" s="28" t="s">
        <v>1222</v>
      </c>
      <c r="B976" s="22" t="s">
        <v>523</v>
      </c>
      <c r="C976" s="22" t="s">
        <v>32</v>
      </c>
      <c r="D976" s="22" t="s">
        <v>105</v>
      </c>
      <c r="E976" s="22" t="s">
        <v>26</v>
      </c>
      <c r="F976" s="23">
        <v>40544</v>
      </c>
      <c r="G976" s="24" t="s">
        <v>27</v>
      </c>
      <c r="H976" s="25">
        <v>40295.730000000003</v>
      </c>
      <c r="I976" s="25">
        <v>-22191.55</v>
      </c>
      <c r="J976" s="25">
        <v>18104.180000000004</v>
      </c>
      <c r="K976" s="41">
        <f t="shared" si="34"/>
        <v>2011</v>
      </c>
      <c r="L976" s="42">
        <f t="shared" si="33"/>
        <v>303.24095928405183</v>
      </c>
      <c r="M976" s="39">
        <f>(VLOOKUP(DATE(2005,12,1),IGPM!A:B,2,1)/VLOOKUP(DATE(YEAR(F976),MONTH(F976),1),IGPM!A:B,2,1))*H976</f>
        <v>29742.354887094461</v>
      </c>
      <c r="N976" s="26" t="s">
        <v>28</v>
      </c>
      <c r="O976" s="26" t="s">
        <v>29</v>
      </c>
      <c r="P976" s="25">
        <v>-22191.55</v>
      </c>
      <c r="Q976" s="25">
        <v>18104.180000000004</v>
      </c>
      <c r="R976" s="25">
        <v>106321.42111872211</v>
      </c>
      <c r="S976" s="25">
        <v>-58553.031123326902</v>
      </c>
      <c r="T976" s="27">
        <v>47768.389995395206</v>
      </c>
    </row>
    <row r="977" spans="1:20">
      <c r="A977" s="28" t="s">
        <v>1223</v>
      </c>
      <c r="B977" s="22" t="s">
        <v>1028</v>
      </c>
      <c r="C977" s="22" t="s">
        <v>32</v>
      </c>
      <c r="D977" s="22" t="s">
        <v>105</v>
      </c>
      <c r="E977" s="22" t="s">
        <v>26</v>
      </c>
      <c r="F977" s="23">
        <v>40544</v>
      </c>
      <c r="G977" s="24" t="s">
        <v>27</v>
      </c>
      <c r="H977" s="25">
        <v>80591.45</v>
      </c>
      <c r="I977" s="25">
        <v>-55529.2</v>
      </c>
      <c r="J977" s="25">
        <v>25062.25</v>
      </c>
      <c r="K977" s="41">
        <f t="shared" si="34"/>
        <v>2011</v>
      </c>
      <c r="L977" s="42">
        <f t="shared" si="33"/>
        <v>242.37288039445914</v>
      </c>
      <c r="M977" s="39">
        <f>(VLOOKUP(DATE(2005,12,1),IGPM!A:B,2,1)/VLOOKUP(DATE(YEAR(F977),MONTH(F977),1),IGPM!A:B,2,1))*H977</f>
        <v>59484.702393169915</v>
      </c>
      <c r="N977" s="26" t="s">
        <v>28</v>
      </c>
      <c r="O977" s="26" t="s">
        <v>29</v>
      </c>
      <c r="P977" s="25">
        <v>-55529.2</v>
      </c>
      <c r="Q977" s="25">
        <v>25062.25</v>
      </c>
      <c r="R977" s="25">
        <v>212642.8158521619</v>
      </c>
      <c r="S977" s="25">
        <v>-146515.36174144861</v>
      </c>
      <c r="T977" s="27">
        <v>66127.454110713297</v>
      </c>
    </row>
    <row r="978" spans="1:20">
      <c r="A978" s="28" t="s">
        <v>1224</v>
      </c>
      <c r="B978" s="22" t="s">
        <v>51</v>
      </c>
      <c r="C978" s="22" t="s">
        <v>32</v>
      </c>
      <c r="D978" s="22" t="s">
        <v>105</v>
      </c>
      <c r="E978" s="22" t="s">
        <v>26</v>
      </c>
      <c r="F978" s="23">
        <v>40544</v>
      </c>
      <c r="G978" s="24" t="s">
        <v>27</v>
      </c>
      <c r="H978" s="25">
        <v>8059.15</v>
      </c>
      <c r="I978" s="25">
        <v>-4715.42</v>
      </c>
      <c r="J978" s="25">
        <v>3343.7299999999996</v>
      </c>
      <c r="K978" s="41">
        <f t="shared" si="34"/>
        <v>2011</v>
      </c>
      <c r="L978" s="42">
        <f t="shared" si="33"/>
        <v>285.42060940488864</v>
      </c>
      <c r="M978" s="39">
        <f>(VLOOKUP(DATE(2005,12,1),IGPM!A:B,2,1)/VLOOKUP(DATE(YEAR(F978),MONTH(F978),1),IGPM!A:B,2,1))*H978</f>
        <v>5948.4739298264931</v>
      </c>
      <c r="N978" s="26" t="s">
        <v>28</v>
      </c>
      <c r="O978" s="26" t="s">
        <v>29</v>
      </c>
      <c r="P978" s="25">
        <v>-4715.42</v>
      </c>
      <c r="Q978" s="25">
        <v>3343.7299999999996</v>
      </c>
      <c r="R978" s="25">
        <v>21264.294777857336</v>
      </c>
      <c r="S978" s="25">
        <v>-12441.768782241807</v>
      </c>
      <c r="T978" s="27">
        <v>8822.5259956155296</v>
      </c>
    </row>
    <row r="979" spans="1:20">
      <c r="A979" s="28" t="s">
        <v>1225</v>
      </c>
      <c r="B979" s="22" t="s">
        <v>1030</v>
      </c>
      <c r="C979" s="22" t="s">
        <v>32</v>
      </c>
      <c r="D979" s="22" t="s">
        <v>105</v>
      </c>
      <c r="E979" s="22" t="s">
        <v>26</v>
      </c>
      <c r="F979" s="23">
        <v>40544</v>
      </c>
      <c r="G979" s="24" t="s">
        <v>27</v>
      </c>
      <c r="H979" s="25">
        <v>4029.57</v>
      </c>
      <c r="I979" s="25">
        <v>-2776.46</v>
      </c>
      <c r="J979" s="25">
        <v>1253.1100000000001</v>
      </c>
      <c r="K979" s="41">
        <f t="shared" si="34"/>
        <v>2011</v>
      </c>
      <c r="L979" s="42">
        <f t="shared" si="33"/>
        <v>242.37273002312298</v>
      </c>
      <c r="M979" s="39">
        <f>(VLOOKUP(DATE(2005,12,1),IGPM!A:B,2,1)/VLOOKUP(DATE(YEAR(F979),MONTH(F979),1),IGPM!A:B,2,1))*H979</f>
        <v>2974.2332744037453</v>
      </c>
      <c r="N979" s="26" t="s">
        <v>28</v>
      </c>
      <c r="O979" s="26" t="s">
        <v>29</v>
      </c>
      <c r="P979" s="25">
        <v>-2776.46</v>
      </c>
      <c r="Q979" s="25">
        <v>1253.1100000000001</v>
      </c>
      <c r="R979" s="25">
        <v>10632.134196287525</v>
      </c>
      <c r="S979" s="25">
        <v>-7325.7680870724316</v>
      </c>
      <c r="T979" s="27">
        <v>3306.3661092150933</v>
      </c>
    </row>
    <row r="980" spans="1:20">
      <c r="A980" s="28" t="s">
        <v>1226</v>
      </c>
      <c r="B980" s="22" t="s">
        <v>996</v>
      </c>
      <c r="C980" s="22" t="s">
        <v>32</v>
      </c>
      <c r="D980" s="22" t="s">
        <v>105</v>
      </c>
      <c r="E980" s="22" t="s">
        <v>26</v>
      </c>
      <c r="F980" s="23">
        <v>40544</v>
      </c>
      <c r="G980" s="24" t="s">
        <v>27</v>
      </c>
      <c r="H980" s="25">
        <v>24177.439999999999</v>
      </c>
      <c r="I980" s="25">
        <v>-13142.66</v>
      </c>
      <c r="J980" s="25">
        <v>11034.779999999999</v>
      </c>
      <c r="K980" s="41">
        <f t="shared" si="34"/>
        <v>2011</v>
      </c>
      <c r="L980" s="42">
        <f t="shared" si="33"/>
        <v>307.21577519314963</v>
      </c>
      <c r="M980" s="39">
        <f>(VLOOKUP(DATE(2005,12,1),IGPM!A:B,2,1)/VLOOKUP(DATE(YEAR(F980),MONTH(F980),1),IGPM!A:B,2,1))*H980</f>
        <v>17845.414408460478</v>
      </c>
      <c r="N980" s="26" t="s">
        <v>28</v>
      </c>
      <c r="O980" s="26" t="s">
        <v>29</v>
      </c>
      <c r="P980" s="25">
        <v>-13142.66</v>
      </c>
      <c r="Q980" s="25">
        <v>11034.779999999999</v>
      </c>
      <c r="R980" s="25">
        <v>63792.857948289718</v>
      </c>
      <c r="S980" s="25">
        <v>-34677.279415962541</v>
      </c>
      <c r="T980" s="27">
        <v>29115.578532327178</v>
      </c>
    </row>
    <row r="981" spans="1:20">
      <c r="A981" s="28" t="s">
        <v>1227</v>
      </c>
      <c r="B981" s="22" t="s">
        <v>523</v>
      </c>
      <c r="C981" s="22" t="s">
        <v>32</v>
      </c>
      <c r="D981" s="22" t="s">
        <v>105</v>
      </c>
      <c r="E981" s="22" t="s">
        <v>26</v>
      </c>
      <c r="F981" s="23">
        <v>40544</v>
      </c>
      <c r="G981" s="24" t="s">
        <v>27</v>
      </c>
      <c r="H981" s="25">
        <v>40295.730000000003</v>
      </c>
      <c r="I981" s="25">
        <v>-22191.55</v>
      </c>
      <c r="J981" s="25">
        <v>18104.180000000004</v>
      </c>
      <c r="K981" s="41">
        <f t="shared" si="34"/>
        <v>2011</v>
      </c>
      <c r="L981" s="42">
        <f t="shared" si="33"/>
        <v>303.24095928405183</v>
      </c>
      <c r="M981" s="39">
        <f>(VLOOKUP(DATE(2005,12,1),IGPM!A:B,2,1)/VLOOKUP(DATE(YEAR(F981),MONTH(F981),1),IGPM!A:B,2,1))*H981</f>
        <v>29742.354887094461</v>
      </c>
      <c r="N981" s="26" t="s">
        <v>28</v>
      </c>
      <c r="O981" s="26" t="s">
        <v>29</v>
      </c>
      <c r="P981" s="25">
        <v>-22191.55</v>
      </c>
      <c r="Q981" s="25">
        <v>18104.180000000004</v>
      </c>
      <c r="R981" s="25">
        <v>106321.42111872211</v>
      </c>
      <c r="S981" s="25">
        <v>-58553.031123326902</v>
      </c>
      <c r="T981" s="27">
        <v>47768.389995395206</v>
      </c>
    </row>
    <row r="982" spans="1:20">
      <c r="A982" s="28" t="s">
        <v>1228</v>
      </c>
      <c r="B982" s="22" t="s">
        <v>1028</v>
      </c>
      <c r="C982" s="22" t="s">
        <v>32</v>
      </c>
      <c r="D982" s="22" t="s">
        <v>105</v>
      </c>
      <c r="E982" s="22" t="s">
        <v>26</v>
      </c>
      <c r="F982" s="23">
        <v>40544</v>
      </c>
      <c r="G982" s="24" t="s">
        <v>27</v>
      </c>
      <c r="H982" s="25">
        <v>80591.45</v>
      </c>
      <c r="I982" s="25">
        <v>-55529.2</v>
      </c>
      <c r="J982" s="25">
        <v>25062.25</v>
      </c>
      <c r="K982" s="41">
        <f t="shared" si="34"/>
        <v>2011</v>
      </c>
      <c r="L982" s="42">
        <f t="shared" si="33"/>
        <v>242.37288039445914</v>
      </c>
      <c r="M982" s="39">
        <f>(VLOOKUP(DATE(2005,12,1),IGPM!A:B,2,1)/VLOOKUP(DATE(YEAR(F982),MONTH(F982),1),IGPM!A:B,2,1))*H982</f>
        <v>59484.702393169915</v>
      </c>
      <c r="N982" s="26" t="s">
        <v>28</v>
      </c>
      <c r="O982" s="26" t="s">
        <v>29</v>
      </c>
      <c r="P982" s="25">
        <v>-55529.2</v>
      </c>
      <c r="Q982" s="25">
        <v>25062.25</v>
      </c>
      <c r="R982" s="25">
        <v>212642.8158521619</v>
      </c>
      <c r="S982" s="25">
        <v>-146515.36174144861</v>
      </c>
      <c r="T982" s="27">
        <v>66127.454110713297</v>
      </c>
    </row>
    <row r="983" spans="1:20">
      <c r="A983" s="28" t="s">
        <v>1229</v>
      </c>
      <c r="B983" s="22" t="s">
        <v>51</v>
      </c>
      <c r="C983" s="22" t="s">
        <v>32</v>
      </c>
      <c r="D983" s="22" t="s">
        <v>105</v>
      </c>
      <c r="E983" s="22" t="s">
        <v>26</v>
      </c>
      <c r="F983" s="23">
        <v>40544</v>
      </c>
      <c r="G983" s="24" t="s">
        <v>27</v>
      </c>
      <c r="H983" s="25">
        <v>8059.15</v>
      </c>
      <c r="I983" s="25">
        <v>-4715.42</v>
      </c>
      <c r="J983" s="25">
        <v>3343.7299999999996</v>
      </c>
      <c r="K983" s="41">
        <f t="shared" si="34"/>
        <v>2011</v>
      </c>
      <c r="L983" s="42">
        <f t="shared" si="33"/>
        <v>285.42060940488864</v>
      </c>
      <c r="M983" s="39">
        <f>(VLOOKUP(DATE(2005,12,1),IGPM!A:B,2,1)/VLOOKUP(DATE(YEAR(F983),MONTH(F983),1),IGPM!A:B,2,1))*H983</f>
        <v>5948.4739298264931</v>
      </c>
      <c r="N983" s="26" t="s">
        <v>28</v>
      </c>
      <c r="O983" s="26" t="s">
        <v>29</v>
      </c>
      <c r="P983" s="25">
        <v>-4715.42</v>
      </c>
      <c r="Q983" s="25">
        <v>3343.7299999999996</v>
      </c>
      <c r="R983" s="25">
        <v>21264.294777857336</v>
      </c>
      <c r="S983" s="25">
        <v>-12441.768782241807</v>
      </c>
      <c r="T983" s="27">
        <v>8822.5259956155296</v>
      </c>
    </row>
    <row r="984" spans="1:20">
      <c r="A984" s="28" t="s">
        <v>1230</v>
      </c>
      <c r="B984" s="22" t="s">
        <v>523</v>
      </c>
      <c r="C984" s="22" t="s">
        <v>32</v>
      </c>
      <c r="D984" s="22" t="s">
        <v>105</v>
      </c>
      <c r="E984" s="22" t="s">
        <v>26</v>
      </c>
      <c r="F984" s="23">
        <v>40544</v>
      </c>
      <c r="G984" s="24" t="s">
        <v>27</v>
      </c>
      <c r="H984" s="25">
        <v>40295.730000000003</v>
      </c>
      <c r="I984" s="25">
        <v>-22191.55</v>
      </c>
      <c r="J984" s="25">
        <v>18104.180000000004</v>
      </c>
      <c r="K984" s="41">
        <f t="shared" si="34"/>
        <v>2011</v>
      </c>
      <c r="L984" s="42">
        <f t="shared" si="33"/>
        <v>303.24095928405183</v>
      </c>
      <c r="M984" s="39">
        <f>(VLOOKUP(DATE(2005,12,1),IGPM!A:B,2,1)/VLOOKUP(DATE(YEAR(F984),MONTH(F984),1),IGPM!A:B,2,1))*H984</f>
        <v>29742.354887094461</v>
      </c>
      <c r="N984" s="26" t="s">
        <v>28</v>
      </c>
      <c r="O984" s="26" t="s">
        <v>29</v>
      </c>
      <c r="P984" s="25">
        <v>-22191.55</v>
      </c>
      <c r="Q984" s="25">
        <v>18104.180000000004</v>
      </c>
      <c r="R984" s="25">
        <v>106321.42111872211</v>
      </c>
      <c r="S984" s="25">
        <v>-58553.031123326902</v>
      </c>
      <c r="T984" s="27">
        <v>47768.389995395206</v>
      </c>
    </row>
    <row r="985" spans="1:20">
      <c r="A985" s="28" t="s">
        <v>1231</v>
      </c>
      <c r="B985" s="22" t="s">
        <v>1028</v>
      </c>
      <c r="C985" s="22" t="s">
        <v>32</v>
      </c>
      <c r="D985" s="22" t="s">
        <v>105</v>
      </c>
      <c r="E985" s="22" t="s">
        <v>26</v>
      </c>
      <c r="F985" s="23">
        <v>40544</v>
      </c>
      <c r="G985" s="24" t="s">
        <v>27</v>
      </c>
      <c r="H985" s="25">
        <v>80591.45</v>
      </c>
      <c r="I985" s="25">
        <v>-55529.2</v>
      </c>
      <c r="J985" s="25">
        <v>25062.25</v>
      </c>
      <c r="K985" s="41">
        <f t="shared" si="34"/>
        <v>2011</v>
      </c>
      <c r="L985" s="42">
        <f t="shared" si="33"/>
        <v>242.37288039445914</v>
      </c>
      <c r="M985" s="39">
        <f>(VLOOKUP(DATE(2005,12,1),IGPM!A:B,2,1)/VLOOKUP(DATE(YEAR(F985),MONTH(F985),1),IGPM!A:B,2,1))*H985</f>
        <v>59484.702393169915</v>
      </c>
      <c r="N985" s="26" t="s">
        <v>28</v>
      </c>
      <c r="O985" s="26" t="s">
        <v>29</v>
      </c>
      <c r="P985" s="25">
        <v>-55529.2</v>
      </c>
      <c r="Q985" s="25">
        <v>25062.25</v>
      </c>
      <c r="R985" s="25">
        <v>212642.8158521619</v>
      </c>
      <c r="S985" s="25">
        <v>-146515.36174144861</v>
      </c>
      <c r="T985" s="27">
        <v>66127.454110713297</v>
      </c>
    </row>
    <row r="986" spans="1:20">
      <c r="A986" s="28" t="s">
        <v>1232</v>
      </c>
      <c r="B986" s="22" t="s">
        <v>51</v>
      </c>
      <c r="C986" s="22" t="s">
        <v>32</v>
      </c>
      <c r="D986" s="22" t="s">
        <v>105</v>
      </c>
      <c r="E986" s="22" t="s">
        <v>26</v>
      </c>
      <c r="F986" s="23">
        <v>40544</v>
      </c>
      <c r="G986" s="24" t="s">
        <v>27</v>
      </c>
      <c r="H986" s="25">
        <v>8059.15</v>
      </c>
      <c r="I986" s="25">
        <v>-4715.42</v>
      </c>
      <c r="J986" s="25">
        <v>3343.7299999999996</v>
      </c>
      <c r="K986" s="41">
        <f t="shared" si="34"/>
        <v>2011</v>
      </c>
      <c r="L986" s="42">
        <f t="shared" si="33"/>
        <v>285.42060940488864</v>
      </c>
      <c r="M986" s="39">
        <f>(VLOOKUP(DATE(2005,12,1),IGPM!A:B,2,1)/VLOOKUP(DATE(YEAR(F986),MONTH(F986),1),IGPM!A:B,2,1))*H986</f>
        <v>5948.4739298264931</v>
      </c>
      <c r="N986" s="26" t="s">
        <v>28</v>
      </c>
      <c r="O986" s="26" t="s">
        <v>29</v>
      </c>
      <c r="P986" s="25">
        <v>-4715.42</v>
      </c>
      <c r="Q986" s="25">
        <v>3343.7299999999996</v>
      </c>
      <c r="R986" s="25">
        <v>21264.294777857336</v>
      </c>
      <c r="S986" s="25">
        <v>-12441.768782241807</v>
      </c>
      <c r="T986" s="27">
        <v>8822.5259956155296</v>
      </c>
    </row>
    <row r="987" spans="1:20">
      <c r="A987" s="28" t="s">
        <v>1233</v>
      </c>
      <c r="B987" s="22" t="s">
        <v>1030</v>
      </c>
      <c r="C987" s="22" t="s">
        <v>32</v>
      </c>
      <c r="D987" s="22" t="s">
        <v>105</v>
      </c>
      <c r="E987" s="22" t="s">
        <v>26</v>
      </c>
      <c r="F987" s="23">
        <v>40544</v>
      </c>
      <c r="G987" s="24" t="s">
        <v>27</v>
      </c>
      <c r="H987" s="25">
        <v>4029.57</v>
      </c>
      <c r="I987" s="25">
        <v>-2776.46</v>
      </c>
      <c r="J987" s="25">
        <v>1253.1100000000001</v>
      </c>
      <c r="K987" s="41">
        <f t="shared" si="34"/>
        <v>2011</v>
      </c>
      <c r="L987" s="42">
        <f t="shared" si="33"/>
        <v>242.37273002312298</v>
      </c>
      <c r="M987" s="39">
        <f>(VLOOKUP(DATE(2005,12,1),IGPM!A:B,2,1)/VLOOKUP(DATE(YEAR(F987),MONTH(F987),1),IGPM!A:B,2,1))*H987</f>
        <v>2974.2332744037453</v>
      </c>
      <c r="N987" s="26" t="s">
        <v>28</v>
      </c>
      <c r="O987" s="26" t="s">
        <v>29</v>
      </c>
      <c r="P987" s="25">
        <v>-2776.46</v>
      </c>
      <c r="Q987" s="25">
        <v>1253.1100000000001</v>
      </c>
      <c r="R987" s="25">
        <v>10632.134196287525</v>
      </c>
      <c r="S987" s="25">
        <v>-7325.7680870724316</v>
      </c>
      <c r="T987" s="27">
        <v>3306.3661092150933</v>
      </c>
    </row>
    <row r="988" spans="1:20">
      <c r="A988" s="28" t="s">
        <v>1234</v>
      </c>
      <c r="B988" s="22" t="s">
        <v>1128</v>
      </c>
      <c r="C988" s="22" t="s">
        <v>32</v>
      </c>
      <c r="D988" s="22" t="s">
        <v>105</v>
      </c>
      <c r="E988" s="22" t="s">
        <v>26</v>
      </c>
      <c r="F988" s="23">
        <v>40544</v>
      </c>
      <c r="G988" s="24" t="s">
        <v>27</v>
      </c>
      <c r="H988" s="25">
        <v>8059.15</v>
      </c>
      <c r="I988" s="25">
        <v>-5552.92</v>
      </c>
      <c r="J988" s="25">
        <v>2506.2299999999996</v>
      </c>
      <c r="K988" s="41">
        <f t="shared" si="34"/>
        <v>2011</v>
      </c>
      <c r="L988" s="42">
        <f t="shared" si="33"/>
        <v>242.37303076579531</v>
      </c>
      <c r="M988" s="39">
        <f>(VLOOKUP(DATE(2005,12,1),IGPM!A:B,2,1)/VLOOKUP(DATE(YEAR(F988),MONTH(F988),1),IGPM!A:B,2,1))*H988</f>
        <v>5948.4739298264931</v>
      </c>
      <c r="N988" s="26" t="s">
        <v>28</v>
      </c>
      <c r="O988" s="26" t="s">
        <v>29</v>
      </c>
      <c r="P988" s="25">
        <v>-5552.92</v>
      </c>
      <c r="Q988" s="25">
        <v>2506.2299999999996</v>
      </c>
      <c r="R988" s="25">
        <v>21264.294777857336</v>
      </c>
      <c r="S988" s="25">
        <v>-14651.536174144863</v>
      </c>
      <c r="T988" s="27">
        <v>6612.7586037124729</v>
      </c>
    </row>
    <row r="989" spans="1:20">
      <c r="A989" s="28" t="s">
        <v>1235</v>
      </c>
      <c r="B989" s="22" t="s">
        <v>523</v>
      </c>
      <c r="C989" s="22" t="s">
        <v>32</v>
      </c>
      <c r="D989" s="22" t="s">
        <v>105</v>
      </c>
      <c r="E989" s="22" t="s">
        <v>26</v>
      </c>
      <c r="F989" s="23">
        <v>40544</v>
      </c>
      <c r="G989" s="24" t="s">
        <v>27</v>
      </c>
      <c r="H989" s="25">
        <v>40295.730000000003</v>
      </c>
      <c r="I989" s="25">
        <v>-22191.55</v>
      </c>
      <c r="J989" s="25">
        <v>18104.180000000004</v>
      </c>
      <c r="K989" s="41">
        <f t="shared" si="34"/>
        <v>2011</v>
      </c>
      <c r="L989" s="42">
        <f t="shared" si="33"/>
        <v>303.24095928405183</v>
      </c>
      <c r="M989" s="39">
        <f>(VLOOKUP(DATE(2005,12,1),IGPM!A:B,2,1)/VLOOKUP(DATE(YEAR(F989),MONTH(F989),1),IGPM!A:B,2,1))*H989</f>
        <v>29742.354887094461</v>
      </c>
      <c r="N989" s="26" t="s">
        <v>28</v>
      </c>
      <c r="O989" s="26" t="s">
        <v>29</v>
      </c>
      <c r="P989" s="25">
        <v>-22191.55</v>
      </c>
      <c r="Q989" s="25">
        <v>18104.180000000004</v>
      </c>
      <c r="R989" s="25">
        <v>106321.42111872211</v>
      </c>
      <c r="S989" s="25">
        <v>-58553.031123326902</v>
      </c>
      <c r="T989" s="27">
        <v>47768.389995395206</v>
      </c>
    </row>
    <row r="990" spans="1:20">
      <c r="A990" s="28" t="s">
        <v>1236</v>
      </c>
      <c r="B990" s="22" t="s">
        <v>1052</v>
      </c>
      <c r="C990" s="22" t="s">
        <v>32</v>
      </c>
      <c r="D990" s="22" t="s">
        <v>105</v>
      </c>
      <c r="E990" s="22" t="s">
        <v>26</v>
      </c>
      <c r="F990" s="23">
        <v>40544</v>
      </c>
      <c r="G990" s="24" t="s">
        <v>27</v>
      </c>
      <c r="H990" s="25">
        <v>8059.15</v>
      </c>
      <c r="I990" s="25">
        <v>-5552.92</v>
      </c>
      <c r="J990" s="25">
        <v>2506.2299999999996</v>
      </c>
      <c r="K990" s="41">
        <f t="shared" si="34"/>
        <v>2011</v>
      </c>
      <c r="L990" s="42">
        <f t="shared" si="33"/>
        <v>242.37303076579531</v>
      </c>
      <c r="M990" s="39">
        <f>(VLOOKUP(DATE(2005,12,1),IGPM!A:B,2,1)/VLOOKUP(DATE(YEAR(F990),MONTH(F990),1),IGPM!A:B,2,1))*H990</f>
        <v>5948.4739298264931</v>
      </c>
      <c r="N990" s="26" t="s">
        <v>28</v>
      </c>
      <c r="O990" s="26" t="s">
        <v>29</v>
      </c>
      <c r="P990" s="25">
        <v>-5552.92</v>
      </c>
      <c r="Q990" s="25">
        <v>2506.2299999999996</v>
      </c>
      <c r="R990" s="25">
        <v>21264.294777857336</v>
      </c>
      <c r="S990" s="25">
        <v>-14651.536174144863</v>
      </c>
      <c r="T990" s="27">
        <v>6612.7586037124729</v>
      </c>
    </row>
    <row r="991" spans="1:20">
      <c r="A991" s="28" t="s">
        <v>1237</v>
      </c>
      <c r="B991" s="22" t="s">
        <v>523</v>
      </c>
      <c r="C991" s="22" t="s">
        <v>32</v>
      </c>
      <c r="D991" s="22" t="s">
        <v>105</v>
      </c>
      <c r="E991" s="22" t="s">
        <v>26</v>
      </c>
      <c r="F991" s="23">
        <v>40544</v>
      </c>
      <c r="G991" s="24" t="s">
        <v>27</v>
      </c>
      <c r="H991" s="25">
        <v>40295.730000000003</v>
      </c>
      <c r="I991" s="25">
        <v>-22191.55</v>
      </c>
      <c r="J991" s="25">
        <v>18104.180000000004</v>
      </c>
      <c r="K991" s="41">
        <f t="shared" si="34"/>
        <v>2011</v>
      </c>
      <c r="L991" s="42">
        <f t="shared" si="33"/>
        <v>303.24095928405183</v>
      </c>
      <c r="M991" s="39">
        <f>(VLOOKUP(DATE(2005,12,1),IGPM!A:B,2,1)/VLOOKUP(DATE(YEAR(F991),MONTH(F991),1),IGPM!A:B,2,1))*H991</f>
        <v>29742.354887094461</v>
      </c>
      <c r="N991" s="26" t="s">
        <v>28</v>
      </c>
      <c r="O991" s="26" t="s">
        <v>29</v>
      </c>
      <c r="P991" s="25">
        <v>-22191.55</v>
      </c>
      <c r="Q991" s="25">
        <v>18104.180000000004</v>
      </c>
      <c r="R991" s="25">
        <v>106321.42111872211</v>
      </c>
      <c r="S991" s="25">
        <v>-58553.031123326902</v>
      </c>
      <c r="T991" s="27">
        <v>47768.389995395206</v>
      </c>
    </row>
    <row r="992" spans="1:20">
      <c r="A992" s="28" t="s">
        <v>1238</v>
      </c>
      <c r="B992" s="22" t="s">
        <v>1052</v>
      </c>
      <c r="C992" s="22" t="s">
        <v>32</v>
      </c>
      <c r="D992" s="22" t="s">
        <v>105</v>
      </c>
      <c r="E992" s="22" t="s">
        <v>26</v>
      </c>
      <c r="F992" s="23">
        <v>40544</v>
      </c>
      <c r="G992" s="24" t="s">
        <v>27</v>
      </c>
      <c r="H992" s="25">
        <v>8059.15</v>
      </c>
      <c r="I992" s="25">
        <v>-5552.92</v>
      </c>
      <c r="J992" s="25">
        <v>2506.2299999999996</v>
      </c>
      <c r="K992" s="41">
        <f t="shared" si="34"/>
        <v>2011</v>
      </c>
      <c r="L992" s="42">
        <f t="shared" si="33"/>
        <v>242.37303076579531</v>
      </c>
      <c r="M992" s="39">
        <f>(VLOOKUP(DATE(2005,12,1),IGPM!A:B,2,1)/VLOOKUP(DATE(YEAR(F992),MONTH(F992),1),IGPM!A:B,2,1))*H992</f>
        <v>5948.4739298264931</v>
      </c>
      <c r="N992" s="26" t="s">
        <v>28</v>
      </c>
      <c r="O992" s="26" t="s">
        <v>29</v>
      </c>
      <c r="P992" s="25">
        <v>-5552.92</v>
      </c>
      <c r="Q992" s="25">
        <v>2506.2299999999996</v>
      </c>
      <c r="R992" s="25">
        <v>21264.294777857336</v>
      </c>
      <c r="S992" s="25">
        <v>-14651.536174144863</v>
      </c>
      <c r="T992" s="27">
        <v>6612.7586037124729</v>
      </c>
    </row>
    <row r="993" spans="1:20">
      <c r="A993" s="28" t="s">
        <v>1239</v>
      </c>
      <c r="B993" s="22" t="s">
        <v>810</v>
      </c>
      <c r="C993" s="22" t="s">
        <v>32</v>
      </c>
      <c r="D993" s="22" t="s">
        <v>105</v>
      </c>
      <c r="E993" s="22" t="s">
        <v>26</v>
      </c>
      <c r="F993" s="23">
        <v>40544</v>
      </c>
      <c r="G993" s="24" t="s">
        <v>27</v>
      </c>
      <c r="H993" s="25">
        <v>4029.57</v>
      </c>
      <c r="I993" s="25">
        <v>-2776.46</v>
      </c>
      <c r="J993" s="25">
        <v>1253.1100000000001</v>
      </c>
      <c r="K993" s="41">
        <f t="shared" si="34"/>
        <v>2011</v>
      </c>
      <c r="L993" s="42">
        <f t="shared" si="33"/>
        <v>242.37273002312298</v>
      </c>
      <c r="M993" s="39">
        <f>(VLOOKUP(DATE(2005,12,1),IGPM!A:B,2,1)/VLOOKUP(DATE(YEAR(F993),MONTH(F993),1),IGPM!A:B,2,1))*H993</f>
        <v>2974.2332744037453</v>
      </c>
      <c r="N993" s="26" t="s">
        <v>28</v>
      </c>
      <c r="O993" s="26" t="s">
        <v>29</v>
      </c>
      <c r="P993" s="25">
        <v>-2776.46</v>
      </c>
      <c r="Q993" s="25">
        <v>1253.1100000000001</v>
      </c>
      <c r="R993" s="25">
        <v>10632.134196287525</v>
      </c>
      <c r="S993" s="25">
        <v>-7325.7680870724316</v>
      </c>
      <c r="T993" s="27">
        <v>3306.3661092150933</v>
      </c>
    </row>
    <row r="994" spans="1:20">
      <c r="A994" s="28" t="s">
        <v>1240</v>
      </c>
      <c r="B994" s="22" t="s">
        <v>810</v>
      </c>
      <c r="C994" s="22" t="s">
        <v>32</v>
      </c>
      <c r="D994" s="22" t="s">
        <v>105</v>
      </c>
      <c r="E994" s="22" t="s">
        <v>26</v>
      </c>
      <c r="F994" s="23">
        <v>40544</v>
      </c>
      <c r="G994" s="24" t="s">
        <v>27</v>
      </c>
      <c r="H994" s="25">
        <v>4029.57</v>
      </c>
      <c r="I994" s="25">
        <v>-2776.46</v>
      </c>
      <c r="J994" s="25">
        <v>1253.1100000000001</v>
      </c>
      <c r="K994" s="41">
        <f t="shared" si="34"/>
        <v>2011</v>
      </c>
      <c r="L994" s="42">
        <f t="shared" si="33"/>
        <v>242.37273002312298</v>
      </c>
      <c r="M994" s="39">
        <f>(VLOOKUP(DATE(2005,12,1),IGPM!A:B,2,1)/VLOOKUP(DATE(YEAR(F994),MONTH(F994),1),IGPM!A:B,2,1))*H994</f>
        <v>2974.2332744037453</v>
      </c>
      <c r="N994" s="26" t="s">
        <v>28</v>
      </c>
      <c r="O994" s="26" t="s">
        <v>29</v>
      </c>
      <c r="P994" s="25">
        <v>-2776.46</v>
      </c>
      <c r="Q994" s="25">
        <v>1253.1100000000001</v>
      </c>
      <c r="R994" s="25">
        <v>10632.134196287525</v>
      </c>
      <c r="S994" s="25">
        <v>-7325.7680870724316</v>
      </c>
      <c r="T994" s="27">
        <v>3306.3661092150933</v>
      </c>
    </row>
    <row r="995" spans="1:20">
      <c r="A995" s="28" t="s">
        <v>1241</v>
      </c>
      <c r="B995" s="22" t="s">
        <v>1106</v>
      </c>
      <c r="C995" s="22" t="s">
        <v>32</v>
      </c>
      <c r="D995" s="22" t="s">
        <v>105</v>
      </c>
      <c r="E995" s="22" t="s">
        <v>26</v>
      </c>
      <c r="F995" s="23">
        <v>40544</v>
      </c>
      <c r="G995" s="24" t="s">
        <v>27</v>
      </c>
      <c r="H995" s="25">
        <v>32236.58</v>
      </c>
      <c r="I995" s="25">
        <v>-20799.57</v>
      </c>
      <c r="J995" s="25">
        <v>11437.010000000002</v>
      </c>
      <c r="K995" s="41">
        <f t="shared" si="34"/>
        <v>2011</v>
      </c>
      <c r="L995" s="42">
        <f t="shared" si="33"/>
        <v>258.82789211507742</v>
      </c>
      <c r="M995" s="39">
        <f>(VLOOKUP(DATE(2005,12,1),IGPM!A:B,2,1)/VLOOKUP(DATE(YEAR(F995),MONTH(F995),1),IGPM!A:B,2,1))*H995</f>
        <v>23793.880957267967</v>
      </c>
      <c r="N995" s="26" t="s">
        <v>28</v>
      </c>
      <c r="O995" s="26" t="s">
        <v>29</v>
      </c>
      <c r="P995" s="25">
        <v>-20799.57</v>
      </c>
      <c r="Q995" s="25">
        <v>11437.010000000002</v>
      </c>
      <c r="R995" s="25">
        <v>85057.126340864765</v>
      </c>
      <c r="S995" s="25">
        <v>-54880.252598931424</v>
      </c>
      <c r="T995" s="27">
        <v>30176.873741933341</v>
      </c>
    </row>
    <row r="996" spans="1:20">
      <c r="A996" s="28" t="s">
        <v>1242</v>
      </c>
      <c r="B996" s="22" t="s">
        <v>51</v>
      </c>
      <c r="C996" s="22" t="s">
        <v>32</v>
      </c>
      <c r="D996" s="22" t="s">
        <v>105</v>
      </c>
      <c r="E996" s="22" t="s">
        <v>26</v>
      </c>
      <c r="F996" s="23">
        <v>40544</v>
      </c>
      <c r="G996" s="24" t="s">
        <v>27</v>
      </c>
      <c r="H996" s="25">
        <v>16118.29</v>
      </c>
      <c r="I996" s="25">
        <v>-8921.0499999999993</v>
      </c>
      <c r="J996" s="25">
        <v>7197.2400000000016</v>
      </c>
      <c r="K996" s="41">
        <f t="shared" si="34"/>
        <v>2011</v>
      </c>
      <c r="L996" s="42">
        <f t="shared" si="33"/>
        <v>301.7306740798449</v>
      </c>
      <c r="M996" s="39">
        <f>(VLOOKUP(DATE(2005,12,1),IGPM!A:B,2,1)/VLOOKUP(DATE(YEAR(F996),MONTH(F996),1),IGPM!A:B,2,1))*H996</f>
        <v>11896.940478633984</v>
      </c>
      <c r="N996" s="26" t="s">
        <v>28</v>
      </c>
      <c r="O996" s="26" t="s">
        <v>29</v>
      </c>
      <c r="P996" s="25">
        <v>-8921.0499999999993</v>
      </c>
      <c r="Q996" s="25">
        <v>7197.2400000000016</v>
      </c>
      <c r="R996" s="25">
        <v>42528.563170432382</v>
      </c>
      <c r="S996" s="25">
        <v>-23538.442258551357</v>
      </c>
      <c r="T996" s="27">
        <v>18990.120911881026</v>
      </c>
    </row>
    <row r="997" spans="1:20">
      <c r="A997" s="28" t="s">
        <v>1243</v>
      </c>
      <c r="B997" s="22" t="s">
        <v>1106</v>
      </c>
      <c r="C997" s="22" t="s">
        <v>32</v>
      </c>
      <c r="D997" s="22" t="s">
        <v>105</v>
      </c>
      <c r="E997" s="22" t="s">
        <v>26</v>
      </c>
      <c r="F997" s="23">
        <v>40544</v>
      </c>
      <c r="G997" s="24" t="s">
        <v>27</v>
      </c>
      <c r="H997" s="25">
        <v>32236.58</v>
      </c>
      <c r="I997" s="25">
        <v>-20799.57</v>
      </c>
      <c r="J997" s="25">
        <v>11437.010000000002</v>
      </c>
      <c r="K997" s="41">
        <f t="shared" si="34"/>
        <v>2011</v>
      </c>
      <c r="L997" s="42">
        <f t="shared" si="33"/>
        <v>258.82789211507742</v>
      </c>
      <c r="M997" s="39">
        <f>(VLOOKUP(DATE(2005,12,1),IGPM!A:B,2,1)/VLOOKUP(DATE(YEAR(F997),MONTH(F997),1),IGPM!A:B,2,1))*H997</f>
        <v>23793.880957267967</v>
      </c>
      <c r="N997" s="26" t="s">
        <v>28</v>
      </c>
      <c r="O997" s="26" t="s">
        <v>29</v>
      </c>
      <c r="P997" s="25">
        <v>-20799.57</v>
      </c>
      <c r="Q997" s="25">
        <v>11437.010000000002</v>
      </c>
      <c r="R997" s="25">
        <v>85057.126340864765</v>
      </c>
      <c r="S997" s="25">
        <v>-54880.252598931424</v>
      </c>
      <c r="T997" s="27">
        <v>30176.873741933341</v>
      </c>
    </row>
    <row r="998" spans="1:20">
      <c r="A998" s="28" t="s">
        <v>1244</v>
      </c>
      <c r="B998" s="22" t="s">
        <v>51</v>
      </c>
      <c r="C998" s="22" t="s">
        <v>32</v>
      </c>
      <c r="D998" s="22" t="s">
        <v>105</v>
      </c>
      <c r="E998" s="22" t="s">
        <v>26</v>
      </c>
      <c r="F998" s="23">
        <v>40544</v>
      </c>
      <c r="G998" s="24" t="s">
        <v>27</v>
      </c>
      <c r="H998" s="25">
        <v>16118.29</v>
      </c>
      <c r="I998" s="25">
        <v>-8921.0499999999993</v>
      </c>
      <c r="J998" s="25">
        <v>7197.2400000000016</v>
      </c>
      <c r="K998" s="41">
        <f t="shared" si="34"/>
        <v>2011</v>
      </c>
      <c r="L998" s="42">
        <f t="shared" si="33"/>
        <v>301.7306740798449</v>
      </c>
      <c r="M998" s="39">
        <f>(VLOOKUP(DATE(2005,12,1),IGPM!A:B,2,1)/VLOOKUP(DATE(YEAR(F998),MONTH(F998),1),IGPM!A:B,2,1))*H998</f>
        <v>11896.940478633984</v>
      </c>
      <c r="N998" s="26" t="s">
        <v>28</v>
      </c>
      <c r="O998" s="26" t="s">
        <v>29</v>
      </c>
      <c r="P998" s="25">
        <v>-8921.0499999999993</v>
      </c>
      <c r="Q998" s="25">
        <v>7197.2400000000016</v>
      </c>
      <c r="R998" s="25">
        <v>42528.563170432382</v>
      </c>
      <c r="S998" s="25">
        <v>-23538.442258551357</v>
      </c>
      <c r="T998" s="27">
        <v>18990.120911881026</v>
      </c>
    </row>
    <row r="999" spans="1:20">
      <c r="A999" s="28" t="s">
        <v>1245</v>
      </c>
      <c r="B999" s="22" t="s">
        <v>51</v>
      </c>
      <c r="C999" s="22" t="s">
        <v>32</v>
      </c>
      <c r="D999" s="22" t="s">
        <v>105</v>
      </c>
      <c r="E999" s="22" t="s">
        <v>26</v>
      </c>
      <c r="F999" s="23">
        <v>40544</v>
      </c>
      <c r="G999" s="24" t="s">
        <v>27</v>
      </c>
      <c r="H999" s="25">
        <v>8059.15</v>
      </c>
      <c r="I999" s="25">
        <v>-4715.42</v>
      </c>
      <c r="J999" s="25">
        <v>3343.7299999999996</v>
      </c>
      <c r="K999" s="41">
        <f t="shared" si="34"/>
        <v>2011</v>
      </c>
      <c r="L999" s="42">
        <f t="shared" si="33"/>
        <v>285.42060940488864</v>
      </c>
      <c r="M999" s="39">
        <f>(VLOOKUP(DATE(2005,12,1),IGPM!A:B,2,1)/VLOOKUP(DATE(YEAR(F999),MONTH(F999),1),IGPM!A:B,2,1))*H999</f>
        <v>5948.4739298264931</v>
      </c>
      <c r="N999" s="26" t="s">
        <v>28</v>
      </c>
      <c r="O999" s="26" t="s">
        <v>29</v>
      </c>
      <c r="P999" s="25">
        <v>-4715.42</v>
      </c>
      <c r="Q999" s="25">
        <v>3343.7299999999996</v>
      </c>
      <c r="R999" s="25">
        <v>21264.294777857336</v>
      </c>
      <c r="S999" s="25">
        <v>-12441.768782241807</v>
      </c>
      <c r="T999" s="27">
        <v>8822.5259956155296</v>
      </c>
    </row>
    <row r="1000" spans="1:20">
      <c r="A1000" s="28" t="s">
        <v>1246</v>
      </c>
      <c r="B1000" s="22" t="s">
        <v>996</v>
      </c>
      <c r="C1000" s="22" t="s">
        <v>32</v>
      </c>
      <c r="D1000" s="22" t="s">
        <v>105</v>
      </c>
      <c r="E1000" s="22" t="s">
        <v>26</v>
      </c>
      <c r="F1000" s="23">
        <v>40544</v>
      </c>
      <c r="G1000" s="24" t="s">
        <v>27</v>
      </c>
      <c r="H1000" s="25">
        <v>40295.730000000003</v>
      </c>
      <c r="I1000" s="25">
        <v>-21904.45</v>
      </c>
      <c r="J1000" s="25">
        <v>18391.280000000002</v>
      </c>
      <c r="K1000" s="41">
        <f t="shared" si="34"/>
        <v>2011</v>
      </c>
      <c r="L1000" s="42">
        <f t="shared" si="33"/>
        <v>307.21551602528251</v>
      </c>
      <c r="M1000" s="39">
        <f>(VLOOKUP(DATE(2005,12,1),IGPM!A:B,2,1)/VLOOKUP(DATE(YEAR(F1000),MONTH(F1000),1),IGPM!A:B,2,1))*H1000</f>
        <v>29742.354887094461</v>
      </c>
      <c r="N1000" s="26" t="s">
        <v>28</v>
      </c>
      <c r="O1000" s="26" t="s">
        <v>29</v>
      </c>
      <c r="P1000" s="25">
        <v>-21904.45</v>
      </c>
      <c r="Q1000" s="25">
        <v>18391.280000000002</v>
      </c>
      <c r="R1000" s="25">
        <v>106321.42111872211</v>
      </c>
      <c r="S1000" s="25">
        <v>-57795.50966874139</v>
      </c>
      <c r="T1000" s="27">
        <v>48525.911449980718</v>
      </c>
    </row>
    <row r="1001" spans="1:20">
      <c r="A1001" s="28" t="s">
        <v>1247</v>
      </c>
      <c r="B1001" s="22" t="s">
        <v>996</v>
      </c>
      <c r="C1001" s="22" t="s">
        <v>32</v>
      </c>
      <c r="D1001" s="22" t="s">
        <v>105</v>
      </c>
      <c r="E1001" s="22" t="s">
        <v>26</v>
      </c>
      <c r="F1001" s="23">
        <v>40544</v>
      </c>
      <c r="G1001" s="24" t="s">
        <v>27</v>
      </c>
      <c r="H1001" s="25">
        <v>24177.439999999999</v>
      </c>
      <c r="I1001" s="25">
        <v>-13142.66</v>
      </c>
      <c r="J1001" s="25">
        <v>11034.779999999999</v>
      </c>
      <c r="K1001" s="41">
        <f t="shared" si="34"/>
        <v>2011</v>
      </c>
      <c r="L1001" s="42">
        <f t="shared" si="33"/>
        <v>307.21577519314963</v>
      </c>
      <c r="M1001" s="39">
        <f>(VLOOKUP(DATE(2005,12,1),IGPM!A:B,2,1)/VLOOKUP(DATE(YEAR(F1001),MONTH(F1001),1),IGPM!A:B,2,1))*H1001</f>
        <v>17845.414408460478</v>
      </c>
      <c r="N1001" s="26" t="s">
        <v>28</v>
      </c>
      <c r="O1001" s="26" t="s">
        <v>29</v>
      </c>
      <c r="P1001" s="25">
        <v>-13142.66</v>
      </c>
      <c r="Q1001" s="25">
        <v>11034.779999999999</v>
      </c>
      <c r="R1001" s="25">
        <v>63792.857948289718</v>
      </c>
      <c r="S1001" s="25">
        <v>-34677.279415962541</v>
      </c>
      <c r="T1001" s="27">
        <v>29115.578532327178</v>
      </c>
    </row>
    <row r="1002" spans="1:20">
      <c r="A1002" s="28" t="s">
        <v>1248</v>
      </c>
      <c r="B1002" s="22" t="s">
        <v>1249</v>
      </c>
      <c r="C1002" s="22" t="s">
        <v>32</v>
      </c>
      <c r="D1002" s="22" t="s">
        <v>105</v>
      </c>
      <c r="E1002" s="22" t="s">
        <v>26</v>
      </c>
      <c r="F1002" s="23">
        <v>40544</v>
      </c>
      <c r="G1002" s="24" t="s">
        <v>27</v>
      </c>
      <c r="H1002" s="25">
        <v>8059.15</v>
      </c>
      <c r="I1002" s="25">
        <v>-5199.8999999999996</v>
      </c>
      <c r="J1002" s="25">
        <v>2859.25</v>
      </c>
      <c r="K1002" s="41">
        <f t="shared" si="34"/>
        <v>2011</v>
      </c>
      <c r="L1002" s="42">
        <f t="shared" si="33"/>
        <v>258.8276793784496</v>
      </c>
      <c r="M1002" s="39">
        <f>(VLOOKUP(DATE(2005,12,1),IGPM!A:B,2,1)/VLOOKUP(DATE(YEAR(F1002),MONTH(F1002),1),IGPM!A:B,2,1))*H1002</f>
        <v>5948.4739298264931</v>
      </c>
      <c r="N1002" s="26" t="s">
        <v>28</v>
      </c>
      <c r="O1002" s="26" t="s">
        <v>29</v>
      </c>
      <c r="P1002" s="25">
        <v>-5199.8999999999996</v>
      </c>
      <c r="Q1002" s="25">
        <v>2859.25</v>
      </c>
      <c r="R1002" s="25">
        <v>21264.294777857336</v>
      </c>
      <c r="S1002" s="25">
        <v>-13720.082938694573</v>
      </c>
      <c r="T1002" s="27">
        <v>7544.2118391627628</v>
      </c>
    </row>
    <row r="1003" spans="1:20">
      <c r="A1003" s="28" t="s">
        <v>1250</v>
      </c>
      <c r="B1003" s="22" t="s">
        <v>1249</v>
      </c>
      <c r="C1003" s="22" t="s">
        <v>32</v>
      </c>
      <c r="D1003" s="22" t="s">
        <v>105</v>
      </c>
      <c r="E1003" s="22" t="s">
        <v>26</v>
      </c>
      <c r="F1003" s="23">
        <v>40544</v>
      </c>
      <c r="G1003" s="24" t="s">
        <v>27</v>
      </c>
      <c r="H1003" s="25">
        <v>8059.15</v>
      </c>
      <c r="I1003" s="25">
        <v>-5199.8999999999996</v>
      </c>
      <c r="J1003" s="25">
        <v>2859.25</v>
      </c>
      <c r="K1003" s="41">
        <f t="shared" si="34"/>
        <v>2011</v>
      </c>
      <c r="L1003" s="42">
        <f t="shared" si="33"/>
        <v>258.8276793784496</v>
      </c>
      <c r="M1003" s="39">
        <f>(VLOOKUP(DATE(2005,12,1),IGPM!A:B,2,1)/VLOOKUP(DATE(YEAR(F1003),MONTH(F1003),1),IGPM!A:B,2,1))*H1003</f>
        <v>5948.4739298264931</v>
      </c>
      <c r="N1003" s="26" t="s">
        <v>28</v>
      </c>
      <c r="O1003" s="26" t="s">
        <v>29</v>
      </c>
      <c r="P1003" s="25">
        <v>-5199.8999999999996</v>
      </c>
      <c r="Q1003" s="25">
        <v>2859.25</v>
      </c>
      <c r="R1003" s="25">
        <v>21264.294777857336</v>
      </c>
      <c r="S1003" s="25">
        <v>-13720.082938694573</v>
      </c>
      <c r="T1003" s="27">
        <v>7544.2118391627628</v>
      </c>
    </row>
    <row r="1004" spans="1:20">
      <c r="A1004" s="28" t="s">
        <v>1251</v>
      </c>
      <c r="B1004" s="22" t="s">
        <v>996</v>
      </c>
      <c r="C1004" s="22" t="s">
        <v>32</v>
      </c>
      <c r="D1004" s="22" t="s">
        <v>105</v>
      </c>
      <c r="E1004" s="22" t="s">
        <v>26</v>
      </c>
      <c r="F1004" s="23">
        <v>40544</v>
      </c>
      <c r="G1004" s="24" t="s">
        <v>27</v>
      </c>
      <c r="H1004" s="25">
        <v>40295.730000000003</v>
      </c>
      <c r="I1004" s="25">
        <v>-21904.45</v>
      </c>
      <c r="J1004" s="25">
        <v>18391.280000000002</v>
      </c>
      <c r="K1004" s="41">
        <f t="shared" si="34"/>
        <v>2011</v>
      </c>
      <c r="L1004" s="42">
        <f t="shared" si="33"/>
        <v>307.21551602528251</v>
      </c>
      <c r="M1004" s="39">
        <f>(VLOOKUP(DATE(2005,12,1),IGPM!A:B,2,1)/VLOOKUP(DATE(YEAR(F1004),MONTH(F1004),1),IGPM!A:B,2,1))*H1004</f>
        <v>29742.354887094461</v>
      </c>
      <c r="N1004" s="26" t="s">
        <v>28</v>
      </c>
      <c r="O1004" s="26" t="s">
        <v>29</v>
      </c>
      <c r="P1004" s="25">
        <v>-21904.45</v>
      </c>
      <c r="Q1004" s="25">
        <v>18391.280000000002</v>
      </c>
      <c r="R1004" s="25">
        <v>106321.42111872211</v>
      </c>
      <c r="S1004" s="25">
        <v>-57795.50966874139</v>
      </c>
      <c r="T1004" s="27">
        <v>48525.911449980718</v>
      </c>
    </row>
    <row r="1005" spans="1:20">
      <c r="A1005" s="28" t="s">
        <v>1252</v>
      </c>
      <c r="B1005" s="22" t="s">
        <v>1253</v>
      </c>
      <c r="C1005" s="22" t="s">
        <v>32</v>
      </c>
      <c r="D1005" s="22" t="s">
        <v>105</v>
      </c>
      <c r="E1005" s="22" t="s">
        <v>26</v>
      </c>
      <c r="F1005" s="23">
        <v>40544</v>
      </c>
      <c r="G1005" s="24" t="s">
        <v>27</v>
      </c>
      <c r="H1005" s="25">
        <v>16118.29</v>
      </c>
      <c r="I1005" s="25">
        <v>-7891.11</v>
      </c>
      <c r="J1005" s="25">
        <v>8227.18</v>
      </c>
      <c r="K1005" s="41">
        <f t="shared" si="34"/>
        <v>2011</v>
      </c>
      <c r="L1005" s="42">
        <f t="shared" si="33"/>
        <v>341.11226810930276</v>
      </c>
      <c r="M1005" s="39">
        <f>(VLOOKUP(DATE(2005,12,1),IGPM!A:B,2,1)/VLOOKUP(DATE(YEAR(F1005),MONTH(F1005),1),IGPM!A:B,2,1))*H1005</f>
        <v>11896.940478633984</v>
      </c>
      <c r="N1005" s="26" t="s">
        <v>28</v>
      </c>
      <c r="O1005" s="26" t="s">
        <v>29</v>
      </c>
      <c r="P1005" s="25">
        <v>-7891.11</v>
      </c>
      <c r="Q1005" s="25">
        <v>8227.18</v>
      </c>
      <c r="R1005" s="25">
        <v>42528.563170432382</v>
      </c>
      <c r="S1005" s="25">
        <v>-20820.916494232992</v>
      </c>
      <c r="T1005" s="27">
        <v>21707.646676199391</v>
      </c>
    </row>
    <row r="1006" spans="1:20">
      <c r="A1006" s="28" t="s">
        <v>1254</v>
      </c>
      <c r="B1006" s="22" t="s">
        <v>1255</v>
      </c>
      <c r="C1006" s="22" t="s">
        <v>32</v>
      </c>
      <c r="D1006" s="22" t="s">
        <v>105</v>
      </c>
      <c r="E1006" s="22" t="s">
        <v>26</v>
      </c>
      <c r="F1006" s="23">
        <v>40544</v>
      </c>
      <c r="G1006" s="24" t="s">
        <v>27</v>
      </c>
      <c r="H1006" s="25">
        <v>394898.11</v>
      </c>
      <c r="I1006" s="25">
        <v>-214663.45</v>
      </c>
      <c r="J1006" s="25">
        <v>180234.65999999997</v>
      </c>
      <c r="K1006" s="41">
        <f t="shared" si="34"/>
        <v>2011</v>
      </c>
      <c r="L1006" s="42">
        <f t="shared" si="33"/>
        <v>307.21571077889598</v>
      </c>
      <c r="M1006" s="39">
        <f>(VLOOKUP(DATE(2005,12,1),IGPM!A:B,2,1)/VLOOKUP(DATE(YEAR(F1006),MONTH(F1006),1),IGPM!A:B,2,1))*H1006</f>
        <v>291475.0454170421</v>
      </c>
      <c r="N1006" s="26" t="s">
        <v>28</v>
      </c>
      <c r="O1006" s="26" t="s">
        <v>29</v>
      </c>
      <c r="P1006" s="25">
        <v>-214663.45</v>
      </c>
      <c r="Q1006" s="25">
        <v>180234.65999999997</v>
      </c>
      <c r="R1006" s="25">
        <v>1041949.8108682345</v>
      </c>
      <c r="S1006" s="25">
        <v>-566395.572589149</v>
      </c>
      <c r="T1006" s="27">
        <v>475554.23827908549</v>
      </c>
    </row>
    <row r="1007" spans="1:20">
      <c r="A1007" s="28" t="s">
        <v>1256</v>
      </c>
      <c r="B1007" s="22" t="s">
        <v>1255</v>
      </c>
      <c r="C1007" s="22" t="s">
        <v>32</v>
      </c>
      <c r="D1007" s="22" t="s">
        <v>105</v>
      </c>
      <c r="E1007" s="22" t="s">
        <v>26</v>
      </c>
      <c r="F1007" s="23">
        <v>40544</v>
      </c>
      <c r="G1007" s="24" t="s">
        <v>27</v>
      </c>
      <c r="H1007" s="25">
        <v>394898.11</v>
      </c>
      <c r="I1007" s="25">
        <v>-214663.45</v>
      </c>
      <c r="J1007" s="25">
        <v>180234.65999999997</v>
      </c>
      <c r="K1007" s="41">
        <f t="shared" si="34"/>
        <v>2011</v>
      </c>
      <c r="L1007" s="42">
        <f t="shared" si="33"/>
        <v>307.21571077889598</v>
      </c>
      <c r="M1007" s="39">
        <f>(VLOOKUP(DATE(2005,12,1),IGPM!A:B,2,1)/VLOOKUP(DATE(YEAR(F1007),MONTH(F1007),1),IGPM!A:B,2,1))*H1007</f>
        <v>291475.0454170421</v>
      </c>
      <c r="N1007" s="26" t="s">
        <v>28</v>
      </c>
      <c r="O1007" s="26" t="s">
        <v>29</v>
      </c>
      <c r="P1007" s="25">
        <v>-214663.45</v>
      </c>
      <c r="Q1007" s="25">
        <v>180234.65999999997</v>
      </c>
      <c r="R1007" s="25">
        <v>1041949.8108682345</v>
      </c>
      <c r="S1007" s="25">
        <v>-566395.572589149</v>
      </c>
      <c r="T1007" s="27">
        <v>475554.23827908549</v>
      </c>
    </row>
    <row r="1008" spans="1:20">
      <c r="A1008" s="28" t="s">
        <v>1257</v>
      </c>
      <c r="B1008" s="22" t="s">
        <v>1255</v>
      </c>
      <c r="C1008" s="22" t="s">
        <v>32</v>
      </c>
      <c r="D1008" s="22" t="s">
        <v>105</v>
      </c>
      <c r="E1008" s="22" t="s">
        <v>26</v>
      </c>
      <c r="F1008" s="23">
        <v>40544</v>
      </c>
      <c r="G1008" s="24" t="s">
        <v>27</v>
      </c>
      <c r="H1008" s="25">
        <v>394898.11</v>
      </c>
      <c r="I1008" s="25">
        <v>-214663.45</v>
      </c>
      <c r="J1008" s="25">
        <v>180234.65999999997</v>
      </c>
      <c r="K1008" s="41">
        <f t="shared" si="34"/>
        <v>2011</v>
      </c>
      <c r="L1008" s="42">
        <f t="shared" si="33"/>
        <v>307.21571077889598</v>
      </c>
      <c r="M1008" s="39">
        <f>(VLOOKUP(DATE(2005,12,1),IGPM!A:B,2,1)/VLOOKUP(DATE(YEAR(F1008),MONTH(F1008),1),IGPM!A:B,2,1))*H1008</f>
        <v>291475.0454170421</v>
      </c>
      <c r="N1008" s="26" t="s">
        <v>28</v>
      </c>
      <c r="O1008" s="26" t="s">
        <v>29</v>
      </c>
      <c r="P1008" s="25">
        <v>-214663.45</v>
      </c>
      <c r="Q1008" s="25">
        <v>180234.65999999997</v>
      </c>
      <c r="R1008" s="25">
        <v>1041949.8108682345</v>
      </c>
      <c r="S1008" s="25">
        <v>-566395.572589149</v>
      </c>
      <c r="T1008" s="27">
        <v>475554.23827908549</v>
      </c>
    </row>
    <row r="1009" spans="1:20">
      <c r="A1009" s="28" t="s">
        <v>1258</v>
      </c>
      <c r="B1009" s="22" t="s">
        <v>1259</v>
      </c>
      <c r="C1009" s="22" t="s">
        <v>32</v>
      </c>
      <c r="D1009" s="22" t="s">
        <v>105</v>
      </c>
      <c r="E1009" s="22" t="s">
        <v>26</v>
      </c>
      <c r="F1009" s="23">
        <v>40544</v>
      </c>
      <c r="G1009" s="24" t="s">
        <v>27</v>
      </c>
      <c r="H1009" s="25">
        <v>16118.29</v>
      </c>
      <c r="I1009" s="25">
        <v>-7891.11</v>
      </c>
      <c r="J1009" s="25">
        <v>8227.18</v>
      </c>
      <c r="K1009" s="41">
        <f t="shared" si="34"/>
        <v>2011</v>
      </c>
      <c r="L1009" s="42">
        <f t="shared" si="33"/>
        <v>341.11226810930276</v>
      </c>
      <c r="M1009" s="39">
        <f>(VLOOKUP(DATE(2005,12,1),IGPM!A:B,2,1)/VLOOKUP(DATE(YEAR(F1009),MONTH(F1009),1),IGPM!A:B,2,1))*H1009</f>
        <v>11896.940478633984</v>
      </c>
      <c r="N1009" s="26" t="s">
        <v>28</v>
      </c>
      <c r="O1009" s="26" t="s">
        <v>29</v>
      </c>
      <c r="P1009" s="25">
        <v>-7891.11</v>
      </c>
      <c r="Q1009" s="25">
        <v>8227.18</v>
      </c>
      <c r="R1009" s="25">
        <v>42528.563170432382</v>
      </c>
      <c r="S1009" s="25">
        <v>-20820.916494232992</v>
      </c>
      <c r="T1009" s="27">
        <v>21707.646676199391</v>
      </c>
    </row>
    <row r="1010" spans="1:20">
      <c r="A1010" s="28" t="s">
        <v>1260</v>
      </c>
      <c r="B1010" s="22" t="s">
        <v>1259</v>
      </c>
      <c r="C1010" s="22" t="s">
        <v>32</v>
      </c>
      <c r="D1010" s="22" t="s">
        <v>105</v>
      </c>
      <c r="E1010" s="22" t="s">
        <v>26</v>
      </c>
      <c r="F1010" s="23">
        <v>40544</v>
      </c>
      <c r="G1010" s="24" t="s">
        <v>27</v>
      </c>
      <c r="H1010" s="25">
        <v>16118.29</v>
      </c>
      <c r="I1010" s="25">
        <v>-7891.11</v>
      </c>
      <c r="J1010" s="25">
        <v>8227.18</v>
      </c>
      <c r="K1010" s="41">
        <f t="shared" si="34"/>
        <v>2011</v>
      </c>
      <c r="L1010" s="42">
        <f t="shared" si="33"/>
        <v>341.11226810930276</v>
      </c>
      <c r="M1010" s="39">
        <f>(VLOOKUP(DATE(2005,12,1),IGPM!A:B,2,1)/VLOOKUP(DATE(YEAR(F1010),MONTH(F1010),1),IGPM!A:B,2,1))*H1010</f>
        <v>11896.940478633984</v>
      </c>
      <c r="N1010" s="26" t="s">
        <v>28</v>
      </c>
      <c r="O1010" s="26" t="s">
        <v>29</v>
      </c>
      <c r="P1010" s="25">
        <v>-7891.11</v>
      </c>
      <c r="Q1010" s="25">
        <v>8227.18</v>
      </c>
      <c r="R1010" s="25">
        <v>42528.563170432382</v>
      </c>
      <c r="S1010" s="25">
        <v>-20820.916494232992</v>
      </c>
      <c r="T1010" s="27">
        <v>21707.646676199391</v>
      </c>
    </row>
    <row r="1011" spans="1:20">
      <c r="A1011" s="28" t="s">
        <v>1261</v>
      </c>
      <c r="B1011" s="22" t="s">
        <v>1262</v>
      </c>
      <c r="C1011" s="22" t="s">
        <v>32</v>
      </c>
      <c r="D1011" s="22" t="s">
        <v>105</v>
      </c>
      <c r="E1011" s="22" t="s">
        <v>26</v>
      </c>
      <c r="F1011" s="23">
        <v>40544</v>
      </c>
      <c r="G1011" s="24" t="s">
        <v>27</v>
      </c>
      <c r="H1011" s="25">
        <v>177301.19</v>
      </c>
      <c r="I1011" s="25">
        <v>-85646.39</v>
      </c>
      <c r="J1011" s="25">
        <v>91654.8</v>
      </c>
      <c r="K1011" s="41">
        <f t="shared" si="34"/>
        <v>2011</v>
      </c>
      <c r="L1011" s="42">
        <f t="shared" si="33"/>
        <v>345.71566565736163</v>
      </c>
      <c r="M1011" s="39">
        <f>(VLOOKUP(DATE(2005,12,1),IGPM!A:B,2,1)/VLOOKUP(DATE(YEAR(F1011),MONTH(F1011),1),IGPM!A:B,2,1))*H1011</f>
        <v>130866.34526497382</v>
      </c>
      <c r="N1011" s="26" t="s">
        <v>28</v>
      </c>
      <c r="O1011" s="26" t="s">
        <v>29</v>
      </c>
      <c r="P1011" s="25">
        <v>-85646.39</v>
      </c>
      <c r="Q1011" s="25">
        <v>91654.8</v>
      </c>
      <c r="R1011" s="25">
        <v>467814.19487475621</v>
      </c>
      <c r="S1011" s="25">
        <v>-225980.41773876065</v>
      </c>
      <c r="T1011" s="27">
        <v>241833.77713599557</v>
      </c>
    </row>
    <row r="1012" spans="1:20">
      <c r="A1012" s="28" t="s">
        <v>1263</v>
      </c>
      <c r="B1012" s="22" t="s">
        <v>1262</v>
      </c>
      <c r="C1012" s="22" t="s">
        <v>32</v>
      </c>
      <c r="D1012" s="22" t="s">
        <v>105</v>
      </c>
      <c r="E1012" s="22" t="s">
        <v>26</v>
      </c>
      <c r="F1012" s="23">
        <v>40544</v>
      </c>
      <c r="G1012" s="24" t="s">
        <v>27</v>
      </c>
      <c r="H1012" s="25">
        <v>177301.19</v>
      </c>
      <c r="I1012" s="25">
        <v>-85646.39</v>
      </c>
      <c r="J1012" s="25">
        <v>91654.8</v>
      </c>
      <c r="K1012" s="41">
        <f t="shared" si="34"/>
        <v>2011</v>
      </c>
      <c r="L1012" s="42">
        <f t="shared" si="33"/>
        <v>345.71566565736163</v>
      </c>
      <c r="M1012" s="39">
        <f>(VLOOKUP(DATE(2005,12,1),IGPM!A:B,2,1)/VLOOKUP(DATE(YEAR(F1012),MONTH(F1012),1),IGPM!A:B,2,1))*H1012</f>
        <v>130866.34526497382</v>
      </c>
      <c r="N1012" s="26" t="s">
        <v>28</v>
      </c>
      <c r="O1012" s="26" t="s">
        <v>29</v>
      </c>
      <c r="P1012" s="25">
        <v>-85646.39</v>
      </c>
      <c r="Q1012" s="25">
        <v>91654.8</v>
      </c>
      <c r="R1012" s="25">
        <v>467814.19487475621</v>
      </c>
      <c r="S1012" s="25">
        <v>-225980.41773876065</v>
      </c>
      <c r="T1012" s="27">
        <v>241833.77713599557</v>
      </c>
    </row>
    <row r="1013" spans="1:20">
      <c r="A1013" s="28" t="s">
        <v>1264</v>
      </c>
      <c r="B1013" s="22" t="s">
        <v>1265</v>
      </c>
      <c r="C1013" s="22" t="s">
        <v>32</v>
      </c>
      <c r="D1013" s="22" t="s">
        <v>105</v>
      </c>
      <c r="E1013" s="22" t="s">
        <v>26</v>
      </c>
      <c r="F1013" s="23">
        <v>40544</v>
      </c>
      <c r="G1013" s="24" t="s">
        <v>27</v>
      </c>
      <c r="H1013" s="25">
        <v>24177.439999999999</v>
      </c>
      <c r="I1013" s="25">
        <v>-14146.29</v>
      </c>
      <c r="J1013" s="25">
        <v>10031.149999999998</v>
      </c>
      <c r="K1013" s="41">
        <f t="shared" si="34"/>
        <v>2011</v>
      </c>
      <c r="L1013" s="42">
        <f t="shared" si="33"/>
        <v>285.41988606199925</v>
      </c>
      <c r="M1013" s="39">
        <f>(VLOOKUP(DATE(2005,12,1),IGPM!A:B,2,1)/VLOOKUP(DATE(YEAR(F1013),MONTH(F1013),1),IGPM!A:B,2,1))*H1013</f>
        <v>17845.414408460478</v>
      </c>
      <c r="N1013" s="26" t="s">
        <v>28</v>
      </c>
      <c r="O1013" s="26" t="s">
        <v>29</v>
      </c>
      <c r="P1013" s="25">
        <v>-14146.29</v>
      </c>
      <c r="Q1013" s="25">
        <v>10031.149999999998</v>
      </c>
      <c r="R1013" s="25">
        <v>63792.857948289718</v>
      </c>
      <c r="S1013" s="25">
        <v>-37325.385502572288</v>
      </c>
      <c r="T1013" s="27">
        <v>26467.472445717431</v>
      </c>
    </row>
    <row r="1014" spans="1:20">
      <c r="A1014" s="28" t="s">
        <v>1266</v>
      </c>
      <c r="B1014" s="22" t="s">
        <v>1267</v>
      </c>
      <c r="C1014" s="22" t="s">
        <v>32</v>
      </c>
      <c r="D1014" s="22" t="s">
        <v>105</v>
      </c>
      <c r="E1014" s="22" t="s">
        <v>26</v>
      </c>
      <c r="F1014" s="23">
        <v>40544</v>
      </c>
      <c r="G1014" s="24" t="s">
        <v>27</v>
      </c>
      <c r="H1014" s="25">
        <v>137005.47</v>
      </c>
      <c r="I1014" s="25">
        <v>-68223.94</v>
      </c>
      <c r="J1014" s="25">
        <v>68781.53</v>
      </c>
      <c r="K1014" s="41">
        <f t="shared" si="34"/>
        <v>2011</v>
      </c>
      <c r="L1014" s="42">
        <f t="shared" si="33"/>
        <v>335.36488056831661</v>
      </c>
      <c r="M1014" s="39">
        <f>(VLOOKUP(DATE(2005,12,1),IGPM!A:B,2,1)/VLOOKUP(DATE(YEAR(F1014),MONTH(F1014),1),IGPM!A:B,2,1))*H1014</f>
        <v>101123.99775889836</v>
      </c>
      <c r="N1014" s="26" t="s">
        <v>28</v>
      </c>
      <c r="O1014" s="26" t="s">
        <v>29</v>
      </c>
      <c r="P1014" s="25">
        <v>-68223.94</v>
      </c>
      <c r="Q1014" s="25">
        <v>68781.53</v>
      </c>
      <c r="R1014" s="25">
        <v>361492.80014131637</v>
      </c>
      <c r="S1014" s="25">
        <v>-180010.79159301569</v>
      </c>
      <c r="T1014" s="27">
        <v>181482.00854830068</v>
      </c>
    </row>
    <row r="1015" spans="1:20">
      <c r="A1015" s="28" t="s">
        <v>1268</v>
      </c>
      <c r="B1015" s="22" t="s">
        <v>1269</v>
      </c>
      <c r="C1015" s="22" t="s">
        <v>32</v>
      </c>
      <c r="D1015" s="22" t="s">
        <v>105</v>
      </c>
      <c r="E1015" s="22" t="s">
        <v>26</v>
      </c>
      <c r="F1015" s="23">
        <v>40544</v>
      </c>
      <c r="G1015" s="24" t="s">
        <v>27</v>
      </c>
      <c r="H1015" s="25">
        <v>193419.48</v>
      </c>
      <c r="I1015" s="25">
        <v>-123246.05</v>
      </c>
      <c r="J1015" s="25">
        <v>70173.430000000008</v>
      </c>
      <c r="K1015" s="41">
        <f t="shared" si="34"/>
        <v>2011</v>
      </c>
      <c r="L1015" s="42">
        <f t="shared" si="33"/>
        <v>262.08590993382751</v>
      </c>
      <c r="M1015" s="39">
        <f>(VLOOKUP(DATE(2005,12,1),IGPM!A:B,2,1)/VLOOKUP(DATE(YEAR(F1015),MONTH(F1015),1),IGPM!A:B,2,1))*H1015</f>
        <v>142763.28574360782</v>
      </c>
      <c r="N1015" s="26" t="s">
        <v>28</v>
      </c>
      <c r="O1015" s="26" t="s">
        <v>29</v>
      </c>
      <c r="P1015" s="25">
        <v>-123246.05</v>
      </c>
      <c r="Q1015" s="25">
        <v>70173.430000000008</v>
      </c>
      <c r="R1015" s="25">
        <v>510342.75804518868</v>
      </c>
      <c r="S1015" s="25">
        <v>-325188.18205475068</v>
      </c>
      <c r="T1015" s="27">
        <v>185154.575990438</v>
      </c>
    </row>
    <row r="1016" spans="1:20">
      <c r="A1016" s="28" t="s">
        <v>1270</v>
      </c>
      <c r="B1016" s="22" t="s">
        <v>1269</v>
      </c>
      <c r="C1016" s="22" t="s">
        <v>32</v>
      </c>
      <c r="D1016" s="22" t="s">
        <v>105</v>
      </c>
      <c r="E1016" s="22" t="s">
        <v>26</v>
      </c>
      <c r="F1016" s="23">
        <v>40544</v>
      </c>
      <c r="G1016" s="24" t="s">
        <v>27</v>
      </c>
      <c r="H1016" s="25">
        <v>193419.48</v>
      </c>
      <c r="I1016" s="25">
        <v>-123246.05</v>
      </c>
      <c r="J1016" s="25">
        <v>70173.430000000008</v>
      </c>
      <c r="K1016" s="41">
        <f t="shared" si="34"/>
        <v>2011</v>
      </c>
      <c r="L1016" s="42">
        <f t="shared" si="33"/>
        <v>262.08590993382751</v>
      </c>
      <c r="M1016" s="39">
        <f>(VLOOKUP(DATE(2005,12,1),IGPM!A:B,2,1)/VLOOKUP(DATE(YEAR(F1016),MONTH(F1016),1),IGPM!A:B,2,1))*H1016</f>
        <v>142763.28574360782</v>
      </c>
      <c r="N1016" s="26" t="s">
        <v>28</v>
      </c>
      <c r="O1016" s="26" t="s">
        <v>29</v>
      </c>
      <c r="P1016" s="25">
        <v>-123246.05</v>
      </c>
      <c r="Q1016" s="25">
        <v>70173.430000000008</v>
      </c>
      <c r="R1016" s="25">
        <v>510342.75804518868</v>
      </c>
      <c r="S1016" s="25">
        <v>-325188.18205475068</v>
      </c>
      <c r="T1016" s="27">
        <v>185154.575990438</v>
      </c>
    </row>
    <row r="1017" spans="1:20">
      <c r="A1017" s="28" t="s">
        <v>1271</v>
      </c>
      <c r="B1017" s="22" t="s">
        <v>1269</v>
      </c>
      <c r="C1017" s="22" t="s">
        <v>32</v>
      </c>
      <c r="D1017" s="22" t="s">
        <v>105</v>
      </c>
      <c r="E1017" s="22" t="s">
        <v>26</v>
      </c>
      <c r="F1017" s="23">
        <v>40544</v>
      </c>
      <c r="G1017" s="24" t="s">
        <v>27</v>
      </c>
      <c r="H1017" s="25">
        <v>193419.48</v>
      </c>
      <c r="I1017" s="25">
        <v>-123587.81</v>
      </c>
      <c r="J1017" s="25">
        <v>69831.670000000013</v>
      </c>
      <c r="K1017" s="41">
        <f t="shared" si="34"/>
        <v>2011</v>
      </c>
      <c r="L1017" s="42">
        <f t="shared" si="33"/>
        <v>261.3611581918961</v>
      </c>
      <c r="M1017" s="39">
        <f>(VLOOKUP(DATE(2005,12,1),IGPM!A:B,2,1)/VLOOKUP(DATE(YEAR(F1017),MONTH(F1017),1),IGPM!A:B,2,1))*H1017</f>
        <v>142763.28574360782</v>
      </c>
      <c r="N1017" s="26" t="s">
        <v>28</v>
      </c>
      <c r="O1017" s="26" t="s">
        <v>29</v>
      </c>
      <c r="P1017" s="25">
        <v>-123587.81</v>
      </c>
      <c r="Q1017" s="25">
        <v>69831.670000000013</v>
      </c>
      <c r="R1017" s="25">
        <v>510342.75804518868</v>
      </c>
      <c r="S1017" s="25">
        <v>-326089.92546234094</v>
      </c>
      <c r="T1017" s="27">
        <v>184252.83258284774</v>
      </c>
    </row>
    <row r="1018" spans="1:20">
      <c r="A1018" s="28" t="s">
        <v>1272</v>
      </c>
      <c r="B1018" s="22" t="s">
        <v>1269</v>
      </c>
      <c r="C1018" s="22" t="s">
        <v>32</v>
      </c>
      <c r="D1018" s="22" t="s">
        <v>105</v>
      </c>
      <c r="E1018" s="22" t="s">
        <v>26</v>
      </c>
      <c r="F1018" s="23">
        <v>40544</v>
      </c>
      <c r="G1018" s="24" t="s">
        <v>27</v>
      </c>
      <c r="H1018" s="25">
        <v>193419.48</v>
      </c>
      <c r="I1018" s="25">
        <v>-123246.05</v>
      </c>
      <c r="J1018" s="25">
        <v>70173.430000000008</v>
      </c>
      <c r="K1018" s="41">
        <f t="shared" si="34"/>
        <v>2011</v>
      </c>
      <c r="L1018" s="42">
        <f t="shared" si="33"/>
        <v>262.08590993382751</v>
      </c>
      <c r="M1018" s="39">
        <f>(VLOOKUP(DATE(2005,12,1),IGPM!A:B,2,1)/VLOOKUP(DATE(YEAR(F1018),MONTH(F1018),1),IGPM!A:B,2,1))*H1018</f>
        <v>142763.28574360782</v>
      </c>
      <c r="N1018" s="26" t="s">
        <v>28</v>
      </c>
      <c r="O1018" s="26" t="s">
        <v>29</v>
      </c>
      <c r="P1018" s="25">
        <v>-123246.05</v>
      </c>
      <c r="Q1018" s="25">
        <v>70173.430000000008</v>
      </c>
      <c r="R1018" s="25">
        <v>510342.75804518868</v>
      </c>
      <c r="S1018" s="25">
        <v>-325188.18205475068</v>
      </c>
      <c r="T1018" s="27">
        <v>185154.575990438</v>
      </c>
    </row>
    <row r="1019" spans="1:20">
      <c r="A1019" s="28" t="s">
        <v>1273</v>
      </c>
      <c r="B1019" s="22" t="s">
        <v>1269</v>
      </c>
      <c r="C1019" s="22" t="s">
        <v>32</v>
      </c>
      <c r="D1019" s="22" t="s">
        <v>105</v>
      </c>
      <c r="E1019" s="22" t="s">
        <v>26</v>
      </c>
      <c r="F1019" s="23">
        <v>40544</v>
      </c>
      <c r="G1019" s="24" t="s">
        <v>27</v>
      </c>
      <c r="H1019" s="25">
        <v>193419.48</v>
      </c>
      <c r="I1019" s="25">
        <v>-123246.05</v>
      </c>
      <c r="J1019" s="25">
        <v>70173.430000000008</v>
      </c>
      <c r="K1019" s="41">
        <f t="shared" si="34"/>
        <v>2011</v>
      </c>
      <c r="L1019" s="42">
        <f t="shared" si="33"/>
        <v>262.08590993382751</v>
      </c>
      <c r="M1019" s="39">
        <f>(VLOOKUP(DATE(2005,12,1),IGPM!A:B,2,1)/VLOOKUP(DATE(YEAR(F1019),MONTH(F1019),1),IGPM!A:B,2,1))*H1019</f>
        <v>142763.28574360782</v>
      </c>
      <c r="N1019" s="26" t="s">
        <v>28</v>
      </c>
      <c r="O1019" s="26" t="s">
        <v>29</v>
      </c>
      <c r="P1019" s="25">
        <v>-123246.05</v>
      </c>
      <c r="Q1019" s="25">
        <v>70173.430000000008</v>
      </c>
      <c r="R1019" s="25">
        <v>510342.75804518868</v>
      </c>
      <c r="S1019" s="25">
        <v>-325188.18205475068</v>
      </c>
      <c r="T1019" s="27">
        <v>185154.575990438</v>
      </c>
    </row>
    <row r="1020" spans="1:20">
      <c r="A1020" s="28" t="s">
        <v>1274</v>
      </c>
      <c r="B1020" s="22" t="s">
        <v>1269</v>
      </c>
      <c r="C1020" s="22" t="s">
        <v>32</v>
      </c>
      <c r="D1020" s="22" t="s">
        <v>105</v>
      </c>
      <c r="E1020" s="22" t="s">
        <v>26</v>
      </c>
      <c r="F1020" s="23">
        <v>40544</v>
      </c>
      <c r="G1020" s="24" t="s">
        <v>27</v>
      </c>
      <c r="H1020" s="25">
        <v>193419.48</v>
      </c>
      <c r="I1020" s="25">
        <v>-123246.05</v>
      </c>
      <c r="J1020" s="25">
        <v>70173.430000000008</v>
      </c>
      <c r="K1020" s="41">
        <f t="shared" si="34"/>
        <v>2011</v>
      </c>
      <c r="L1020" s="42">
        <f t="shared" si="33"/>
        <v>262.08590993382751</v>
      </c>
      <c r="M1020" s="39">
        <f>(VLOOKUP(DATE(2005,12,1),IGPM!A:B,2,1)/VLOOKUP(DATE(YEAR(F1020),MONTH(F1020),1),IGPM!A:B,2,1))*H1020</f>
        <v>142763.28574360782</v>
      </c>
      <c r="N1020" s="26" t="s">
        <v>28</v>
      </c>
      <c r="O1020" s="26" t="s">
        <v>29</v>
      </c>
      <c r="P1020" s="25">
        <v>-123246.05</v>
      </c>
      <c r="Q1020" s="25">
        <v>70173.430000000008</v>
      </c>
      <c r="R1020" s="25">
        <v>510342.75804518868</v>
      </c>
      <c r="S1020" s="25">
        <v>-325188.18205475068</v>
      </c>
      <c r="T1020" s="27">
        <v>185154.575990438</v>
      </c>
    </row>
    <row r="1021" spans="1:20">
      <c r="A1021" s="28" t="s">
        <v>1275</v>
      </c>
      <c r="B1021" s="22" t="s">
        <v>160</v>
      </c>
      <c r="C1021" s="22" t="s">
        <v>24</v>
      </c>
      <c r="D1021" s="22" t="s">
        <v>105</v>
      </c>
      <c r="E1021" s="22" t="s">
        <v>26</v>
      </c>
      <c r="F1021" s="23">
        <v>40544</v>
      </c>
      <c r="G1021" s="24" t="s">
        <v>27</v>
      </c>
      <c r="H1021" s="25">
        <v>24177.439999999999</v>
      </c>
      <c r="I1021" s="25">
        <v>-15599.68</v>
      </c>
      <c r="J1021" s="25">
        <v>8577.7599999999984</v>
      </c>
      <c r="K1021" s="41">
        <f t="shared" si="34"/>
        <v>2011</v>
      </c>
      <c r="L1021" s="42">
        <f t="shared" si="33"/>
        <v>258.82790416213663</v>
      </c>
      <c r="M1021" s="39">
        <f>(VLOOKUP(DATE(2005,12,1),IGPM!A:B,2,1)/VLOOKUP(DATE(YEAR(F1021),MONTH(F1021),1),IGPM!A:B,2,1))*H1021</f>
        <v>17845.414408460478</v>
      </c>
      <c r="N1021" s="26" t="s">
        <v>28</v>
      </c>
      <c r="O1021" s="26" t="s">
        <v>29</v>
      </c>
      <c r="P1021" s="25">
        <v>-15599.68</v>
      </c>
      <c r="Q1021" s="25">
        <v>8577.7599999999984</v>
      </c>
      <c r="R1021" s="25">
        <v>63792.857948289718</v>
      </c>
      <c r="S1021" s="25">
        <v>-41160.196045519137</v>
      </c>
      <c r="T1021" s="27">
        <v>22632.661902770582</v>
      </c>
    </row>
    <row r="1022" spans="1:20">
      <c r="A1022" s="28" t="s">
        <v>1276</v>
      </c>
      <c r="B1022" s="22" t="s">
        <v>1277</v>
      </c>
      <c r="C1022" s="22" t="s">
        <v>24</v>
      </c>
      <c r="D1022" s="22" t="s">
        <v>105</v>
      </c>
      <c r="E1022" s="22" t="s">
        <v>26</v>
      </c>
      <c r="F1022" s="23">
        <v>40544</v>
      </c>
      <c r="G1022" s="24" t="s">
        <v>27</v>
      </c>
      <c r="H1022" s="25">
        <v>80591.45</v>
      </c>
      <c r="I1022" s="25">
        <v>-51998.93</v>
      </c>
      <c r="J1022" s="25">
        <v>28592.519999999997</v>
      </c>
      <c r="K1022" s="41">
        <f t="shared" si="34"/>
        <v>2011</v>
      </c>
      <c r="L1022" s="42">
        <f t="shared" si="33"/>
        <v>258.82786722726797</v>
      </c>
      <c r="M1022" s="39">
        <f>(VLOOKUP(DATE(2005,12,1),IGPM!A:B,2,1)/VLOOKUP(DATE(YEAR(F1022),MONTH(F1022),1),IGPM!A:B,2,1))*H1022</f>
        <v>59484.702393169915</v>
      </c>
      <c r="N1022" s="26" t="s">
        <v>28</v>
      </c>
      <c r="O1022" s="26" t="s">
        <v>29</v>
      </c>
      <c r="P1022" s="25">
        <v>-51998.93</v>
      </c>
      <c r="Q1022" s="25">
        <v>28592.519999999997</v>
      </c>
      <c r="R1022" s="25">
        <v>212642.8158521619</v>
      </c>
      <c r="S1022" s="25">
        <v>-137200.64468996969</v>
      </c>
      <c r="T1022" s="27">
        <v>75442.171162192215</v>
      </c>
    </row>
    <row r="1023" spans="1:20">
      <c r="A1023" s="28" t="s">
        <v>1278</v>
      </c>
      <c r="B1023" s="22" t="s">
        <v>1279</v>
      </c>
      <c r="C1023" s="22" t="s">
        <v>32</v>
      </c>
      <c r="D1023" s="22" t="s">
        <v>105</v>
      </c>
      <c r="E1023" s="22" t="s">
        <v>26</v>
      </c>
      <c r="F1023" s="23">
        <v>40544</v>
      </c>
      <c r="G1023" s="24" t="s">
        <v>27</v>
      </c>
      <c r="H1023" s="25">
        <v>8059.15</v>
      </c>
      <c r="I1023" s="25">
        <v>-3878.83</v>
      </c>
      <c r="J1023" s="25">
        <v>4180.32</v>
      </c>
      <c r="K1023" s="41">
        <f t="shared" si="34"/>
        <v>2011</v>
      </c>
      <c r="L1023" s="42">
        <f t="shared" si="33"/>
        <v>346.98041677516159</v>
      </c>
      <c r="M1023" s="39">
        <f>(VLOOKUP(DATE(2005,12,1),IGPM!A:B,2,1)/VLOOKUP(DATE(YEAR(F1023),MONTH(F1023),1),IGPM!A:B,2,1))*H1023</f>
        <v>5948.4739298264931</v>
      </c>
      <c r="N1023" s="26" t="s">
        <v>28</v>
      </c>
      <c r="O1023" s="26" t="s">
        <v>29</v>
      </c>
      <c r="P1023" s="25">
        <v>-3878.83</v>
      </c>
      <c r="Q1023" s="25">
        <v>4180.32</v>
      </c>
      <c r="R1023" s="25">
        <v>21264.294777857336</v>
      </c>
      <c r="S1023" s="25">
        <v>-10234.402451027265</v>
      </c>
      <c r="T1023" s="27">
        <v>11029.892326830071</v>
      </c>
    </row>
    <row r="1024" spans="1:20">
      <c r="A1024" s="28" t="s">
        <v>1280</v>
      </c>
      <c r="B1024" s="22" t="s">
        <v>1279</v>
      </c>
      <c r="C1024" s="22" t="s">
        <v>32</v>
      </c>
      <c r="D1024" s="22" t="s">
        <v>105</v>
      </c>
      <c r="E1024" s="22" t="s">
        <v>26</v>
      </c>
      <c r="F1024" s="23">
        <v>40544</v>
      </c>
      <c r="G1024" s="24" t="s">
        <v>27</v>
      </c>
      <c r="H1024" s="25">
        <v>8059.15</v>
      </c>
      <c r="I1024" s="25">
        <v>-3878.83</v>
      </c>
      <c r="J1024" s="25">
        <v>4180.32</v>
      </c>
      <c r="K1024" s="41">
        <f t="shared" si="34"/>
        <v>2011</v>
      </c>
      <c r="L1024" s="42">
        <f t="shared" si="33"/>
        <v>346.98041677516159</v>
      </c>
      <c r="M1024" s="39">
        <f>(VLOOKUP(DATE(2005,12,1),IGPM!A:B,2,1)/VLOOKUP(DATE(YEAR(F1024),MONTH(F1024),1),IGPM!A:B,2,1))*H1024</f>
        <v>5948.4739298264931</v>
      </c>
      <c r="N1024" s="26" t="s">
        <v>28</v>
      </c>
      <c r="O1024" s="26" t="s">
        <v>29</v>
      </c>
      <c r="P1024" s="25">
        <v>-3878.83</v>
      </c>
      <c r="Q1024" s="25">
        <v>4180.32</v>
      </c>
      <c r="R1024" s="25">
        <v>21264.294777857336</v>
      </c>
      <c r="S1024" s="25">
        <v>-10234.402451027265</v>
      </c>
      <c r="T1024" s="27">
        <v>11029.892326830071</v>
      </c>
    </row>
    <row r="1025" spans="1:20">
      <c r="A1025" s="28" t="s">
        <v>1281</v>
      </c>
      <c r="B1025" s="22" t="s">
        <v>1279</v>
      </c>
      <c r="C1025" s="22" t="s">
        <v>32</v>
      </c>
      <c r="D1025" s="22" t="s">
        <v>105</v>
      </c>
      <c r="E1025" s="22" t="s">
        <v>26</v>
      </c>
      <c r="F1025" s="23">
        <v>40544</v>
      </c>
      <c r="G1025" s="24" t="s">
        <v>27</v>
      </c>
      <c r="H1025" s="25">
        <v>8059.15</v>
      </c>
      <c r="I1025" s="25">
        <v>-3878.83</v>
      </c>
      <c r="J1025" s="25">
        <v>4180.32</v>
      </c>
      <c r="K1025" s="41">
        <f t="shared" si="34"/>
        <v>2011</v>
      </c>
      <c r="L1025" s="42">
        <f t="shared" si="33"/>
        <v>346.98041677516159</v>
      </c>
      <c r="M1025" s="39">
        <f>(VLOOKUP(DATE(2005,12,1),IGPM!A:B,2,1)/VLOOKUP(DATE(YEAR(F1025),MONTH(F1025),1),IGPM!A:B,2,1))*H1025</f>
        <v>5948.4739298264931</v>
      </c>
      <c r="N1025" s="26" t="s">
        <v>28</v>
      </c>
      <c r="O1025" s="26" t="s">
        <v>29</v>
      </c>
      <c r="P1025" s="25">
        <v>-3878.83</v>
      </c>
      <c r="Q1025" s="25">
        <v>4180.32</v>
      </c>
      <c r="R1025" s="25">
        <v>21264.294777857336</v>
      </c>
      <c r="S1025" s="25">
        <v>-10234.402451027265</v>
      </c>
      <c r="T1025" s="27">
        <v>11029.892326830071</v>
      </c>
    </row>
    <row r="1026" spans="1:20">
      <c r="A1026" s="28" t="s">
        <v>1282</v>
      </c>
      <c r="B1026" s="22" t="s">
        <v>1279</v>
      </c>
      <c r="C1026" s="22" t="s">
        <v>32</v>
      </c>
      <c r="D1026" s="22" t="s">
        <v>105</v>
      </c>
      <c r="E1026" s="22" t="s">
        <v>26</v>
      </c>
      <c r="F1026" s="23">
        <v>40544</v>
      </c>
      <c r="G1026" s="24" t="s">
        <v>27</v>
      </c>
      <c r="H1026" s="25">
        <v>8059.15</v>
      </c>
      <c r="I1026" s="25">
        <v>-3878.83</v>
      </c>
      <c r="J1026" s="25">
        <v>4180.32</v>
      </c>
      <c r="K1026" s="41">
        <f t="shared" si="34"/>
        <v>2011</v>
      </c>
      <c r="L1026" s="42">
        <f t="shared" si="33"/>
        <v>346.98041677516159</v>
      </c>
      <c r="M1026" s="39">
        <f>(VLOOKUP(DATE(2005,12,1),IGPM!A:B,2,1)/VLOOKUP(DATE(YEAR(F1026),MONTH(F1026),1),IGPM!A:B,2,1))*H1026</f>
        <v>5948.4739298264931</v>
      </c>
      <c r="N1026" s="26" t="s">
        <v>28</v>
      </c>
      <c r="O1026" s="26" t="s">
        <v>29</v>
      </c>
      <c r="P1026" s="25">
        <v>-3878.83</v>
      </c>
      <c r="Q1026" s="25">
        <v>4180.32</v>
      </c>
      <c r="R1026" s="25">
        <v>21264.294777857336</v>
      </c>
      <c r="S1026" s="25">
        <v>-10234.402451027265</v>
      </c>
      <c r="T1026" s="27">
        <v>11029.892326830071</v>
      </c>
    </row>
    <row r="1027" spans="1:20">
      <c r="A1027" s="28" t="s">
        <v>1283</v>
      </c>
      <c r="B1027" s="22" t="s">
        <v>1279</v>
      </c>
      <c r="C1027" s="22" t="s">
        <v>32</v>
      </c>
      <c r="D1027" s="22" t="s">
        <v>105</v>
      </c>
      <c r="E1027" s="22" t="s">
        <v>26</v>
      </c>
      <c r="F1027" s="23">
        <v>40544</v>
      </c>
      <c r="G1027" s="24" t="s">
        <v>27</v>
      </c>
      <c r="H1027" s="25">
        <v>8059.15</v>
      </c>
      <c r="I1027" s="25">
        <v>-3878.83</v>
      </c>
      <c r="J1027" s="25">
        <v>4180.32</v>
      </c>
      <c r="K1027" s="41">
        <f t="shared" si="34"/>
        <v>2011</v>
      </c>
      <c r="L1027" s="42">
        <f t="shared" ref="L1027:L1090" si="35">IFERROR((DATEDIF(F1027,DATE(2024,12,31),"M")*H1027)/(H1027-J1027),12*_xlfn.NUMBERVALUE(LEFT(G1027,3)))</f>
        <v>346.98041677516159</v>
      </c>
      <c r="M1027" s="39">
        <f>(VLOOKUP(DATE(2005,12,1),IGPM!A:B,2,1)/VLOOKUP(DATE(YEAR(F1027),MONTH(F1027),1),IGPM!A:B,2,1))*H1027</f>
        <v>5948.4739298264931</v>
      </c>
      <c r="N1027" s="26" t="s">
        <v>28</v>
      </c>
      <c r="O1027" s="26" t="s">
        <v>29</v>
      </c>
      <c r="P1027" s="25">
        <v>-3878.83</v>
      </c>
      <c r="Q1027" s="25">
        <v>4180.32</v>
      </c>
      <c r="R1027" s="25">
        <v>21264.294777857336</v>
      </c>
      <c r="S1027" s="25">
        <v>-10234.402451027265</v>
      </c>
      <c r="T1027" s="27">
        <v>11029.892326830071</v>
      </c>
    </row>
    <row r="1028" spans="1:20">
      <c r="A1028" s="28" t="s">
        <v>1284</v>
      </c>
      <c r="B1028" s="22" t="s">
        <v>1285</v>
      </c>
      <c r="C1028" s="22" t="s">
        <v>24</v>
      </c>
      <c r="D1028" s="22" t="s">
        <v>105</v>
      </c>
      <c r="E1028" s="22" t="s">
        <v>26</v>
      </c>
      <c r="F1028" s="23">
        <v>40544</v>
      </c>
      <c r="G1028" s="24" t="s">
        <v>27</v>
      </c>
      <c r="H1028" s="25">
        <v>24177.439999999999</v>
      </c>
      <c r="I1028" s="25">
        <v>-24177.439999999999</v>
      </c>
      <c r="J1028" s="25">
        <v>0</v>
      </c>
      <c r="K1028" s="41">
        <f t="shared" si="34"/>
        <v>2011</v>
      </c>
      <c r="L1028" s="42">
        <f t="shared" si="35"/>
        <v>167</v>
      </c>
      <c r="M1028" s="39">
        <f>(VLOOKUP(DATE(2005,12,1),IGPM!A:B,2,1)/VLOOKUP(DATE(YEAR(F1028),MONTH(F1028),1),IGPM!A:B,2,1))*H1028</f>
        <v>17845.414408460478</v>
      </c>
      <c r="N1028" s="26" t="s">
        <v>28</v>
      </c>
      <c r="O1028" s="26" t="s">
        <v>29</v>
      </c>
      <c r="P1028" s="25">
        <v>-24177.439999999999</v>
      </c>
      <c r="Q1028" s="25">
        <v>0</v>
      </c>
      <c r="R1028" s="25">
        <v>63792.857948289718</v>
      </c>
      <c r="S1028" s="25">
        <v>-63792.857948289718</v>
      </c>
      <c r="T1028" s="27">
        <v>0</v>
      </c>
    </row>
    <row r="1029" spans="1:20">
      <c r="A1029" s="28" t="s">
        <v>1286</v>
      </c>
      <c r="B1029" s="22" t="s">
        <v>1285</v>
      </c>
      <c r="C1029" s="22" t="s">
        <v>24</v>
      </c>
      <c r="D1029" s="22" t="s">
        <v>105</v>
      </c>
      <c r="E1029" s="22" t="s">
        <v>26</v>
      </c>
      <c r="F1029" s="23">
        <v>40544</v>
      </c>
      <c r="G1029" s="24" t="s">
        <v>27</v>
      </c>
      <c r="H1029" s="25">
        <v>24177.439999999999</v>
      </c>
      <c r="I1029" s="25">
        <v>-24177.439999999999</v>
      </c>
      <c r="J1029" s="25">
        <v>0</v>
      </c>
      <c r="K1029" s="41">
        <f t="shared" ref="K1029:K1092" si="36">YEAR(F1029)</f>
        <v>2011</v>
      </c>
      <c r="L1029" s="42">
        <f t="shared" si="35"/>
        <v>167</v>
      </c>
      <c r="M1029" s="39">
        <f>(VLOOKUP(DATE(2005,12,1),IGPM!A:B,2,1)/VLOOKUP(DATE(YEAR(F1029),MONTH(F1029),1),IGPM!A:B,2,1))*H1029</f>
        <v>17845.414408460478</v>
      </c>
      <c r="N1029" s="26" t="s">
        <v>28</v>
      </c>
      <c r="O1029" s="26" t="s">
        <v>29</v>
      </c>
      <c r="P1029" s="25">
        <v>-24177.439999999999</v>
      </c>
      <c r="Q1029" s="25">
        <v>0</v>
      </c>
      <c r="R1029" s="25">
        <v>63792.857948289718</v>
      </c>
      <c r="S1029" s="25">
        <v>-63792.857948289718</v>
      </c>
      <c r="T1029" s="27">
        <v>0</v>
      </c>
    </row>
    <row r="1030" spans="1:20">
      <c r="A1030" s="28" t="s">
        <v>1287</v>
      </c>
      <c r="B1030" s="22" t="s">
        <v>1285</v>
      </c>
      <c r="C1030" s="22" t="s">
        <v>24</v>
      </c>
      <c r="D1030" s="22" t="s">
        <v>105</v>
      </c>
      <c r="E1030" s="22" t="s">
        <v>26</v>
      </c>
      <c r="F1030" s="23">
        <v>40544</v>
      </c>
      <c r="G1030" s="24" t="s">
        <v>27</v>
      </c>
      <c r="H1030" s="25">
        <v>24177.439999999999</v>
      </c>
      <c r="I1030" s="25">
        <v>-24177.439999999999</v>
      </c>
      <c r="J1030" s="25">
        <v>0</v>
      </c>
      <c r="K1030" s="41">
        <f t="shared" si="36"/>
        <v>2011</v>
      </c>
      <c r="L1030" s="42">
        <f t="shared" si="35"/>
        <v>167</v>
      </c>
      <c r="M1030" s="39">
        <f>(VLOOKUP(DATE(2005,12,1),IGPM!A:B,2,1)/VLOOKUP(DATE(YEAR(F1030),MONTH(F1030),1),IGPM!A:B,2,1))*H1030</f>
        <v>17845.414408460478</v>
      </c>
      <c r="N1030" s="26" t="s">
        <v>28</v>
      </c>
      <c r="O1030" s="26" t="s">
        <v>29</v>
      </c>
      <c r="P1030" s="25">
        <v>-24177.439999999999</v>
      </c>
      <c r="Q1030" s="25">
        <v>0</v>
      </c>
      <c r="R1030" s="25">
        <v>63792.857948289718</v>
      </c>
      <c r="S1030" s="25">
        <v>-63792.857948289718</v>
      </c>
      <c r="T1030" s="27">
        <v>0</v>
      </c>
    </row>
    <row r="1031" spans="1:20">
      <c r="A1031" s="28" t="s">
        <v>1288</v>
      </c>
      <c r="B1031" s="22" t="s">
        <v>1285</v>
      </c>
      <c r="C1031" s="22" t="s">
        <v>24</v>
      </c>
      <c r="D1031" s="22" t="s">
        <v>105</v>
      </c>
      <c r="E1031" s="22" t="s">
        <v>26</v>
      </c>
      <c r="F1031" s="23">
        <v>40544</v>
      </c>
      <c r="G1031" s="24" t="s">
        <v>27</v>
      </c>
      <c r="H1031" s="25">
        <v>24177.439999999999</v>
      </c>
      <c r="I1031" s="25">
        <v>-24177.439999999999</v>
      </c>
      <c r="J1031" s="25">
        <v>0</v>
      </c>
      <c r="K1031" s="41">
        <f t="shared" si="36"/>
        <v>2011</v>
      </c>
      <c r="L1031" s="42">
        <f t="shared" si="35"/>
        <v>167</v>
      </c>
      <c r="M1031" s="39">
        <f>(VLOOKUP(DATE(2005,12,1),IGPM!A:B,2,1)/VLOOKUP(DATE(YEAR(F1031),MONTH(F1031),1),IGPM!A:B,2,1))*H1031</f>
        <v>17845.414408460478</v>
      </c>
      <c r="N1031" s="26" t="s">
        <v>28</v>
      </c>
      <c r="O1031" s="26" t="s">
        <v>29</v>
      </c>
      <c r="P1031" s="25">
        <v>-24177.439999999999</v>
      </c>
      <c r="Q1031" s="25">
        <v>0</v>
      </c>
      <c r="R1031" s="25">
        <v>63792.857948289718</v>
      </c>
      <c r="S1031" s="25">
        <v>-63792.857948289718</v>
      </c>
      <c r="T1031" s="27">
        <v>0</v>
      </c>
    </row>
    <row r="1032" spans="1:20">
      <c r="A1032" s="28" t="s">
        <v>1289</v>
      </c>
      <c r="B1032" s="22" t="s">
        <v>1290</v>
      </c>
      <c r="C1032" s="22" t="s">
        <v>24</v>
      </c>
      <c r="D1032" s="22" t="s">
        <v>105</v>
      </c>
      <c r="E1032" s="22" t="s">
        <v>26</v>
      </c>
      <c r="F1032" s="23">
        <v>40544</v>
      </c>
      <c r="G1032" s="24" t="s">
        <v>27</v>
      </c>
      <c r="H1032" s="25">
        <v>249833.5</v>
      </c>
      <c r="I1032" s="25">
        <v>-159192.81</v>
      </c>
      <c r="J1032" s="25">
        <v>90640.69</v>
      </c>
      <c r="K1032" s="41">
        <f t="shared" si="36"/>
        <v>2011</v>
      </c>
      <c r="L1032" s="42">
        <f t="shared" si="35"/>
        <v>262.08592272477631</v>
      </c>
      <c r="M1032" s="39">
        <f>(VLOOKUP(DATE(2005,12,1),IGPM!A:B,2,1)/VLOOKUP(DATE(YEAR(F1032),MONTH(F1032),1),IGPM!A:B,2,1))*H1032</f>
        <v>184402.58110933626</v>
      </c>
      <c r="N1032" s="26" t="s">
        <v>28</v>
      </c>
      <c r="O1032" s="26" t="s">
        <v>29</v>
      </c>
      <c r="P1032" s="25">
        <v>-159192.81</v>
      </c>
      <c r="Q1032" s="25">
        <v>90640.69</v>
      </c>
      <c r="R1032" s="25">
        <v>659192.74233434303</v>
      </c>
      <c r="S1032" s="25">
        <v>-420034.7230607986</v>
      </c>
      <c r="T1032" s="27">
        <v>239158.01927354443</v>
      </c>
    </row>
    <row r="1033" spans="1:20">
      <c r="A1033" s="28" t="s">
        <v>1291</v>
      </c>
      <c r="B1033" s="22" t="s">
        <v>1292</v>
      </c>
      <c r="C1033" s="22" t="s">
        <v>24</v>
      </c>
      <c r="D1033" s="22" t="s">
        <v>105</v>
      </c>
      <c r="E1033" s="22" t="s">
        <v>26</v>
      </c>
      <c r="F1033" s="23">
        <v>40544</v>
      </c>
      <c r="G1033" s="24" t="s">
        <v>27</v>
      </c>
      <c r="H1033" s="25">
        <v>128946.32</v>
      </c>
      <c r="I1033" s="25">
        <v>-82164.03</v>
      </c>
      <c r="J1033" s="25">
        <v>46782.290000000008</v>
      </c>
      <c r="K1033" s="41">
        <f t="shared" si="36"/>
        <v>2011</v>
      </c>
      <c r="L1033" s="42">
        <f t="shared" si="35"/>
        <v>262.08592056645716</v>
      </c>
      <c r="M1033" s="39">
        <f>(VLOOKUP(DATE(2005,12,1),IGPM!A:B,2,1)/VLOOKUP(DATE(YEAR(F1033),MONTH(F1033),1),IGPM!A:B,2,1))*H1033</f>
        <v>95175.52382907187</v>
      </c>
      <c r="N1033" s="26" t="s">
        <v>28</v>
      </c>
      <c r="O1033" s="26" t="s">
        <v>29</v>
      </c>
      <c r="P1033" s="25">
        <v>-82164.03</v>
      </c>
      <c r="Q1033" s="25">
        <v>46782.290000000008</v>
      </c>
      <c r="R1033" s="25">
        <v>340228.50536345906</v>
      </c>
      <c r="S1033" s="25">
        <v>-216792.11257473973</v>
      </c>
      <c r="T1033" s="27">
        <v>123436.39278871933</v>
      </c>
    </row>
    <row r="1034" spans="1:20">
      <c r="A1034" s="28" t="s">
        <v>1293</v>
      </c>
      <c r="B1034" s="22" t="s">
        <v>1294</v>
      </c>
      <c r="C1034" s="22" t="s">
        <v>24</v>
      </c>
      <c r="D1034" s="22" t="s">
        <v>105</v>
      </c>
      <c r="E1034" s="22" t="s">
        <v>26</v>
      </c>
      <c r="F1034" s="23">
        <v>40544</v>
      </c>
      <c r="G1034" s="24" t="s">
        <v>27</v>
      </c>
      <c r="H1034" s="25">
        <v>120887.18</v>
      </c>
      <c r="I1034" s="25">
        <v>-120887.18</v>
      </c>
      <c r="J1034" s="25">
        <v>0</v>
      </c>
      <c r="K1034" s="41">
        <f t="shared" si="36"/>
        <v>2011</v>
      </c>
      <c r="L1034" s="42">
        <f t="shared" si="35"/>
        <v>167</v>
      </c>
      <c r="M1034" s="39">
        <f>(VLOOKUP(DATE(2005,12,1),IGPM!A:B,2,1)/VLOOKUP(DATE(YEAR(F1034),MONTH(F1034),1),IGPM!A:B,2,1))*H1034</f>
        <v>89227.057280264373</v>
      </c>
      <c r="N1034" s="26" t="s">
        <v>28</v>
      </c>
      <c r="O1034" s="26" t="s">
        <v>29</v>
      </c>
      <c r="P1034" s="25">
        <v>-120887.18</v>
      </c>
      <c r="Q1034" s="25">
        <v>0</v>
      </c>
      <c r="R1034" s="25">
        <v>318964.23697088403</v>
      </c>
      <c r="S1034" s="25">
        <v>-318964.23697088403</v>
      </c>
      <c r="T1034" s="27">
        <v>0</v>
      </c>
    </row>
    <row r="1035" spans="1:20">
      <c r="A1035" s="28" t="s">
        <v>1295</v>
      </c>
      <c r="B1035" s="22" t="s">
        <v>1296</v>
      </c>
      <c r="C1035" s="22" t="s">
        <v>24</v>
      </c>
      <c r="D1035" s="22" t="s">
        <v>105</v>
      </c>
      <c r="E1035" s="22" t="s">
        <v>26</v>
      </c>
      <c r="F1035" s="23">
        <v>40544</v>
      </c>
      <c r="G1035" s="24" t="s">
        <v>27</v>
      </c>
      <c r="H1035" s="25">
        <v>16118.29</v>
      </c>
      <c r="I1035" s="25">
        <v>-11981.98</v>
      </c>
      <c r="J1035" s="25">
        <v>4136.3100000000013</v>
      </c>
      <c r="K1035" s="41">
        <f t="shared" si="36"/>
        <v>2011</v>
      </c>
      <c r="L1035" s="42">
        <f t="shared" si="35"/>
        <v>224.65021891206632</v>
      </c>
      <c r="M1035" s="39">
        <f>(VLOOKUP(DATE(2005,12,1),IGPM!A:B,2,1)/VLOOKUP(DATE(YEAR(F1035),MONTH(F1035),1),IGPM!A:B,2,1))*H1035</f>
        <v>11896.940478633984</v>
      </c>
      <c r="N1035" s="26" t="s">
        <v>28</v>
      </c>
      <c r="O1035" s="26" t="s">
        <v>29</v>
      </c>
      <c r="P1035" s="25">
        <v>-11981.98</v>
      </c>
      <c r="Q1035" s="25">
        <v>4136.3100000000013</v>
      </c>
      <c r="R1035" s="25">
        <v>42528.563170432382</v>
      </c>
      <c r="S1035" s="25">
        <v>-31614.792470966673</v>
      </c>
      <c r="T1035" s="27">
        <v>10913.770699465709</v>
      </c>
    </row>
    <row r="1036" spans="1:20">
      <c r="A1036" s="28" t="s">
        <v>1297</v>
      </c>
      <c r="B1036" s="22" t="s">
        <v>1298</v>
      </c>
      <c r="C1036" s="22" t="s">
        <v>32</v>
      </c>
      <c r="D1036" s="22" t="s">
        <v>105</v>
      </c>
      <c r="E1036" s="22" t="s">
        <v>26</v>
      </c>
      <c r="F1036" s="23">
        <v>40544</v>
      </c>
      <c r="G1036" s="24" t="s">
        <v>27</v>
      </c>
      <c r="H1036" s="25">
        <v>56414.02</v>
      </c>
      <c r="I1036" s="25">
        <v>-35411.050000000003</v>
      </c>
      <c r="J1036" s="25">
        <v>21002.969999999994</v>
      </c>
      <c r="K1036" s="41">
        <f t="shared" si="36"/>
        <v>2011</v>
      </c>
      <c r="L1036" s="42">
        <f t="shared" si="35"/>
        <v>266.05088919984013</v>
      </c>
      <c r="M1036" s="39">
        <f>(VLOOKUP(DATE(2005,12,1),IGPM!A:B,2,1)/VLOOKUP(DATE(YEAR(F1036),MONTH(F1036),1),IGPM!A:B,2,1))*H1036</f>
        <v>41639.295365728445</v>
      </c>
      <c r="N1036" s="26" t="s">
        <v>28</v>
      </c>
      <c r="O1036" s="26" t="s">
        <v>29</v>
      </c>
      <c r="P1036" s="25">
        <v>-35411.050000000003</v>
      </c>
      <c r="Q1036" s="25">
        <v>21002.969999999994</v>
      </c>
      <c r="R1036" s="25">
        <v>148849.9842891545</v>
      </c>
      <c r="S1036" s="25">
        <v>-93433.055048416412</v>
      </c>
      <c r="T1036" s="27">
        <v>55416.929240738085</v>
      </c>
    </row>
    <row r="1037" spans="1:20">
      <c r="A1037" s="28" t="s">
        <v>1299</v>
      </c>
      <c r="B1037" s="22" t="s">
        <v>1298</v>
      </c>
      <c r="C1037" s="22" t="s">
        <v>32</v>
      </c>
      <c r="D1037" s="22" t="s">
        <v>105</v>
      </c>
      <c r="E1037" s="22" t="s">
        <v>26</v>
      </c>
      <c r="F1037" s="23">
        <v>40544</v>
      </c>
      <c r="G1037" s="24" t="s">
        <v>27</v>
      </c>
      <c r="H1037" s="25">
        <v>72532.31</v>
      </c>
      <c r="I1037" s="25">
        <v>-40144.71</v>
      </c>
      <c r="J1037" s="25">
        <v>32387.599999999999</v>
      </c>
      <c r="K1037" s="41">
        <f t="shared" si="36"/>
        <v>2011</v>
      </c>
      <c r="L1037" s="42">
        <f t="shared" si="35"/>
        <v>301.7308076207301</v>
      </c>
      <c r="M1037" s="39">
        <f>(VLOOKUP(DATE(2005,12,1),IGPM!A:B,2,1)/VLOOKUP(DATE(YEAR(F1037),MONTH(F1037),1),IGPM!A:B,2,1))*H1037</f>
        <v>53536.235844362425</v>
      </c>
      <c r="N1037" s="26" t="s">
        <v>28</v>
      </c>
      <c r="O1037" s="26" t="s">
        <v>29</v>
      </c>
      <c r="P1037" s="25">
        <v>-40144.71</v>
      </c>
      <c r="Q1037" s="25">
        <v>32387.599999999999</v>
      </c>
      <c r="R1037" s="25">
        <v>191378.54745958687</v>
      </c>
      <c r="S1037" s="25">
        <v>-105922.95058555769</v>
      </c>
      <c r="T1037" s="27">
        <v>85455.596874029186</v>
      </c>
    </row>
    <row r="1038" spans="1:20">
      <c r="A1038" s="28" t="s">
        <v>1300</v>
      </c>
      <c r="B1038" s="22" t="s">
        <v>1301</v>
      </c>
      <c r="C1038" s="22" t="s">
        <v>32</v>
      </c>
      <c r="D1038" s="22" t="s">
        <v>105</v>
      </c>
      <c r="E1038" s="22" t="s">
        <v>26</v>
      </c>
      <c r="F1038" s="23">
        <v>40544</v>
      </c>
      <c r="G1038" s="24" t="s">
        <v>27</v>
      </c>
      <c r="H1038" s="25">
        <v>24177.439999999999</v>
      </c>
      <c r="I1038" s="25">
        <v>-15599.68</v>
      </c>
      <c r="J1038" s="25">
        <v>8577.7599999999984</v>
      </c>
      <c r="K1038" s="41">
        <f t="shared" si="36"/>
        <v>2011</v>
      </c>
      <c r="L1038" s="42">
        <f t="shared" si="35"/>
        <v>258.82790416213663</v>
      </c>
      <c r="M1038" s="39">
        <f>(VLOOKUP(DATE(2005,12,1),IGPM!A:B,2,1)/VLOOKUP(DATE(YEAR(F1038),MONTH(F1038),1),IGPM!A:B,2,1))*H1038</f>
        <v>17845.414408460478</v>
      </c>
      <c r="N1038" s="26" t="s">
        <v>28</v>
      </c>
      <c r="O1038" s="26" t="s">
        <v>29</v>
      </c>
      <c r="P1038" s="25">
        <v>-15599.68</v>
      </c>
      <c r="Q1038" s="25">
        <v>8577.7599999999984</v>
      </c>
      <c r="R1038" s="25">
        <v>63792.857948289718</v>
      </c>
      <c r="S1038" s="25">
        <v>-41160.196045519137</v>
      </c>
      <c r="T1038" s="27">
        <v>22632.661902770582</v>
      </c>
    </row>
    <row r="1039" spans="1:20">
      <c r="A1039" s="28" t="s">
        <v>1302</v>
      </c>
      <c r="B1039" s="22" t="s">
        <v>1301</v>
      </c>
      <c r="C1039" s="22" t="s">
        <v>32</v>
      </c>
      <c r="D1039" s="22" t="s">
        <v>105</v>
      </c>
      <c r="E1039" s="22" t="s">
        <v>26</v>
      </c>
      <c r="F1039" s="23">
        <v>40544</v>
      </c>
      <c r="G1039" s="24" t="s">
        <v>27</v>
      </c>
      <c r="H1039" s="25">
        <v>24177.439999999999</v>
      </c>
      <c r="I1039" s="25">
        <v>-15599.68</v>
      </c>
      <c r="J1039" s="25">
        <v>8577.7599999999984</v>
      </c>
      <c r="K1039" s="41">
        <f t="shared" si="36"/>
        <v>2011</v>
      </c>
      <c r="L1039" s="42">
        <f t="shared" si="35"/>
        <v>258.82790416213663</v>
      </c>
      <c r="M1039" s="39">
        <f>(VLOOKUP(DATE(2005,12,1),IGPM!A:B,2,1)/VLOOKUP(DATE(YEAR(F1039),MONTH(F1039),1),IGPM!A:B,2,1))*H1039</f>
        <v>17845.414408460478</v>
      </c>
      <c r="N1039" s="26" t="s">
        <v>28</v>
      </c>
      <c r="O1039" s="26" t="s">
        <v>29</v>
      </c>
      <c r="P1039" s="25">
        <v>-15599.68</v>
      </c>
      <c r="Q1039" s="25">
        <v>8577.7599999999984</v>
      </c>
      <c r="R1039" s="25">
        <v>63792.857948289718</v>
      </c>
      <c r="S1039" s="25">
        <v>-41160.196045519137</v>
      </c>
      <c r="T1039" s="27">
        <v>22632.661902770582</v>
      </c>
    </row>
    <row r="1040" spans="1:20">
      <c r="A1040" s="28" t="s">
        <v>1303</v>
      </c>
      <c r="B1040" s="22" t="s">
        <v>917</v>
      </c>
      <c r="C1040" s="22" t="s">
        <v>91</v>
      </c>
      <c r="D1040" s="22" t="s">
        <v>105</v>
      </c>
      <c r="E1040" s="22" t="s">
        <v>26</v>
      </c>
      <c r="F1040" s="23">
        <v>40544</v>
      </c>
      <c r="G1040" s="24" t="s">
        <v>27</v>
      </c>
      <c r="H1040" s="25">
        <v>32236.58</v>
      </c>
      <c r="I1040" s="25">
        <v>-15515.36</v>
      </c>
      <c r="J1040" s="25">
        <v>16721.22</v>
      </c>
      <c r="K1040" s="41">
        <f t="shared" si="36"/>
        <v>2011</v>
      </c>
      <c r="L1040" s="42">
        <f t="shared" si="35"/>
        <v>346.97930695775028</v>
      </c>
      <c r="M1040" s="39">
        <f>(VLOOKUP(DATE(2005,12,1),IGPM!A:B,2,1)/VLOOKUP(DATE(YEAR(F1040),MONTH(F1040),1),IGPM!A:B,2,1))*H1040</f>
        <v>23793.880957267967</v>
      </c>
      <c r="N1040" s="26" t="s">
        <v>28</v>
      </c>
      <c r="O1040" s="26" t="s">
        <v>29</v>
      </c>
      <c r="P1040" s="25">
        <v>-15515.36</v>
      </c>
      <c r="Q1040" s="25">
        <v>16721.22</v>
      </c>
      <c r="R1040" s="25">
        <v>85057.126340864765</v>
      </c>
      <c r="S1040" s="25">
        <v>-40937.715345238226</v>
      </c>
      <c r="T1040" s="27">
        <v>44119.410995626538</v>
      </c>
    </row>
    <row r="1041" spans="1:20">
      <c r="A1041" s="28" t="s">
        <v>1304</v>
      </c>
      <c r="B1041" s="22" t="s">
        <v>1305</v>
      </c>
      <c r="C1041" s="22" t="s">
        <v>91</v>
      </c>
      <c r="D1041" s="22" t="s">
        <v>105</v>
      </c>
      <c r="E1041" s="22" t="s">
        <v>26</v>
      </c>
      <c r="F1041" s="23">
        <v>40544</v>
      </c>
      <c r="G1041" s="24" t="s">
        <v>27</v>
      </c>
      <c r="H1041" s="25">
        <v>16118.29</v>
      </c>
      <c r="I1041" s="25">
        <v>-7757.69</v>
      </c>
      <c r="J1041" s="25">
        <v>8360.6000000000022</v>
      </c>
      <c r="K1041" s="41">
        <f t="shared" si="36"/>
        <v>2011</v>
      </c>
      <c r="L1041" s="42">
        <f t="shared" si="35"/>
        <v>346.97885968632426</v>
      </c>
      <c r="M1041" s="39">
        <f>(VLOOKUP(DATE(2005,12,1),IGPM!A:B,2,1)/VLOOKUP(DATE(YEAR(F1041),MONTH(F1041),1),IGPM!A:B,2,1))*H1041</f>
        <v>11896.940478633984</v>
      </c>
      <c r="N1041" s="26" t="s">
        <v>28</v>
      </c>
      <c r="O1041" s="26" t="s">
        <v>29</v>
      </c>
      <c r="P1041" s="25">
        <v>-7757.69</v>
      </c>
      <c r="Q1041" s="25">
        <v>8360.6000000000022</v>
      </c>
      <c r="R1041" s="25">
        <v>42528.563170432382</v>
      </c>
      <c r="S1041" s="25">
        <v>-20468.8840579014</v>
      </c>
      <c r="T1041" s="27">
        <v>22059.679112530983</v>
      </c>
    </row>
    <row r="1042" spans="1:20">
      <c r="A1042" s="28" t="s">
        <v>1306</v>
      </c>
      <c r="B1042" s="22" t="s">
        <v>1307</v>
      </c>
      <c r="C1042" s="22" t="s">
        <v>91</v>
      </c>
      <c r="D1042" s="22" t="s">
        <v>105</v>
      </c>
      <c r="E1042" s="22" t="s">
        <v>26</v>
      </c>
      <c r="F1042" s="23">
        <v>40544</v>
      </c>
      <c r="G1042" s="24" t="s">
        <v>27</v>
      </c>
      <c r="H1042" s="25">
        <v>8059.15</v>
      </c>
      <c r="I1042" s="25">
        <v>-3878.83</v>
      </c>
      <c r="J1042" s="25">
        <v>4180.32</v>
      </c>
      <c r="K1042" s="41">
        <f t="shared" si="36"/>
        <v>2011</v>
      </c>
      <c r="L1042" s="42">
        <f t="shared" si="35"/>
        <v>346.98041677516159</v>
      </c>
      <c r="M1042" s="39">
        <f>(VLOOKUP(DATE(2005,12,1),IGPM!A:B,2,1)/VLOOKUP(DATE(YEAR(F1042),MONTH(F1042),1),IGPM!A:B,2,1))*H1042</f>
        <v>5948.4739298264931</v>
      </c>
      <c r="N1042" s="26" t="s">
        <v>28</v>
      </c>
      <c r="O1042" s="26" t="s">
        <v>29</v>
      </c>
      <c r="P1042" s="25">
        <v>-3878.83</v>
      </c>
      <c r="Q1042" s="25">
        <v>4180.32</v>
      </c>
      <c r="R1042" s="25">
        <v>21264.294777857336</v>
      </c>
      <c r="S1042" s="25">
        <v>-10234.402451027265</v>
      </c>
      <c r="T1042" s="27">
        <v>11029.892326830071</v>
      </c>
    </row>
    <row r="1043" spans="1:20">
      <c r="A1043" s="28" t="s">
        <v>1308</v>
      </c>
      <c r="B1043" s="22" t="s">
        <v>1309</v>
      </c>
      <c r="C1043" s="22" t="s">
        <v>91</v>
      </c>
      <c r="D1043" s="22" t="s">
        <v>105</v>
      </c>
      <c r="E1043" s="22" t="s">
        <v>26</v>
      </c>
      <c r="F1043" s="23">
        <v>40544</v>
      </c>
      <c r="G1043" s="24" t="s">
        <v>27</v>
      </c>
      <c r="H1043" s="25">
        <v>451312.12</v>
      </c>
      <c r="I1043" s="25">
        <v>-217215.02</v>
      </c>
      <c r="J1043" s="25">
        <v>234097.1</v>
      </c>
      <c r="K1043" s="41">
        <f t="shared" si="36"/>
        <v>2011</v>
      </c>
      <c r="L1043" s="42">
        <f t="shared" si="35"/>
        <v>346.97933890575342</v>
      </c>
      <c r="M1043" s="39">
        <f>(VLOOKUP(DATE(2005,12,1),IGPM!A:B,2,1)/VLOOKUP(DATE(YEAR(F1043),MONTH(F1043),1),IGPM!A:B,2,1))*H1043</f>
        <v>333114.33340175153</v>
      </c>
      <c r="N1043" s="26" t="s">
        <v>28</v>
      </c>
      <c r="O1043" s="26" t="s">
        <v>29</v>
      </c>
      <c r="P1043" s="25">
        <v>-217215.02</v>
      </c>
      <c r="Q1043" s="25">
        <v>234097.1</v>
      </c>
      <c r="R1043" s="25">
        <v>1190799.7687721069</v>
      </c>
      <c r="S1043" s="25">
        <v>-573127.96206277062</v>
      </c>
      <c r="T1043" s="27">
        <v>617671.80670933623</v>
      </c>
    </row>
    <row r="1044" spans="1:20">
      <c r="A1044" s="28" t="s">
        <v>1310</v>
      </c>
      <c r="B1044" s="22" t="s">
        <v>252</v>
      </c>
      <c r="C1044" s="22" t="s">
        <v>91</v>
      </c>
      <c r="D1044" s="22" t="s">
        <v>105</v>
      </c>
      <c r="E1044" s="22" t="s">
        <v>26</v>
      </c>
      <c r="F1044" s="23">
        <v>40544</v>
      </c>
      <c r="G1044" s="24" t="s">
        <v>27</v>
      </c>
      <c r="H1044" s="25">
        <v>8059.15</v>
      </c>
      <c r="I1044" s="25">
        <v>-3878.83</v>
      </c>
      <c r="J1044" s="25">
        <v>4180.32</v>
      </c>
      <c r="K1044" s="41">
        <f t="shared" si="36"/>
        <v>2011</v>
      </c>
      <c r="L1044" s="42">
        <f t="shared" si="35"/>
        <v>346.98041677516159</v>
      </c>
      <c r="M1044" s="39">
        <f>(VLOOKUP(DATE(2005,12,1),IGPM!A:B,2,1)/VLOOKUP(DATE(YEAR(F1044),MONTH(F1044),1),IGPM!A:B,2,1))*H1044</f>
        <v>5948.4739298264931</v>
      </c>
      <c r="N1044" s="26" t="s">
        <v>28</v>
      </c>
      <c r="O1044" s="26" t="s">
        <v>29</v>
      </c>
      <c r="P1044" s="25">
        <v>-3878.83</v>
      </c>
      <c r="Q1044" s="25">
        <v>4180.32</v>
      </c>
      <c r="R1044" s="25">
        <v>21264.294777857336</v>
      </c>
      <c r="S1044" s="25">
        <v>-10234.402451027265</v>
      </c>
      <c r="T1044" s="27">
        <v>11029.892326830071</v>
      </c>
    </row>
    <row r="1045" spans="1:20">
      <c r="A1045" s="28" t="s">
        <v>1311</v>
      </c>
      <c r="B1045" s="22" t="s">
        <v>1312</v>
      </c>
      <c r="C1045" s="22" t="s">
        <v>91</v>
      </c>
      <c r="D1045" s="22" t="s">
        <v>105</v>
      </c>
      <c r="E1045" s="22" t="s">
        <v>26</v>
      </c>
      <c r="F1045" s="23">
        <v>40544</v>
      </c>
      <c r="G1045" s="24" t="s">
        <v>27</v>
      </c>
      <c r="H1045" s="25">
        <v>8059.15</v>
      </c>
      <c r="I1045" s="25">
        <v>-3878.83</v>
      </c>
      <c r="J1045" s="25">
        <v>4180.32</v>
      </c>
      <c r="K1045" s="41">
        <f t="shared" si="36"/>
        <v>2011</v>
      </c>
      <c r="L1045" s="42">
        <f t="shared" si="35"/>
        <v>346.98041677516159</v>
      </c>
      <c r="M1045" s="39">
        <f>(VLOOKUP(DATE(2005,12,1),IGPM!A:B,2,1)/VLOOKUP(DATE(YEAR(F1045),MONTH(F1045),1),IGPM!A:B,2,1))*H1045</f>
        <v>5948.4739298264931</v>
      </c>
      <c r="N1045" s="26" t="s">
        <v>28</v>
      </c>
      <c r="O1045" s="26" t="s">
        <v>29</v>
      </c>
      <c r="P1045" s="25">
        <v>-3878.83</v>
      </c>
      <c r="Q1045" s="25">
        <v>4180.32</v>
      </c>
      <c r="R1045" s="25">
        <v>21264.294777857336</v>
      </c>
      <c r="S1045" s="25">
        <v>-10234.402451027265</v>
      </c>
      <c r="T1045" s="27">
        <v>11029.892326830071</v>
      </c>
    </row>
    <row r="1046" spans="1:20">
      <c r="A1046" s="28" t="s">
        <v>1313</v>
      </c>
      <c r="B1046" s="22" t="s">
        <v>810</v>
      </c>
      <c r="C1046" s="22" t="s">
        <v>32</v>
      </c>
      <c r="D1046" s="22" t="s">
        <v>105</v>
      </c>
      <c r="E1046" s="22" t="s">
        <v>26</v>
      </c>
      <c r="F1046" s="23">
        <v>40544</v>
      </c>
      <c r="G1046" s="24" t="s">
        <v>27</v>
      </c>
      <c r="H1046" s="25">
        <v>4029.57</v>
      </c>
      <c r="I1046" s="25">
        <v>-2705.05</v>
      </c>
      <c r="J1046" s="25">
        <v>1324.52</v>
      </c>
      <c r="K1046" s="41">
        <f t="shared" si="36"/>
        <v>2011</v>
      </c>
      <c r="L1046" s="42">
        <f t="shared" si="35"/>
        <v>248.77107262342656</v>
      </c>
      <c r="M1046" s="39">
        <f>(VLOOKUP(DATE(2005,12,1),IGPM!A:B,2,1)/VLOOKUP(DATE(YEAR(F1046),MONTH(F1046),1),IGPM!A:B,2,1))*H1046</f>
        <v>2974.2332744037453</v>
      </c>
      <c r="N1046" s="26" t="s">
        <v>28</v>
      </c>
      <c r="O1046" s="26" t="s">
        <v>29</v>
      </c>
      <c r="P1046" s="25">
        <v>-2705.05</v>
      </c>
      <c r="Q1046" s="25">
        <v>1324.52</v>
      </c>
      <c r="R1046" s="25">
        <v>10632.134196287525</v>
      </c>
      <c r="S1046" s="25">
        <v>-7137.3507862296883</v>
      </c>
      <c r="T1046" s="27">
        <v>3494.7834100578366</v>
      </c>
    </row>
    <row r="1047" spans="1:20">
      <c r="A1047" s="28" t="s">
        <v>1314</v>
      </c>
      <c r="B1047" s="22" t="s">
        <v>1315</v>
      </c>
      <c r="C1047" s="22" t="s">
        <v>91</v>
      </c>
      <c r="D1047" s="22" t="s">
        <v>105</v>
      </c>
      <c r="E1047" s="22" t="s">
        <v>26</v>
      </c>
      <c r="F1047" s="23">
        <v>40544</v>
      </c>
      <c r="G1047" s="24" t="s">
        <v>27</v>
      </c>
      <c r="H1047" s="25">
        <v>32236.58</v>
      </c>
      <c r="I1047" s="25">
        <v>-15515.36</v>
      </c>
      <c r="J1047" s="25">
        <v>16721.22</v>
      </c>
      <c r="K1047" s="41">
        <f t="shared" si="36"/>
        <v>2011</v>
      </c>
      <c r="L1047" s="42">
        <f t="shared" si="35"/>
        <v>346.97930695775028</v>
      </c>
      <c r="M1047" s="39">
        <f>(VLOOKUP(DATE(2005,12,1),IGPM!A:B,2,1)/VLOOKUP(DATE(YEAR(F1047),MONTH(F1047),1),IGPM!A:B,2,1))*H1047</f>
        <v>23793.880957267967</v>
      </c>
      <c r="N1047" s="26" t="s">
        <v>28</v>
      </c>
      <c r="O1047" s="26" t="s">
        <v>29</v>
      </c>
      <c r="P1047" s="25">
        <v>-15515.36</v>
      </c>
      <c r="Q1047" s="25">
        <v>16721.22</v>
      </c>
      <c r="R1047" s="25">
        <v>85057.126340864765</v>
      </c>
      <c r="S1047" s="25">
        <v>-40937.715345238226</v>
      </c>
      <c r="T1047" s="27">
        <v>44119.410995626538</v>
      </c>
    </row>
    <row r="1048" spans="1:20">
      <c r="A1048" s="28" t="s">
        <v>1316</v>
      </c>
      <c r="B1048" s="22" t="s">
        <v>1317</v>
      </c>
      <c r="C1048" s="22" t="s">
        <v>91</v>
      </c>
      <c r="D1048" s="22" t="s">
        <v>105</v>
      </c>
      <c r="E1048" s="22" t="s">
        <v>26</v>
      </c>
      <c r="F1048" s="23">
        <v>40544</v>
      </c>
      <c r="G1048" s="24" t="s">
        <v>27</v>
      </c>
      <c r="H1048" s="25">
        <v>104768.89</v>
      </c>
      <c r="I1048" s="25">
        <v>-50424.93</v>
      </c>
      <c r="J1048" s="25">
        <v>54343.96</v>
      </c>
      <c r="K1048" s="41">
        <f t="shared" si="36"/>
        <v>2011</v>
      </c>
      <c r="L1048" s="42">
        <f t="shared" si="35"/>
        <v>346.97925470595595</v>
      </c>
      <c r="M1048" s="39">
        <f>(VLOOKUP(DATE(2005,12,1),IGPM!A:B,2,1)/VLOOKUP(DATE(YEAR(F1048),MONTH(F1048),1),IGPM!A:B,2,1))*H1048</f>
        <v>77330.1168016304</v>
      </c>
      <c r="N1048" s="26" t="s">
        <v>28</v>
      </c>
      <c r="O1048" s="26" t="s">
        <v>29</v>
      </c>
      <c r="P1048" s="25">
        <v>-50424.93</v>
      </c>
      <c r="Q1048" s="25">
        <v>54343.96</v>
      </c>
      <c r="R1048" s="25">
        <v>276435.67380045162</v>
      </c>
      <c r="S1048" s="25">
        <v>-133047.60125730652</v>
      </c>
      <c r="T1048" s="27">
        <v>143388.0725431451</v>
      </c>
    </row>
    <row r="1049" spans="1:20">
      <c r="A1049" s="28" t="s">
        <v>1318</v>
      </c>
      <c r="B1049" s="22" t="s">
        <v>1307</v>
      </c>
      <c r="C1049" s="22" t="s">
        <v>91</v>
      </c>
      <c r="D1049" s="22" t="s">
        <v>105</v>
      </c>
      <c r="E1049" s="22" t="s">
        <v>26</v>
      </c>
      <c r="F1049" s="23">
        <v>40544</v>
      </c>
      <c r="G1049" s="24" t="s">
        <v>27</v>
      </c>
      <c r="H1049" s="25">
        <v>8059.15</v>
      </c>
      <c r="I1049" s="25">
        <v>-3878.83</v>
      </c>
      <c r="J1049" s="25">
        <v>4180.32</v>
      </c>
      <c r="K1049" s="41">
        <f t="shared" si="36"/>
        <v>2011</v>
      </c>
      <c r="L1049" s="42">
        <f t="shared" si="35"/>
        <v>346.98041677516159</v>
      </c>
      <c r="M1049" s="39">
        <f>(VLOOKUP(DATE(2005,12,1),IGPM!A:B,2,1)/VLOOKUP(DATE(YEAR(F1049),MONTH(F1049),1),IGPM!A:B,2,1))*H1049</f>
        <v>5948.4739298264931</v>
      </c>
      <c r="N1049" s="26" t="s">
        <v>28</v>
      </c>
      <c r="O1049" s="26" t="s">
        <v>29</v>
      </c>
      <c r="P1049" s="25">
        <v>-3878.83</v>
      </c>
      <c r="Q1049" s="25">
        <v>4180.32</v>
      </c>
      <c r="R1049" s="25">
        <v>21264.294777857336</v>
      </c>
      <c r="S1049" s="25">
        <v>-10234.402451027265</v>
      </c>
      <c r="T1049" s="27">
        <v>11029.892326830071</v>
      </c>
    </row>
    <row r="1050" spans="1:20">
      <c r="A1050" s="28" t="s">
        <v>1319</v>
      </c>
      <c r="B1050" s="22" t="s">
        <v>1320</v>
      </c>
      <c r="C1050" s="22" t="s">
        <v>91</v>
      </c>
      <c r="D1050" s="22" t="s">
        <v>105</v>
      </c>
      <c r="E1050" s="22" t="s">
        <v>26</v>
      </c>
      <c r="F1050" s="23">
        <v>40544</v>
      </c>
      <c r="G1050" s="24" t="s">
        <v>27</v>
      </c>
      <c r="H1050" s="25">
        <v>88650.6</v>
      </c>
      <c r="I1050" s="25">
        <v>-42667.23</v>
      </c>
      <c r="J1050" s="25">
        <v>45983.37</v>
      </c>
      <c r="K1050" s="41">
        <f t="shared" si="36"/>
        <v>2011</v>
      </c>
      <c r="L1050" s="42">
        <f t="shared" si="35"/>
        <v>346.97940785000571</v>
      </c>
      <c r="M1050" s="39">
        <f>(VLOOKUP(DATE(2005,12,1),IGPM!A:B,2,1)/VLOOKUP(DATE(YEAR(F1050),MONTH(F1050),1),IGPM!A:B,2,1))*H1050</f>
        <v>65433.176322996413</v>
      </c>
      <c r="N1050" s="26" t="s">
        <v>28</v>
      </c>
      <c r="O1050" s="26" t="s">
        <v>29</v>
      </c>
      <c r="P1050" s="25">
        <v>-42667.23</v>
      </c>
      <c r="Q1050" s="25">
        <v>45983.37</v>
      </c>
      <c r="R1050" s="25">
        <v>233907.11063001925</v>
      </c>
      <c r="S1050" s="25">
        <v>-112578.69081412282</v>
      </c>
      <c r="T1050" s="27">
        <v>121328.41981589643</v>
      </c>
    </row>
    <row r="1051" spans="1:20">
      <c r="A1051" s="28" t="s">
        <v>1321</v>
      </c>
      <c r="B1051" s="22" t="s">
        <v>1307</v>
      </c>
      <c r="C1051" s="22" t="s">
        <v>91</v>
      </c>
      <c r="D1051" s="22" t="s">
        <v>105</v>
      </c>
      <c r="E1051" s="22" t="s">
        <v>26</v>
      </c>
      <c r="F1051" s="23">
        <v>40544</v>
      </c>
      <c r="G1051" s="24" t="s">
        <v>27</v>
      </c>
      <c r="H1051" s="25">
        <v>8059.15</v>
      </c>
      <c r="I1051" s="25">
        <v>-3878.83</v>
      </c>
      <c r="J1051" s="25">
        <v>4180.32</v>
      </c>
      <c r="K1051" s="41">
        <f t="shared" si="36"/>
        <v>2011</v>
      </c>
      <c r="L1051" s="42">
        <f t="shared" si="35"/>
        <v>346.98041677516159</v>
      </c>
      <c r="M1051" s="39">
        <f>(VLOOKUP(DATE(2005,12,1),IGPM!A:B,2,1)/VLOOKUP(DATE(YEAR(F1051),MONTH(F1051),1),IGPM!A:B,2,1))*H1051</f>
        <v>5948.4739298264931</v>
      </c>
      <c r="N1051" s="26" t="s">
        <v>28</v>
      </c>
      <c r="O1051" s="26" t="s">
        <v>29</v>
      </c>
      <c r="P1051" s="25">
        <v>-3878.83</v>
      </c>
      <c r="Q1051" s="25">
        <v>4180.32</v>
      </c>
      <c r="R1051" s="25">
        <v>21264.294777857336</v>
      </c>
      <c r="S1051" s="25">
        <v>-10234.402451027265</v>
      </c>
      <c r="T1051" s="27">
        <v>11029.892326830071</v>
      </c>
    </row>
    <row r="1052" spans="1:20">
      <c r="A1052" s="28" t="s">
        <v>1322</v>
      </c>
      <c r="B1052" s="22" t="s">
        <v>1323</v>
      </c>
      <c r="C1052" s="22" t="s">
        <v>91</v>
      </c>
      <c r="D1052" s="22" t="s">
        <v>105</v>
      </c>
      <c r="E1052" s="22" t="s">
        <v>26</v>
      </c>
      <c r="F1052" s="23">
        <v>40544</v>
      </c>
      <c r="G1052" s="24" t="s">
        <v>27</v>
      </c>
      <c r="H1052" s="25">
        <v>338484.09</v>
      </c>
      <c r="I1052" s="25">
        <v>-161430.01999999999</v>
      </c>
      <c r="J1052" s="25">
        <v>177054.07000000004</v>
      </c>
      <c r="K1052" s="41">
        <f t="shared" si="36"/>
        <v>2011</v>
      </c>
      <c r="L1052" s="42">
        <f t="shared" si="35"/>
        <v>350.16314208472505</v>
      </c>
      <c r="M1052" s="39">
        <f>(VLOOKUP(DATE(2005,12,1),IGPM!A:B,2,1)/VLOOKUP(DATE(YEAR(F1052),MONTH(F1052),1),IGPM!A:B,2,1))*H1052</f>
        <v>249835.75005131366</v>
      </c>
      <c r="N1052" s="26" t="s">
        <v>28</v>
      </c>
      <c r="O1052" s="26" t="s">
        <v>29</v>
      </c>
      <c r="P1052" s="25">
        <v>-161430.01999999999</v>
      </c>
      <c r="Q1052" s="25">
        <v>177054.07000000004</v>
      </c>
      <c r="R1052" s="25">
        <v>893099.82657908008</v>
      </c>
      <c r="S1052" s="25">
        <v>-425937.66480030841</v>
      </c>
      <c r="T1052" s="27">
        <v>467162.16177877167</v>
      </c>
    </row>
    <row r="1053" spans="1:20">
      <c r="A1053" s="28" t="s">
        <v>1324</v>
      </c>
      <c r="B1053" s="22" t="s">
        <v>113</v>
      </c>
      <c r="C1053" s="22" t="s">
        <v>32</v>
      </c>
      <c r="D1053" s="22" t="s">
        <v>95</v>
      </c>
      <c r="E1053" s="22" t="s">
        <v>26</v>
      </c>
      <c r="F1053" s="23">
        <v>40558</v>
      </c>
      <c r="G1053" s="24" t="s">
        <v>27</v>
      </c>
      <c r="H1053" s="25">
        <v>120149.81</v>
      </c>
      <c r="I1053" s="25">
        <v>-68295.100000000006</v>
      </c>
      <c r="J1053" s="25">
        <v>51854.709999999992</v>
      </c>
      <c r="K1053" s="41">
        <f t="shared" si="36"/>
        <v>2011</v>
      </c>
      <c r="L1053" s="42">
        <f t="shared" si="35"/>
        <v>293.79879771755219</v>
      </c>
      <c r="M1053" s="39">
        <f>(VLOOKUP(DATE(2005,12,1),IGPM!A:B,2,1)/VLOOKUP(DATE(YEAR(F1053),MONTH(F1053),1),IGPM!A:B,2,1))*H1053</f>
        <v>88682.803082037994</v>
      </c>
      <c r="N1053" s="26" t="s">
        <v>28</v>
      </c>
      <c r="O1053" s="26" t="s">
        <v>29</v>
      </c>
      <c r="P1053" s="25">
        <v>-68295.100000000006</v>
      </c>
      <c r="Q1053" s="25">
        <v>51854.709999999992</v>
      </c>
      <c r="R1053" s="25">
        <v>317018.66541056451</v>
      </c>
      <c r="S1053" s="25">
        <v>-180198.54926180115</v>
      </c>
      <c r="T1053" s="27">
        <v>136820.11614876337</v>
      </c>
    </row>
    <row r="1054" spans="1:20">
      <c r="A1054" s="28" t="s">
        <v>1325</v>
      </c>
      <c r="B1054" s="22" t="s">
        <v>61</v>
      </c>
      <c r="C1054" s="22" t="s">
        <v>32</v>
      </c>
      <c r="D1054" s="22" t="s">
        <v>99</v>
      </c>
      <c r="E1054" s="22" t="s">
        <v>26</v>
      </c>
      <c r="F1054" s="23">
        <v>40558</v>
      </c>
      <c r="G1054" s="24" t="s">
        <v>27</v>
      </c>
      <c r="H1054" s="25">
        <v>2367.81</v>
      </c>
      <c r="I1054" s="25">
        <v>-1301.95</v>
      </c>
      <c r="J1054" s="25">
        <v>1065.8599999999999</v>
      </c>
      <c r="K1054" s="41">
        <f t="shared" si="36"/>
        <v>2011</v>
      </c>
      <c r="L1054" s="42">
        <f t="shared" si="35"/>
        <v>303.71693997465343</v>
      </c>
      <c r="M1054" s="39">
        <f>(VLOOKUP(DATE(2005,12,1),IGPM!A:B,2,1)/VLOOKUP(DATE(YEAR(F1054),MONTH(F1054),1),IGPM!A:B,2,1))*H1054</f>
        <v>1747.6850605563204</v>
      </c>
      <c r="N1054" s="26" t="s">
        <v>28</v>
      </c>
      <c r="O1054" s="26" t="s">
        <v>29</v>
      </c>
      <c r="P1054" s="25">
        <v>-1301.95</v>
      </c>
      <c r="Q1054" s="25">
        <v>1065.8599999999999</v>
      </c>
      <c r="R1054" s="25">
        <v>6247.5335262351964</v>
      </c>
      <c r="S1054" s="25">
        <v>-3435.2318279261908</v>
      </c>
      <c r="T1054" s="27">
        <v>2812.3016983090056</v>
      </c>
    </row>
    <row r="1055" spans="1:20">
      <c r="A1055" s="28" t="s">
        <v>1326</v>
      </c>
      <c r="B1055" s="22" t="s">
        <v>1327</v>
      </c>
      <c r="C1055" s="22" t="s">
        <v>32</v>
      </c>
      <c r="D1055" s="22" t="s">
        <v>99</v>
      </c>
      <c r="E1055" s="22" t="s">
        <v>26</v>
      </c>
      <c r="F1055" s="23">
        <v>40558</v>
      </c>
      <c r="G1055" s="24" t="s">
        <v>27</v>
      </c>
      <c r="H1055" s="25">
        <v>1618.67</v>
      </c>
      <c r="I1055" s="25">
        <v>-1101.58</v>
      </c>
      <c r="J1055" s="25">
        <v>517.09000000000015</v>
      </c>
      <c r="K1055" s="41">
        <f t="shared" si="36"/>
        <v>2011</v>
      </c>
      <c r="L1055" s="42">
        <f t="shared" si="35"/>
        <v>245.39106556037694</v>
      </c>
      <c r="M1055" s="39">
        <f>(VLOOKUP(DATE(2005,12,1),IGPM!A:B,2,1)/VLOOKUP(DATE(YEAR(F1055),MONTH(F1055),1),IGPM!A:B,2,1))*H1055</f>
        <v>1194.743402963371</v>
      </c>
      <c r="N1055" s="26" t="s">
        <v>28</v>
      </c>
      <c r="O1055" s="26" t="s">
        <v>29</v>
      </c>
      <c r="P1055" s="25">
        <v>-1101.58</v>
      </c>
      <c r="Q1055" s="25">
        <v>517.09000000000015</v>
      </c>
      <c r="R1055" s="25">
        <v>4270.9064886587721</v>
      </c>
      <c r="S1055" s="25">
        <v>-2906.5499266538136</v>
      </c>
      <c r="T1055" s="27">
        <v>1364.3565620049585</v>
      </c>
    </row>
    <row r="1056" spans="1:20">
      <c r="A1056" s="28" t="s">
        <v>1328</v>
      </c>
      <c r="B1056" s="22" t="s">
        <v>61</v>
      </c>
      <c r="C1056" s="22" t="s">
        <v>32</v>
      </c>
      <c r="D1056" s="22" t="s">
        <v>99</v>
      </c>
      <c r="E1056" s="22" t="s">
        <v>26</v>
      </c>
      <c r="F1056" s="23">
        <v>40558</v>
      </c>
      <c r="G1056" s="24" t="s">
        <v>27</v>
      </c>
      <c r="H1056" s="25">
        <v>2367.81</v>
      </c>
      <c r="I1056" s="25">
        <v>-1301.95</v>
      </c>
      <c r="J1056" s="25">
        <v>1065.8599999999999</v>
      </c>
      <c r="K1056" s="41">
        <f t="shared" si="36"/>
        <v>2011</v>
      </c>
      <c r="L1056" s="42">
        <f t="shared" si="35"/>
        <v>303.71693997465343</v>
      </c>
      <c r="M1056" s="39">
        <f>(VLOOKUP(DATE(2005,12,1),IGPM!A:B,2,1)/VLOOKUP(DATE(YEAR(F1056),MONTH(F1056),1),IGPM!A:B,2,1))*H1056</f>
        <v>1747.6850605563204</v>
      </c>
      <c r="N1056" s="26" t="s">
        <v>28</v>
      </c>
      <c r="O1056" s="26" t="s">
        <v>29</v>
      </c>
      <c r="P1056" s="25">
        <v>-1301.95</v>
      </c>
      <c r="Q1056" s="25">
        <v>1065.8599999999999</v>
      </c>
      <c r="R1056" s="25">
        <v>6247.5335262351964</v>
      </c>
      <c r="S1056" s="25">
        <v>-3435.2318279261908</v>
      </c>
      <c r="T1056" s="27">
        <v>2812.3016983090056</v>
      </c>
    </row>
    <row r="1057" spans="1:20">
      <c r="A1057" s="28" t="s">
        <v>1329</v>
      </c>
      <c r="B1057" s="22" t="s">
        <v>1327</v>
      </c>
      <c r="C1057" s="22" t="s">
        <v>32</v>
      </c>
      <c r="D1057" s="22" t="s">
        <v>99</v>
      </c>
      <c r="E1057" s="22" t="s">
        <v>26</v>
      </c>
      <c r="F1057" s="23">
        <v>40558</v>
      </c>
      <c r="G1057" s="24" t="s">
        <v>27</v>
      </c>
      <c r="H1057" s="25">
        <v>1618.67</v>
      </c>
      <c r="I1057" s="25">
        <v>-1101.58</v>
      </c>
      <c r="J1057" s="25">
        <v>517.09000000000015</v>
      </c>
      <c r="K1057" s="41">
        <f t="shared" si="36"/>
        <v>2011</v>
      </c>
      <c r="L1057" s="42">
        <f t="shared" si="35"/>
        <v>245.39106556037694</v>
      </c>
      <c r="M1057" s="39">
        <f>(VLOOKUP(DATE(2005,12,1),IGPM!A:B,2,1)/VLOOKUP(DATE(YEAR(F1057),MONTH(F1057),1),IGPM!A:B,2,1))*H1057</f>
        <v>1194.743402963371</v>
      </c>
      <c r="N1057" s="26" t="s">
        <v>28</v>
      </c>
      <c r="O1057" s="26" t="s">
        <v>29</v>
      </c>
      <c r="P1057" s="25">
        <v>-1101.58</v>
      </c>
      <c r="Q1057" s="25">
        <v>517.09000000000015</v>
      </c>
      <c r="R1057" s="25">
        <v>4270.9064886587721</v>
      </c>
      <c r="S1057" s="25">
        <v>-2906.5499266538136</v>
      </c>
      <c r="T1057" s="27">
        <v>1364.3565620049585</v>
      </c>
    </row>
    <row r="1058" spans="1:20">
      <c r="A1058" s="28" t="s">
        <v>1330</v>
      </c>
      <c r="B1058" s="22" t="s">
        <v>1331</v>
      </c>
      <c r="C1058" s="22" t="s">
        <v>32</v>
      </c>
      <c r="D1058" s="22" t="s">
        <v>99</v>
      </c>
      <c r="E1058" s="22" t="s">
        <v>26</v>
      </c>
      <c r="F1058" s="23">
        <v>40558</v>
      </c>
      <c r="G1058" s="24" t="s">
        <v>27</v>
      </c>
      <c r="H1058" s="25">
        <v>23116.25</v>
      </c>
      <c r="I1058" s="25">
        <v>-15731.52</v>
      </c>
      <c r="J1058" s="25">
        <v>7384.73</v>
      </c>
      <c r="K1058" s="41">
        <f t="shared" si="36"/>
        <v>2011</v>
      </c>
      <c r="L1058" s="42">
        <f t="shared" si="35"/>
        <v>245.3935633683204</v>
      </c>
      <c r="M1058" s="39">
        <f>(VLOOKUP(DATE(2005,12,1),IGPM!A:B,2,1)/VLOOKUP(DATE(YEAR(F1058),MONTH(F1058),1),IGPM!A:B,2,1))*H1058</f>
        <v>17062.148052877994</v>
      </c>
      <c r="N1058" s="26" t="s">
        <v>28</v>
      </c>
      <c r="O1058" s="26" t="s">
        <v>29</v>
      </c>
      <c r="P1058" s="25">
        <v>-15731.52</v>
      </c>
      <c r="Q1058" s="25">
        <v>7384.73</v>
      </c>
      <c r="R1058" s="25">
        <v>60992.878176810795</v>
      </c>
      <c r="S1058" s="25">
        <v>-41508.059607248688</v>
      </c>
      <c r="T1058" s="27">
        <v>19484.818569562107</v>
      </c>
    </row>
    <row r="1059" spans="1:20">
      <c r="A1059" s="28" t="s">
        <v>1332</v>
      </c>
      <c r="B1059" s="22" t="s">
        <v>1333</v>
      </c>
      <c r="C1059" s="22" t="s">
        <v>32</v>
      </c>
      <c r="D1059" s="22" t="s">
        <v>99</v>
      </c>
      <c r="E1059" s="22" t="s">
        <v>26</v>
      </c>
      <c r="F1059" s="23">
        <v>40558</v>
      </c>
      <c r="G1059" s="24" t="s">
        <v>27</v>
      </c>
      <c r="H1059" s="25">
        <v>1203.97</v>
      </c>
      <c r="I1059" s="25">
        <v>-692.1</v>
      </c>
      <c r="J1059" s="25">
        <v>511.87</v>
      </c>
      <c r="K1059" s="41">
        <f t="shared" si="36"/>
        <v>2011</v>
      </c>
      <c r="L1059" s="42">
        <f t="shared" si="35"/>
        <v>290.51147233058805</v>
      </c>
      <c r="M1059" s="39">
        <f>(VLOOKUP(DATE(2005,12,1),IGPM!A:B,2,1)/VLOOKUP(DATE(YEAR(F1059),MONTH(F1059),1),IGPM!A:B,2,1))*H1059</f>
        <v>888.65254490773884</v>
      </c>
      <c r="N1059" s="26" t="s">
        <v>28</v>
      </c>
      <c r="O1059" s="26" t="s">
        <v>29</v>
      </c>
      <c r="P1059" s="25">
        <v>-692.1</v>
      </c>
      <c r="Q1059" s="25">
        <v>511.87</v>
      </c>
      <c r="R1059" s="25">
        <v>3176.7088320352518</v>
      </c>
      <c r="S1059" s="25">
        <v>-1826.1253873863948</v>
      </c>
      <c r="T1059" s="27">
        <v>1350.583444648857</v>
      </c>
    </row>
    <row r="1060" spans="1:20">
      <c r="A1060" s="28" t="s">
        <v>1334</v>
      </c>
      <c r="B1060" s="22" t="s">
        <v>867</v>
      </c>
      <c r="C1060" s="22" t="s">
        <v>32</v>
      </c>
      <c r="D1060" s="22" t="s">
        <v>99</v>
      </c>
      <c r="E1060" s="22" t="s">
        <v>26</v>
      </c>
      <c r="F1060" s="23">
        <v>40558</v>
      </c>
      <c r="G1060" s="24" t="s">
        <v>27</v>
      </c>
      <c r="H1060" s="25">
        <v>1986.55</v>
      </c>
      <c r="I1060" s="25">
        <v>-1141.97</v>
      </c>
      <c r="J1060" s="25">
        <v>844.57999999999993</v>
      </c>
      <c r="K1060" s="41">
        <f t="shared" si="36"/>
        <v>2011</v>
      </c>
      <c r="L1060" s="42">
        <f t="shared" si="35"/>
        <v>290.51012723626712</v>
      </c>
      <c r="M1060" s="39">
        <f>(VLOOKUP(DATE(2005,12,1),IGPM!A:B,2,1)/VLOOKUP(DATE(YEAR(F1060),MONTH(F1060),1),IGPM!A:B,2,1))*H1060</f>
        <v>1466.2763300468189</v>
      </c>
      <c r="N1060" s="26" t="s">
        <v>28</v>
      </c>
      <c r="O1060" s="26" t="s">
        <v>29</v>
      </c>
      <c r="P1060" s="25">
        <v>-1141.97</v>
      </c>
      <c r="Q1060" s="25">
        <v>844.57999999999993</v>
      </c>
      <c r="R1060" s="25">
        <v>5241.5682535940505</v>
      </c>
      <c r="S1060" s="25">
        <v>-3013.1200818286975</v>
      </c>
      <c r="T1060" s="27">
        <v>2228.448171765353</v>
      </c>
    </row>
    <row r="1061" spans="1:20">
      <c r="A1061" s="28" t="s">
        <v>1335</v>
      </c>
      <c r="B1061" s="22" t="s">
        <v>1336</v>
      </c>
      <c r="C1061" s="22" t="s">
        <v>32</v>
      </c>
      <c r="D1061" s="22" t="s">
        <v>99</v>
      </c>
      <c r="E1061" s="22" t="s">
        <v>26</v>
      </c>
      <c r="F1061" s="23">
        <v>40558</v>
      </c>
      <c r="G1061" s="24" t="s">
        <v>27</v>
      </c>
      <c r="H1061" s="25">
        <v>1344.43</v>
      </c>
      <c r="I1061" s="25">
        <v>-785.41</v>
      </c>
      <c r="J1061" s="25">
        <v>559.0200000000001</v>
      </c>
      <c r="K1061" s="41">
        <f t="shared" si="36"/>
        <v>2011</v>
      </c>
      <c r="L1061" s="42">
        <f t="shared" si="35"/>
        <v>285.86319247272127</v>
      </c>
      <c r="M1061" s="39">
        <f>(VLOOKUP(DATE(2005,12,1),IGPM!A:B,2,1)/VLOOKUP(DATE(YEAR(F1061),MONTH(F1061),1),IGPM!A:B,2,1))*H1061</f>
        <v>992.3263378242907</v>
      </c>
      <c r="N1061" s="26" t="s">
        <v>28</v>
      </c>
      <c r="O1061" s="26" t="s">
        <v>29</v>
      </c>
      <c r="P1061" s="25">
        <v>-785.41</v>
      </c>
      <c r="Q1061" s="25">
        <v>559.0200000000001</v>
      </c>
      <c r="R1061" s="25">
        <v>3547.3165070999726</v>
      </c>
      <c r="S1061" s="25">
        <v>-2072.3264564472593</v>
      </c>
      <c r="T1061" s="27">
        <v>1474.9900506527133</v>
      </c>
    </row>
    <row r="1062" spans="1:20">
      <c r="A1062" s="28" t="s">
        <v>1337</v>
      </c>
      <c r="B1062" s="22" t="s">
        <v>1333</v>
      </c>
      <c r="C1062" s="22" t="s">
        <v>32</v>
      </c>
      <c r="D1062" s="22" t="s">
        <v>99</v>
      </c>
      <c r="E1062" s="22" t="s">
        <v>26</v>
      </c>
      <c r="F1062" s="23">
        <v>40558</v>
      </c>
      <c r="G1062" s="24" t="s">
        <v>27</v>
      </c>
      <c r="H1062" s="25">
        <v>1203.97</v>
      </c>
      <c r="I1062" s="25">
        <v>-692.1</v>
      </c>
      <c r="J1062" s="25">
        <v>511.87</v>
      </c>
      <c r="K1062" s="41">
        <f t="shared" si="36"/>
        <v>2011</v>
      </c>
      <c r="L1062" s="42">
        <f t="shared" si="35"/>
        <v>290.51147233058805</v>
      </c>
      <c r="M1062" s="39">
        <f>(VLOOKUP(DATE(2005,12,1),IGPM!A:B,2,1)/VLOOKUP(DATE(YEAR(F1062),MONTH(F1062),1),IGPM!A:B,2,1))*H1062</f>
        <v>888.65254490773884</v>
      </c>
      <c r="N1062" s="26" t="s">
        <v>28</v>
      </c>
      <c r="O1062" s="26" t="s">
        <v>29</v>
      </c>
      <c r="P1062" s="25">
        <v>-692.1</v>
      </c>
      <c r="Q1062" s="25">
        <v>511.87</v>
      </c>
      <c r="R1062" s="25">
        <v>3176.7088320352518</v>
      </c>
      <c r="S1062" s="25">
        <v>-1826.1253873863948</v>
      </c>
      <c r="T1062" s="27">
        <v>1350.583444648857</v>
      </c>
    </row>
    <row r="1063" spans="1:20">
      <c r="A1063" s="28" t="s">
        <v>1338</v>
      </c>
      <c r="B1063" s="22" t="s">
        <v>867</v>
      </c>
      <c r="C1063" s="22" t="s">
        <v>32</v>
      </c>
      <c r="D1063" s="22" t="s">
        <v>99</v>
      </c>
      <c r="E1063" s="22" t="s">
        <v>26</v>
      </c>
      <c r="F1063" s="23">
        <v>40558</v>
      </c>
      <c r="G1063" s="24" t="s">
        <v>27</v>
      </c>
      <c r="H1063" s="25">
        <v>2046.75</v>
      </c>
      <c r="I1063" s="25">
        <v>-1159.74</v>
      </c>
      <c r="J1063" s="25">
        <v>887.01</v>
      </c>
      <c r="K1063" s="41">
        <f t="shared" si="36"/>
        <v>2011</v>
      </c>
      <c r="L1063" s="42">
        <f t="shared" si="35"/>
        <v>294.72748202183249</v>
      </c>
      <c r="M1063" s="39">
        <f>(VLOOKUP(DATE(2005,12,1),IGPM!A:B,2,1)/VLOOKUP(DATE(YEAR(F1063),MONTH(F1063),1),IGPM!A:B,2,1))*H1063</f>
        <v>1510.7100644450563</v>
      </c>
      <c r="N1063" s="26" t="s">
        <v>28</v>
      </c>
      <c r="O1063" s="26" t="s">
        <v>29</v>
      </c>
      <c r="P1063" s="25">
        <v>-1159.74</v>
      </c>
      <c r="Q1063" s="25">
        <v>887.01</v>
      </c>
      <c r="R1063" s="25">
        <v>5400.4076529881568</v>
      </c>
      <c r="S1063" s="25">
        <v>-3060.0067284604793</v>
      </c>
      <c r="T1063" s="27">
        <v>2340.4009245276775</v>
      </c>
    </row>
    <row r="1064" spans="1:20">
      <c r="A1064" s="28" t="s">
        <v>1339</v>
      </c>
      <c r="B1064" s="22" t="s">
        <v>1336</v>
      </c>
      <c r="C1064" s="22" t="s">
        <v>32</v>
      </c>
      <c r="D1064" s="22" t="s">
        <v>99</v>
      </c>
      <c r="E1064" s="22" t="s">
        <v>26</v>
      </c>
      <c r="F1064" s="23">
        <v>40558</v>
      </c>
      <c r="G1064" s="24" t="s">
        <v>27</v>
      </c>
      <c r="H1064" s="25">
        <v>1344.43</v>
      </c>
      <c r="I1064" s="25">
        <v>-785.41</v>
      </c>
      <c r="J1064" s="25">
        <v>559.0200000000001</v>
      </c>
      <c r="K1064" s="41">
        <f t="shared" si="36"/>
        <v>2011</v>
      </c>
      <c r="L1064" s="42">
        <f t="shared" si="35"/>
        <v>285.86319247272127</v>
      </c>
      <c r="M1064" s="39">
        <f>(VLOOKUP(DATE(2005,12,1),IGPM!A:B,2,1)/VLOOKUP(DATE(YEAR(F1064),MONTH(F1064),1),IGPM!A:B,2,1))*H1064</f>
        <v>992.3263378242907</v>
      </c>
      <c r="N1064" s="26" t="s">
        <v>28</v>
      </c>
      <c r="O1064" s="26" t="s">
        <v>29</v>
      </c>
      <c r="P1064" s="25">
        <v>-785.41</v>
      </c>
      <c r="Q1064" s="25">
        <v>559.0200000000001</v>
      </c>
      <c r="R1064" s="25">
        <v>3547.3165070999726</v>
      </c>
      <c r="S1064" s="25">
        <v>-2072.3264564472593</v>
      </c>
      <c r="T1064" s="27">
        <v>1474.9900506527133</v>
      </c>
    </row>
    <row r="1065" spans="1:20">
      <c r="A1065" s="28" t="s">
        <v>1340</v>
      </c>
      <c r="B1065" s="22" t="s">
        <v>867</v>
      </c>
      <c r="C1065" s="22" t="s">
        <v>32</v>
      </c>
      <c r="D1065" s="22" t="s">
        <v>99</v>
      </c>
      <c r="E1065" s="22" t="s">
        <v>26</v>
      </c>
      <c r="F1065" s="23">
        <v>40558</v>
      </c>
      <c r="G1065" s="24" t="s">
        <v>27</v>
      </c>
      <c r="H1065" s="25">
        <v>113.71</v>
      </c>
      <c r="I1065" s="25">
        <v>-66.430000000000007</v>
      </c>
      <c r="J1065" s="25">
        <v>47.279999999999987</v>
      </c>
      <c r="K1065" s="41">
        <f t="shared" si="36"/>
        <v>2011</v>
      </c>
      <c r="L1065" s="42">
        <f t="shared" si="35"/>
        <v>285.85834713231969</v>
      </c>
      <c r="M1065" s="39">
        <f>(VLOOKUP(DATE(2005,12,1),IGPM!A:B,2,1)/VLOOKUP(DATE(YEAR(F1065),MONTH(F1065),1),IGPM!A:B,2,1))*H1065</f>
        <v>83.929567083448077</v>
      </c>
      <c r="N1065" s="26" t="s">
        <v>28</v>
      </c>
      <c r="O1065" s="26" t="s">
        <v>29</v>
      </c>
      <c r="P1065" s="25">
        <v>-66.430000000000007</v>
      </c>
      <c r="Q1065" s="25">
        <v>47.279999999999987</v>
      </c>
      <c r="R1065" s="25">
        <v>300.02704493527949</v>
      </c>
      <c r="S1065" s="25">
        <v>-175.27743026163591</v>
      </c>
      <c r="T1065" s="27">
        <v>124.74961467364358</v>
      </c>
    </row>
    <row r="1066" spans="1:20">
      <c r="A1066" s="28" t="s">
        <v>1341</v>
      </c>
      <c r="B1066" s="22" t="s">
        <v>53</v>
      </c>
      <c r="C1066" s="22" t="s">
        <v>32</v>
      </c>
      <c r="D1066" s="22" t="s">
        <v>99</v>
      </c>
      <c r="E1066" s="22" t="s">
        <v>26</v>
      </c>
      <c r="F1066" s="23">
        <v>40558</v>
      </c>
      <c r="G1066" s="24" t="s">
        <v>27</v>
      </c>
      <c r="H1066" s="25">
        <v>113.71</v>
      </c>
      <c r="I1066" s="25">
        <v>-66.430000000000007</v>
      </c>
      <c r="J1066" s="25">
        <v>47.279999999999987</v>
      </c>
      <c r="K1066" s="41">
        <f t="shared" si="36"/>
        <v>2011</v>
      </c>
      <c r="L1066" s="42">
        <f t="shared" si="35"/>
        <v>285.85834713231969</v>
      </c>
      <c r="M1066" s="39">
        <f>(VLOOKUP(DATE(2005,12,1),IGPM!A:B,2,1)/VLOOKUP(DATE(YEAR(F1066),MONTH(F1066),1),IGPM!A:B,2,1))*H1066</f>
        <v>83.929567083448077</v>
      </c>
      <c r="N1066" s="26" t="s">
        <v>28</v>
      </c>
      <c r="O1066" s="26" t="s">
        <v>29</v>
      </c>
      <c r="P1066" s="25">
        <v>-66.430000000000007</v>
      </c>
      <c r="Q1066" s="25">
        <v>47.279999999999987</v>
      </c>
      <c r="R1066" s="25">
        <v>300.02704493527949</v>
      </c>
      <c r="S1066" s="25">
        <v>-175.27743026163591</v>
      </c>
      <c r="T1066" s="27">
        <v>124.74961467364358</v>
      </c>
    </row>
    <row r="1067" spans="1:20">
      <c r="A1067" s="28" t="s">
        <v>1342</v>
      </c>
      <c r="B1067" s="22" t="s">
        <v>867</v>
      </c>
      <c r="C1067" s="22" t="s">
        <v>32</v>
      </c>
      <c r="D1067" s="22" t="s">
        <v>99</v>
      </c>
      <c r="E1067" s="22" t="s">
        <v>26</v>
      </c>
      <c r="F1067" s="23">
        <v>40558</v>
      </c>
      <c r="G1067" s="24" t="s">
        <v>27</v>
      </c>
      <c r="H1067" s="25">
        <v>113.71</v>
      </c>
      <c r="I1067" s="25">
        <v>-66.430000000000007</v>
      </c>
      <c r="J1067" s="25">
        <v>47.279999999999987</v>
      </c>
      <c r="K1067" s="41">
        <f t="shared" si="36"/>
        <v>2011</v>
      </c>
      <c r="L1067" s="42">
        <f t="shared" si="35"/>
        <v>285.85834713231969</v>
      </c>
      <c r="M1067" s="39">
        <f>(VLOOKUP(DATE(2005,12,1),IGPM!A:B,2,1)/VLOOKUP(DATE(YEAR(F1067),MONTH(F1067),1),IGPM!A:B,2,1))*H1067</f>
        <v>83.929567083448077</v>
      </c>
      <c r="N1067" s="26" t="s">
        <v>28</v>
      </c>
      <c r="O1067" s="26" t="s">
        <v>29</v>
      </c>
      <c r="P1067" s="25">
        <v>-66.430000000000007</v>
      </c>
      <c r="Q1067" s="25">
        <v>47.279999999999987</v>
      </c>
      <c r="R1067" s="25">
        <v>300.02704493527949</v>
      </c>
      <c r="S1067" s="25">
        <v>-175.27743026163591</v>
      </c>
      <c r="T1067" s="27">
        <v>124.74961467364358</v>
      </c>
    </row>
    <row r="1068" spans="1:20">
      <c r="A1068" s="28" t="s">
        <v>1343</v>
      </c>
      <c r="B1068" s="22" t="s">
        <v>53</v>
      </c>
      <c r="C1068" s="22" t="s">
        <v>32</v>
      </c>
      <c r="D1068" s="22" t="s">
        <v>99</v>
      </c>
      <c r="E1068" s="22" t="s">
        <v>26</v>
      </c>
      <c r="F1068" s="23">
        <v>40558</v>
      </c>
      <c r="G1068" s="24" t="s">
        <v>27</v>
      </c>
      <c r="H1068" s="25">
        <v>113.71</v>
      </c>
      <c r="I1068" s="25">
        <v>-66.430000000000007</v>
      </c>
      <c r="J1068" s="25">
        <v>47.279999999999987</v>
      </c>
      <c r="K1068" s="41">
        <f t="shared" si="36"/>
        <v>2011</v>
      </c>
      <c r="L1068" s="42">
        <f t="shared" si="35"/>
        <v>285.85834713231969</v>
      </c>
      <c r="M1068" s="39">
        <f>(VLOOKUP(DATE(2005,12,1),IGPM!A:B,2,1)/VLOOKUP(DATE(YEAR(F1068),MONTH(F1068),1),IGPM!A:B,2,1))*H1068</f>
        <v>83.929567083448077</v>
      </c>
      <c r="N1068" s="26" t="s">
        <v>28</v>
      </c>
      <c r="O1068" s="26" t="s">
        <v>29</v>
      </c>
      <c r="P1068" s="25">
        <v>-66.430000000000007</v>
      </c>
      <c r="Q1068" s="25">
        <v>47.279999999999987</v>
      </c>
      <c r="R1068" s="25">
        <v>300.02704493527949</v>
      </c>
      <c r="S1068" s="25">
        <v>-175.27743026163591</v>
      </c>
      <c r="T1068" s="27">
        <v>124.74961467364358</v>
      </c>
    </row>
    <row r="1069" spans="1:20">
      <c r="A1069" s="28" t="s">
        <v>1344</v>
      </c>
      <c r="B1069" s="22" t="s">
        <v>734</v>
      </c>
      <c r="C1069" s="22" t="s">
        <v>32</v>
      </c>
      <c r="D1069" s="22" t="s">
        <v>99</v>
      </c>
      <c r="E1069" s="22" t="s">
        <v>26</v>
      </c>
      <c r="F1069" s="23">
        <v>40558</v>
      </c>
      <c r="G1069" s="24" t="s">
        <v>27</v>
      </c>
      <c r="H1069" s="25">
        <v>321.06</v>
      </c>
      <c r="I1069" s="25">
        <v>-184.57</v>
      </c>
      <c r="J1069" s="25">
        <v>136.49</v>
      </c>
      <c r="K1069" s="41">
        <f t="shared" si="36"/>
        <v>2011</v>
      </c>
      <c r="L1069" s="42">
        <f t="shared" si="35"/>
        <v>290.4969388307959</v>
      </c>
      <c r="M1069" s="39">
        <f>(VLOOKUP(DATE(2005,12,1),IGPM!A:B,2,1)/VLOOKUP(DATE(YEAR(F1069),MONTH(F1069),1),IGPM!A:B,2,1))*H1069</f>
        <v>236.97499611126409</v>
      </c>
      <c r="N1069" s="26" t="s">
        <v>28</v>
      </c>
      <c r="O1069" s="26" t="s">
        <v>29</v>
      </c>
      <c r="P1069" s="25">
        <v>-184.57</v>
      </c>
      <c r="Q1069" s="25">
        <v>136.49</v>
      </c>
      <c r="R1069" s="25">
        <v>847.12587324703929</v>
      </c>
      <c r="S1069" s="25">
        <v>-486.99315525199665</v>
      </c>
      <c r="T1069" s="27">
        <v>360.13271799504264</v>
      </c>
    </row>
    <row r="1070" spans="1:20">
      <c r="A1070" s="28" t="s">
        <v>1345</v>
      </c>
      <c r="B1070" s="22" t="s">
        <v>734</v>
      </c>
      <c r="C1070" s="22" t="s">
        <v>32</v>
      </c>
      <c r="D1070" s="22" t="s">
        <v>99</v>
      </c>
      <c r="E1070" s="22" t="s">
        <v>26</v>
      </c>
      <c r="F1070" s="23">
        <v>40558</v>
      </c>
      <c r="G1070" s="24" t="s">
        <v>27</v>
      </c>
      <c r="H1070" s="25">
        <v>321.06</v>
      </c>
      <c r="I1070" s="25">
        <v>-184.57</v>
      </c>
      <c r="J1070" s="25">
        <v>136.49</v>
      </c>
      <c r="K1070" s="41">
        <f t="shared" si="36"/>
        <v>2011</v>
      </c>
      <c r="L1070" s="42">
        <f t="shared" si="35"/>
        <v>290.4969388307959</v>
      </c>
      <c r="M1070" s="39">
        <f>(VLOOKUP(DATE(2005,12,1),IGPM!A:B,2,1)/VLOOKUP(DATE(YEAR(F1070),MONTH(F1070),1),IGPM!A:B,2,1))*H1070</f>
        <v>236.97499611126409</v>
      </c>
      <c r="N1070" s="26" t="s">
        <v>28</v>
      </c>
      <c r="O1070" s="26" t="s">
        <v>29</v>
      </c>
      <c r="P1070" s="25">
        <v>-184.57</v>
      </c>
      <c r="Q1070" s="25">
        <v>136.49</v>
      </c>
      <c r="R1070" s="25">
        <v>847.12587324703929</v>
      </c>
      <c r="S1070" s="25">
        <v>-486.99315525199665</v>
      </c>
      <c r="T1070" s="27">
        <v>360.13271799504264</v>
      </c>
    </row>
    <row r="1071" spans="1:20">
      <c r="A1071" s="28" t="s">
        <v>1346</v>
      </c>
      <c r="B1071" s="22" t="s">
        <v>61</v>
      </c>
      <c r="C1071" s="22" t="s">
        <v>32</v>
      </c>
      <c r="D1071" s="22" t="s">
        <v>99</v>
      </c>
      <c r="E1071" s="22" t="s">
        <v>26</v>
      </c>
      <c r="F1071" s="23">
        <v>40558</v>
      </c>
      <c r="G1071" s="24" t="s">
        <v>27</v>
      </c>
      <c r="H1071" s="25">
        <v>2367.81</v>
      </c>
      <c r="I1071" s="25">
        <v>-1301.95</v>
      </c>
      <c r="J1071" s="25">
        <v>1065.8599999999999</v>
      </c>
      <c r="K1071" s="41">
        <f t="shared" si="36"/>
        <v>2011</v>
      </c>
      <c r="L1071" s="42">
        <f t="shared" si="35"/>
        <v>303.71693997465343</v>
      </c>
      <c r="M1071" s="39">
        <f>(VLOOKUP(DATE(2005,12,1),IGPM!A:B,2,1)/VLOOKUP(DATE(YEAR(F1071),MONTH(F1071),1),IGPM!A:B,2,1))*H1071</f>
        <v>1747.6850605563204</v>
      </c>
      <c r="N1071" s="26" t="s">
        <v>28</v>
      </c>
      <c r="O1071" s="26" t="s">
        <v>29</v>
      </c>
      <c r="P1071" s="25">
        <v>-1301.95</v>
      </c>
      <c r="Q1071" s="25">
        <v>1065.8599999999999</v>
      </c>
      <c r="R1071" s="25">
        <v>6247.5335262351964</v>
      </c>
      <c r="S1071" s="25">
        <v>-3435.2318279261908</v>
      </c>
      <c r="T1071" s="27">
        <v>2812.3016983090056</v>
      </c>
    </row>
    <row r="1072" spans="1:20">
      <c r="A1072" s="28" t="s">
        <v>1347</v>
      </c>
      <c r="B1072" s="22" t="s">
        <v>1327</v>
      </c>
      <c r="C1072" s="22" t="s">
        <v>32</v>
      </c>
      <c r="D1072" s="22" t="s">
        <v>99</v>
      </c>
      <c r="E1072" s="22" t="s">
        <v>26</v>
      </c>
      <c r="F1072" s="23">
        <v>40558</v>
      </c>
      <c r="G1072" s="24" t="s">
        <v>27</v>
      </c>
      <c r="H1072" s="25">
        <v>1618.67</v>
      </c>
      <c r="I1072" s="25">
        <v>-1101.58</v>
      </c>
      <c r="J1072" s="25">
        <v>517.09000000000015</v>
      </c>
      <c r="K1072" s="41">
        <f t="shared" si="36"/>
        <v>2011</v>
      </c>
      <c r="L1072" s="42">
        <f t="shared" si="35"/>
        <v>245.39106556037694</v>
      </c>
      <c r="M1072" s="39">
        <f>(VLOOKUP(DATE(2005,12,1),IGPM!A:B,2,1)/VLOOKUP(DATE(YEAR(F1072),MONTH(F1072),1),IGPM!A:B,2,1))*H1072</f>
        <v>1194.743402963371</v>
      </c>
      <c r="N1072" s="26" t="s">
        <v>28</v>
      </c>
      <c r="O1072" s="26" t="s">
        <v>29</v>
      </c>
      <c r="P1072" s="25">
        <v>-1101.58</v>
      </c>
      <c r="Q1072" s="25">
        <v>517.09000000000015</v>
      </c>
      <c r="R1072" s="25">
        <v>4270.9064886587721</v>
      </c>
      <c r="S1072" s="25">
        <v>-2906.5499266538136</v>
      </c>
      <c r="T1072" s="27">
        <v>1364.3565620049585</v>
      </c>
    </row>
    <row r="1073" spans="1:20">
      <c r="A1073" s="28" t="s">
        <v>1348</v>
      </c>
      <c r="B1073" s="22" t="s">
        <v>1030</v>
      </c>
      <c r="C1073" s="22" t="s">
        <v>32</v>
      </c>
      <c r="D1073" s="22" t="s">
        <v>99</v>
      </c>
      <c r="E1073" s="22" t="s">
        <v>26</v>
      </c>
      <c r="F1073" s="23">
        <v>40558</v>
      </c>
      <c r="G1073" s="24" t="s">
        <v>27</v>
      </c>
      <c r="H1073" s="25">
        <v>80.260000000000005</v>
      </c>
      <c r="I1073" s="25">
        <v>-54.62</v>
      </c>
      <c r="J1073" s="25">
        <v>25.640000000000008</v>
      </c>
      <c r="K1073" s="41">
        <f t="shared" si="36"/>
        <v>2011</v>
      </c>
      <c r="L1073" s="42">
        <f t="shared" si="35"/>
        <v>245.39399487367265</v>
      </c>
      <c r="M1073" s="39">
        <f>(VLOOKUP(DATE(2005,12,1),IGPM!A:B,2,1)/VLOOKUP(DATE(YEAR(F1073),MONTH(F1073),1),IGPM!A:B,2,1))*H1073</f>
        <v>59.240058518314513</v>
      </c>
      <c r="N1073" s="26" t="s">
        <v>28</v>
      </c>
      <c r="O1073" s="26" t="s">
        <v>29</v>
      </c>
      <c r="P1073" s="25">
        <v>-54.62</v>
      </c>
      <c r="Q1073" s="25">
        <v>25.640000000000008</v>
      </c>
      <c r="R1073" s="25">
        <v>211.76827567061414</v>
      </c>
      <c r="S1073" s="25">
        <v>-144.11641187551635</v>
      </c>
      <c r="T1073" s="27">
        <v>67.651863795097796</v>
      </c>
    </row>
    <row r="1074" spans="1:20">
      <c r="A1074" s="28" t="s">
        <v>1349</v>
      </c>
      <c r="B1074" s="22" t="s">
        <v>1030</v>
      </c>
      <c r="C1074" s="22" t="s">
        <v>32</v>
      </c>
      <c r="D1074" s="22" t="s">
        <v>99</v>
      </c>
      <c r="E1074" s="22" t="s">
        <v>26</v>
      </c>
      <c r="F1074" s="23">
        <v>40558</v>
      </c>
      <c r="G1074" s="24" t="s">
        <v>27</v>
      </c>
      <c r="H1074" s="25">
        <v>80.31</v>
      </c>
      <c r="I1074" s="25">
        <v>-54.64</v>
      </c>
      <c r="J1074" s="25">
        <v>25.67</v>
      </c>
      <c r="K1074" s="41">
        <f t="shared" si="36"/>
        <v>2011</v>
      </c>
      <c r="L1074" s="42">
        <f t="shared" si="35"/>
        <v>245.45699121522694</v>
      </c>
      <c r="M1074" s="39">
        <f>(VLOOKUP(DATE(2005,12,1),IGPM!A:B,2,1)/VLOOKUP(DATE(YEAR(F1074),MONTH(F1074),1),IGPM!A:B,2,1))*H1074</f>
        <v>59.276963613329656</v>
      </c>
      <c r="N1074" s="26" t="s">
        <v>28</v>
      </c>
      <c r="O1074" s="26" t="s">
        <v>29</v>
      </c>
      <c r="P1074" s="25">
        <v>-54.64</v>
      </c>
      <c r="Q1074" s="25">
        <v>25.67</v>
      </c>
      <c r="R1074" s="25">
        <v>211.90020208207105</v>
      </c>
      <c r="S1074" s="25">
        <v>-144.16918244009912</v>
      </c>
      <c r="T1074" s="27">
        <v>67.731019641971926</v>
      </c>
    </row>
    <row r="1075" spans="1:20">
      <c r="A1075" s="28" t="s">
        <v>1350</v>
      </c>
      <c r="B1075" s="22" t="s">
        <v>61</v>
      </c>
      <c r="C1075" s="22" t="s">
        <v>32</v>
      </c>
      <c r="D1075" s="22" t="s">
        <v>99</v>
      </c>
      <c r="E1075" s="22" t="s">
        <v>26</v>
      </c>
      <c r="F1075" s="23">
        <v>40558</v>
      </c>
      <c r="G1075" s="24" t="s">
        <v>27</v>
      </c>
      <c r="H1075" s="25">
        <v>2367.81</v>
      </c>
      <c r="I1075" s="25">
        <v>-1301.95</v>
      </c>
      <c r="J1075" s="25">
        <v>1065.8599999999999</v>
      </c>
      <c r="K1075" s="41">
        <f t="shared" si="36"/>
        <v>2011</v>
      </c>
      <c r="L1075" s="42">
        <f t="shared" si="35"/>
        <v>303.71693997465343</v>
      </c>
      <c r="M1075" s="39">
        <f>(VLOOKUP(DATE(2005,12,1),IGPM!A:B,2,1)/VLOOKUP(DATE(YEAR(F1075),MONTH(F1075),1),IGPM!A:B,2,1))*H1075</f>
        <v>1747.6850605563204</v>
      </c>
      <c r="N1075" s="26" t="s">
        <v>28</v>
      </c>
      <c r="O1075" s="26" t="s">
        <v>29</v>
      </c>
      <c r="P1075" s="25">
        <v>-1301.95</v>
      </c>
      <c r="Q1075" s="25">
        <v>1065.8599999999999</v>
      </c>
      <c r="R1075" s="25">
        <v>6247.5335262351964</v>
      </c>
      <c r="S1075" s="25">
        <v>-3435.2318279261908</v>
      </c>
      <c r="T1075" s="27">
        <v>2812.3016983090056</v>
      </c>
    </row>
    <row r="1076" spans="1:20">
      <c r="A1076" s="28" t="s">
        <v>1351</v>
      </c>
      <c r="B1076" s="22" t="s">
        <v>1327</v>
      </c>
      <c r="C1076" s="22" t="s">
        <v>32</v>
      </c>
      <c r="D1076" s="22" t="s">
        <v>99</v>
      </c>
      <c r="E1076" s="22" t="s">
        <v>26</v>
      </c>
      <c r="F1076" s="23">
        <v>40558</v>
      </c>
      <c r="G1076" s="24" t="s">
        <v>27</v>
      </c>
      <c r="H1076" s="25">
        <v>1618.67</v>
      </c>
      <c r="I1076" s="25">
        <v>-1101.58</v>
      </c>
      <c r="J1076" s="25">
        <v>517.09000000000015</v>
      </c>
      <c r="K1076" s="41">
        <f t="shared" si="36"/>
        <v>2011</v>
      </c>
      <c r="L1076" s="42">
        <f t="shared" si="35"/>
        <v>245.39106556037694</v>
      </c>
      <c r="M1076" s="39">
        <f>(VLOOKUP(DATE(2005,12,1),IGPM!A:B,2,1)/VLOOKUP(DATE(YEAR(F1076),MONTH(F1076),1),IGPM!A:B,2,1))*H1076</f>
        <v>1194.743402963371</v>
      </c>
      <c r="N1076" s="26" t="s">
        <v>28</v>
      </c>
      <c r="O1076" s="26" t="s">
        <v>29</v>
      </c>
      <c r="P1076" s="25">
        <v>-1101.58</v>
      </c>
      <c r="Q1076" s="25">
        <v>517.09000000000015</v>
      </c>
      <c r="R1076" s="25">
        <v>4270.9064886587721</v>
      </c>
      <c r="S1076" s="25">
        <v>-2906.5499266538136</v>
      </c>
      <c r="T1076" s="27">
        <v>1364.3565620049585</v>
      </c>
    </row>
    <row r="1077" spans="1:20">
      <c r="A1077" s="28" t="s">
        <v>1352</v>
      </c>
      <c r="B1077" s="22" t="s">
        <v>23</v>
      </c>
      <c r="C1077" s="22" t="s">
        <v>24</v>
      </c>
      <c r="D1077" s="22" t="s">
        <v>99</v>
      </c>
      <c r="E1077" s="22" t="s">
        <v>26</v>
      </c>
      <c r="F1077" s="23">
        <v>40558</v>
      </c>
      <c r="G1077" s="24" t="s">
        <v>27</v>
      </c>
      <c r="H1077" s="25">
        <v>307.68</v>
      </c>
      <c r="I1077" s="25">
        <v>-226.31</v>
      </c>
      <c r="J1077" s="25">
        <v>81.37</v>
      </c>
      <c r="K1077" s="41">
        <f t="shared" si="36"/>
        <v>2011</v>
      </c>
      <c r="L1077" s="42">
        <f t="shared" si="35"/>
        <v>227.045026733242</v>
      </c>
      <c r="M1077" s="39">
        <f>(VLOOKUP(DATE(2005,12,1),IGPM!A:B,2,1)/VLOOKUP(DATE(YEAR(F1077),MONTH(F1077),1),IGPM!A:B,2,1))*H1077</f>
        <v>227.09919268521065</v>
      </c>
      <c r="N1077" s="26" t="s">
        <v>28</v>
      </c>
      <c r="O1077" s="26" t="s">
        <v>29</v>
      </c>
      <c r="P1077" s="25">
        <v>-226.31</v>
      </c>
      <c r="Q1077" s="25">
        <v>81.37</v>
      </c>
      <c r="R1077" s="25">
        <v>811.8223655411731</v>
      </c>
      <c r="S1077" s="25">
        <v>-597.12532353621589</v>
      </c>
      <c r="T1077" s="27">
        <v>214.69704200495721</v>
      </c>
    </row>
    <row r="1078" spans="1:20">
      <c r="A1078" s="28" t="s">
        <v>1353</v>
      </c>
      <c r="B1078" s="22" t="s">
        <v>768</v>
      </c>
      <c r="C1078" s="22" t="s">
        <v>82</v>
      </c>
      <c r="D1078" s="22" t="s">
        <v>99</v>
      </c>
      <c r="E1078" s="22" t="s">
        <v>26</v>
      </c>
      <c r="F1078" s="23">
        <v>40558</v>
      </c>
      <c r="G1078" s="24" t="s">
        <v>27</v>
      </c>
      <c r="H1078" s="25">
        <v>86.95</v>
      </c>
      <c r="I1078" s="25">
        <v>-86.95</v>
      </c>
      <c r="J1078" s="25">
        <v>0</v>
      </c>
      <c r="K1078" s="41">
        <f t="shared" si="36"/>
        <v>2011</v>
      </c>
      <c r="L1078" s="42">
        <f t="shared" si="35"/>
        <v>167</v>
      </c>
      <c r="M1078" s="39">
        <f>(VLOOKUP(DATE(2005,12,1),IGPM!A:B,2,1)/VLOOKUP(DATE(YEAR(F1078),MONTH(F1078),1),IGPM!A:B,2,1))*H1078</f>
        <v>64.177960231341217</v>
      </c>
      <c r="N1078" s="26" t="s">
        <v>28</v>
      </c>
      <c r="O1078" s="26" t="s">
        <v>29</v>
      </c>
      <c r="P1078" s="25">
        <v>-86.95</v>
      </c>
      <c r="Q1078" s="25">
        <v>0</v>
      </c>
      <c r="R1078" s="25">
        <v>229.42002952354721</v>
      </c>
      <c r="S1078" s="25">
        <v>-229.42002952354721</v>
      </c>
      <c r="T1078" s="27">
        <v>0</v>
      </c>
    </row>
    <row r="1079" spans="1:20">
      <c r="A1079" s="28" t="s">
        <v>1354</v>
      </c>
      <c r="B1079" s="22" t="s">
        <v>326</v>
      </c>
      <c r="C1079" s="22" t="s">
        <v>24</v>
      </c>
      <c r="D1079" s="22" t="s">
        <v>99</v>
      </c>
      <c r="E1079" s="22" t="s">
        <v>26</v>
      </c>
      <c r="F1079" s="23">
        <v>40558</v>
      </c>
      <c r="G1079" s="24" t="s">
        <v>27</v>
      </c>
      <c r="H1079" s="25">
        <v>193.97</v>
      </c>
      <c r="I1079" s="25">
        <v>-193.97</v>
      </c>
      <c r="J1079" s="25">
        <v>0</v>
      </c>
      <c r="K1079" s="41">
        <f t="shared" si="36"/>
        <v>2011</v>
      </c>
      <c r="L1079" s="42">
        <f t="shared" si="35"/>
        <v>167</v>
      </c>
      <c r="M1079" s="39">
        <f>(VLOOKUP(DATE(2005,12,1),IGPM!A:B,2,1)/VLOOKUP(DATE(YEAR(F1079),MONTH(F1079),1),IGPM!A:B,2,1))*H1079</f>
        <v>143.16962560176259</v>
      </c>
      <c r="N1079" s="26" t="s">
        <v>28</v>
      </c>
      <c r="O1079" s="26" t="s">
        <v>29</v>
      </c>
      <c r="P1079" s="25">
        <v>-193.97</v>
      </c>
      <c r="Q1079" s="25">
        <v>0</v>
      </c>
      <c r="R1079" s="25">
        <v>511.79532060589361</v>
      </c>
      <c r="S1079" s="25">
        <v>-511.79532060589361</v>
      </c>
      <c r="T1079" s="27">
        <v>0</v>
      </c>
    </row>
    <row r="1080" spans="1:20">
      <c r="A1080" s="28" t="s">
        <v>1355</v>
      </c>
      <c r="B1080" s="22" t="s">
        <v>328</v>
      </c>
      <c r="C1080" s="22" t="s">
        <v>24</v>
      </c>
      <c r="D1080" s="22" t="s">
        <v>99</v>
      </c>
      <c r="E1080" s="22" t="s">
        <v>26</v>
      </c>
      <c r="F1080" s="23">
        <v>40558</v>
      </c>
      <c r="G1080" s="24" t="s">
        <v>27</v>
      </c>
      <c r="H1080" s="25">
        <v>548.48</v>
      </c>
      <c r="I1080" s="25">
        <v>-548.48</v>
      </c>
      <c r="J1080" s="25">
        <v>0</v>
      </c>
      <c r="K1080" s="41">
        <f t="shared" si="36"/>
        <v>2011</v>
      </c>
      <c r="L1080" s="42">
        <f t="shared" si="35"/>
        <v>167</v>
      </c>
      <c r="M1080" s="39">
        <f>(VLOOKUP(DATE(2005,12,1),IGPM!A:B,2,1)/VLOOKUP(DATE(YEAR(F1080),MONTH(F1080),1),IGPM!A:B,2,1))*H1080</f>
        <v>404.83413027816027</v>
      </c>
      <c r="N1080" s="26" t="s">
        <v>28</v>
      </c>
      <c r="O1080" s="26" t="s">
        <v>29</v>
      </c>
      <c r="P1080" s="25">
        <v>-548.48</v>
      </c>
      <c r="Q1080" s="25">
        <v>0</v>
      </c>
      <c r="R1080" s="25">
        <v>1447.1799631175984</v>
      </c>
      <c r="S1080" s="25">
        <v>-1447.1799631175984</v>
      </c>
      <c r="T1080" s="27">
        <v>0</v>
      </c>
    </row>
    <row r="1081" spans="1:20">
      <c r="A1081" s="28" t="s">
        <v>1356</v>
      </c>
      <c r="B1081" s="22" t="s">
        <v>1357</v>
      </c>
      <c r="C1081" s="22" t="s">
        <v>24</v>
      </c>
      <c r="D1081" s="22" t="s">
        <v>99</v>
      </c>
      <c r="E1081" s="22" t="s">
        <v>26</v>
      </c>
      <c r="F1081" s="23">
        <v>40558</v>
      </c>
      <c r="G1081" s="24" t="s">
        <v>27</v>
      </c>
      <c r="H1081" s="25">
        <v>274.24</v>
      </c>
      <c r="I1081" s="25">
        <v>-274.24</v>
      </c>
      <c r="J1081" s="25">
        <v>0</v>
      </c>
      <c r="K1081" s="41">
        <f t="shared" si="36"/>
        <v>2011</v>
      </c>
      <c r="L1081" s="42">
        <f t="shared" si="35"/>
        <v>167</v>
      </c>
      <c r="M1081" s="39">
        <f>(VLOOKUP(DATE(2005,12,1),IGPM!A:B,2,1)/VLOOKUP(DATE(YEAR(F1081),MONTH(F1081),1),IGPM!A:B,2,1))*H1081</f>
        <v>202.41706513908014</v>
      </c>
      <c r="N1081" s="26" t="s">
        <v>28</v>
      </c>
      <c r="O1081" s="26" t="s">
        <v>29</v>
      </c>
      <c r="P1081" s="25">
        <v>-274.24</v>
      </c>
      <c r="Q1081" s="25">
        <v>0</v>
      </c>
      <c r="R1081" s="25">
        <v>723.5899815587992</v>
      </c>
      <c r="S1081" s="25">
        <v>-723.5899815587992</v>
      </c>
      <c r="T1081" s="27">
        <v>0</v>
      </c>
    </row>
    <row r="1082" spans="1:20">
      <c r="A1082" s="28" t="s">
        <v>1358</v>
      </c>
      <c r="B1082" s="22" t="s">
        <v>245</v>
      </c>
      <c r="C1082" s="22" t="s">
        <v>24</v>
      </c>
      <c r="D1082" s="22" t="s">
        <v>99</v>
      </c>
      <c r="E1082" s="22" t="s">
        <v>26</v>
      </c>
      <c r="F1082" s="23">
        <v>40558</v>
      </c>
      <c r="G1082" s="24" t="s">
        <v>27</v>
      </c>
      <c r="H1082" s="25">
        <v>86.95</v>
      </c>
      <c r="I1082" s="25">
        <v>-84.4</v>
      </c>
      <c r="J1082" s="25">
        <v>2.5499999999999972</v>
      </c>
      <c r="K1082" s="41">
        <f t="shared" si="36"/>
        <v>2011</v>
      </c>
      <c r="L1082" s="42">
        <f t="shared" si="35"/>
        <v>172.04561611374405</v>
      </c>
      <c r="M1082" s="39">
        <f>(VLOOKUP(DATE(2005,12,1),IGPM!A:B,2,1)/VLOOKUP(DATE(YEAR(F1082),MONTH(F1082),1),IGPM!A:B,2,1))*H1082</f>
        <v>64.177960231341217</v>
      </c>
      <c r="N1082" s="26" t="s">
        <v>28</v>
      </c>
      <c r="O1082" s="26" t="s">
        <v>29</v>
      </c>
      <c r="P1082" s="25">
        <v>-84.4</v>
      </c>
      <c r="Q1082" s="25">
        <v>2.5499999999999972</v>
      </c>
      <c r="R1082" s="25">
        <v>229.42002952354721</v>
      </c>
      <c r="S1082" s="25">
        <v>-222.69178253924537</v>
      </c>
      <c r="T1082" s="27">
        <v>6.7282469843018475</v>
      </c>
    </row>
    <row r="1083" spans="1:20">
      <c r="A1083" s="28" t="s">
        <v>1359</v>
      </c>
      <c r="B1083" s="22" t="s">
        <v>90</v>
      </c>
      <c r="C1083" s="22" t="s">
        <v>91</v>
      </c>
      <c r="D1083" s="22" t="s">
        <v>99</v>
      </c>
      <c r="E1083" s="22" t="s">
        <v>26</v>
      </c>
      <c r="F1083" s="23">
        <v>40558</v>
      </c>
      <c r="G1083" s="24" t="s">
        <v>27</v>
      </c>
      <c r="H1083" s="25">
        <v>2307.61</v>
      </c>
      <c r="I1083" s="25">
        <v>-1081.92</v>
      </c>
      <c r="J1083" s="25">
        <v>1225.69</v>
      </c>
      <c r="K1083" s="41">
        <f t="shared" si="36"/>
        <v>2011</v>
      </c>
      <c r="L1083" s="42">
        <f t="shared" si="35"/>
        <v>356.19165002957703</v>
      </c>
      <c r="M1083" s="39">
        <f>(VLOOKUP(DATE(2005,12,1),IGPM!A:B,2,1)/VLOOKUP(DATE(YEAR(F1083),MONTH(F1083),1),IGPM!A:B,2,1))*H1083</f>
        <v>1703.251326158083</v>
      </c>
      <c r="N1083" s="26" t="s">
        <v>28</v>
      </c>
      <c r="O1083" s="26" t="s">
        <v>29</v>
      </c>
      <c r="P1083" s="25">
        <v>-1081.92</v>
      </c>
      <c r="Q1083" s="25">
        <v>1225.69</v>
      </c>
      <c r="R1083" s="25">
        <v>6088.6941268410901</v>
      </c>
      <c r="S1083" s="25">
        <v>-2854.676461668962</v>
      </c>
      <c r="T1083" s="27">
        <v>3234.0176651721281</v>
      </c>
    </row>
    <row r="1084" spans="1:20">
      <c r="A1084" s="28" t="s">
        <v>1360</v>
      </c>
      <c r="B1084" s="22" t="s">
        <v>787</v>
      </c>
      <c r="C1084" s="22" t="s">
        <v>91</v>
      </c>
      <c r="D1084" s="22" t="s">
        <v>99</v>
      </c>
      <c r="E1084" s="22" t="s">
        <v>26</v>
      </c>
      <c r="F1084" s="23">
        <v>40558</v>
      </c>
      <c r="G1084" s="24" t="s">
        <v>27</v>
      </c>
      <c r="H1084" s="25">
        <v>662.18</v>
      </c>
      <c r="I1084" s="25">
        <v>-310.47000000000003</v>
      </c>
      <c r="J1084" s="25">
        <v>351.70999999999992</v>
      </c>
      <c r="K1084" s="41">
        <f t="shared" si="36"/>
        <v>2011</v>
      </c>
      <c r="L1084" s="42">
        <f t="shared" si="35"/>
        <v>356.18275517763385</v>
      </c>
      <c r="M1084" s="39">
        <f>(VLOOKUP(DATE(2005,12,1),IGPM!A:B,2,1)/VLOOKUP(DATE(YEAR(F1084),MONTH(F1084),1),IGPM!A:B,2,1))*H1084</f>
        <v>488.75631634260526</v>
      </c>
      <c r="N1084" s="26" t="s">
        <v>28</v>
      </c>
      <c r="O1084" s="26" t="s">
        <v>29</v>
      </c>
      <c r="P1084" s="25">
        <v>-310.47000000000003</v>
      </c>
      <c r="Q1084" s="25">
        <v>351.70999999999992</v>
      </c>
      <c r="R1084" s="25">
        <v>1747.1806227705863</v>
      </c>
      <c r="S1084" s="25">
        <v>-819.18385930046827</v>
      </c>
      <c r="T1084" s="27">
        <v>927.99676347011803</v>
      </c>
    </row>
    <row r="1085" spans="1:20">
      <c r="A1085" s="28" t="s">
        <v>1361</v>
      </c>
      <c r="B1085" s="22" t="s">
        <v>917</v>
      </c>
      <c r="C1085" s="22" t="s">
        <v>91</v>
      </c>
      <c r="D1085" s="22" t="s">
        <v>99</v>
      </c>
      <c r="E1085" s="22" t="s">
        <v>26</v>
      </c>
      <c r="F1085" s="23">
        <v>40558</v>
      </c>
      <c r="G1085" s="24" t="s">
        <v>27</v>
      </c>
      <c r="H1085" s="25">
        <v>1317.68</v>
      </c>
      <c r="I1085" s="25">
        <v>-617.79999999999995</v>
      </c>
      <c r="J1085" s="25">
        <v>699.88000000000011</v>
      </c>
      <c r="K1085" s="41">
        <f t="shared" si="36"/>
        <v>2011</v>
      </c>
      <c r="L1085" s="42">
        <f t="shared" si="35"/>
        <v>356.18737455487212</v>
      </c>
      <c r="M1085" s="39">
        <f>(VLOOKUP(DATE(2005,12,1),IGPM!A:B,2,1)/VLOOKUP(DATE(YEAR(F1085),MONTH(F1085),1),IGPM!A:B,2,1))*H1085</f>
        <v>972.58211199118693</v>
      </c>
      <c r="N1085" s="26" t="s">
        <v>28</v>
      </c>
      <c r="O1085" s="26" t="s">
        <v>29</v>
      </c>
      <c r="P1085" s="25">
        <v>-617.79999999999995</v>
      </c>
      <c r="Q1085" s="25">
        <v>699.88000000000011</v>
      </c>
      <c r="R1085" s="25">
        <v>3476.7358769705315</v>
      </c>
      <c r="S1085" s="25">
        <v>-1630.0827399614429</v>
      </c>
      <c r="T1085" s="27">
        <v>1846.6531370090886</v>
      </c>
    </row>
    <row r="1086" spans="1:20">
      <c r="A1086" s="28" t="s">
        <v>1362</v>
      </c>
      <c r="B1086" s="22" t="s">
        <v>1363</v>
      </c>
      <c r="C1086" s="22" t="s">
        <v>91</v>
      </c>
      <c r="D1086" s="22" t="s">
        <v>99</v>
      </c>
      <c r="E1086" s="22" t="s">
        <v>26</v>
      </c>
      <c r="F1086" s="23">
        <v>40558</v>
      </c>
      <c r="G1086" s="24" t="s">
        <v>27</v>
      </c>
      <c r="H1086" s="25">
        <v>6601.78</v>
      </c>
      <c r="I1086" s="25">
        <v>-3587.71</v>
      </c>
      <c r="J1086" s="25">
        <v>3014.0699999999997</v>
      </c>
      <c r="K1086" s="41">
        <f t="shared" si="36"/>
        <v>2011</v>
      </c>
      <c r="L1086" s="42">
        <f t="shared" si="35"/>
        <v>307.29832121325302</v>
      </c>
      <c r="M1086" s="39">
        <f>(VLOOKUP(DATE(2005,12,1),IGPM!A:B,2,1)/VLOOKUP(DATE(YEAR(F1086),MONTH(F1086),1),IGPM!A:B,2,1))*H1086</f>
        <v>4872.7863633819879</v>
      </c>
      <c r="N1086" s="26" t="s">
        <v>28</v>
      </c>
      <c r="O1086" s="26" t="s">
        <v>29</v>
      </c>
      <c r="P1086" s="25">
        <v>-3587.71</v>
      </c>
      <c r="Q1086" s="25">
        <v>3014.0699999999997</v>
      </c>
      <c r="R1086" s="25">
        <v>17418.982892558521</v>
      </c>
      <c r="S1086" s="25">
        <v>-9466.2741129606165</v>
      </c>
      <c r="T1086" s="27">
        <v>7952.7087795979041</v>
      </c>
    </row>
    <row r="1087" spans="1:20">
      <c r="A1087" s="28" t="s">
        <v>1364</v>
      </c>
      <c r="B1087" s="22" t="s">
        <v>1365</v>
      </c>
      <c r="C1087" s="22" t="s">
        <v>32</v>
      </c>
      <c r="D1087" s="22" t="s">
        <v>25</v>
      </c>
      <c r="E1087" s="22" t="s">
        <v>26</v>
      </c>
      <c r="F1087" s="23">
        <v>40558</v>
      </c>
      <c r="G1087" s="24" t="s">
        <v>27</v>
      </c>
      <c r="H1087" s="25">
        <v>252128.93</v>
      </c>
      <c r="I1087" s="25">
        <v>-159817.93</v>
      </c>
      <c r="J1087" s="25">
        <v>92311</v>
      </c>
      <c r="K1087" s="41">
        <f t="shared" si="36"/>
        <v>2011</v>
      </c>
      <c r="L1087" s="42">
        <f t="shared" si="35"/>
        <v>263.4593709854708</v>
      </c>
      <c r="M1087" s="39">
        <f>(VLOOKUP(DATE(2005,12,1),IGPM!A:B,2,1)/VLOOKUP(DATE(YEAR(F1087),MONTH(F1087),1),IGPM!A:B,2,1))*H1087</f>
        <v>186096.84235434863</v>
      </c>
      <c r="N1087" s="26" t="s">
        <v>28</v>
      </c>
      <c r="O1087" s="26" t="s">
        <v>29</v>
      </c>
      <c r="P1087" s="25">
        <v>-159817.93</v>
      </c>
      <c r="Q1087" s="25">
        <v>92311</v>
      </c>
      <c r="R1087" s="25">
        <v>665249.29918735323</v>
      </c>
      <c r="S1087" s="25">
        <v>-421684.11982739734</v>
      </c>
      <c r="T1087" s="27">
        <v>243565.17935995589</v>
      </c>
    </row>
    <row r="1088" spans="1:20">
      <c r="A1088" s="28" t="s">
        <v>1366</v>
      </c>
      <c r="B1088" s="22" t="s">
        <v>1367</v>
      </c>
      <c r="C1088" s="22" t="s">
        <v>24</v>
      </c>
      <c r="D1088" s="22" t="s">
        <v>105</v>
      </c>
      <c r="E1088" s="22" t="s">
        <v>26</v>
      </c>
      <c r="F1088" s="23">
        <v>40574</v>
      </c>
      <c r="G1088" s="24" t="s">
        <v>27</v>
      </c>
      <c r="H1088" s="25">
        <v>514.88</v>
      </c>
      <c r="I1088" s="25">
        <v>-250.72</v>
      </c>
      <c r="J1088" s="25">
        <v>264.15999999999997</v>
      </c>
      <c r="K1088" s="41">
        <f t="shared" si="36"/>
        <v>2011</v>
      </c>
      <c r="L1088" s="42">
        <f t="shared" si="35"/>
        <v>342.95213784301211</v>
      </c>
      <c r="M1088" s="39">
        <f>(VLOOKUP(DATE(2005,12,1),IGPM!A:B,2,1)/VLOOKUP(DATE(YEAR(F1088),MONTH(F1088),1),IGPM!A:B,2,1))*H1088</f>
        <v>380.03390642798121</v>
      </c>
      <c r="N1088" s="26" t="s">
        <v>28</v>
      </c>
      <c r="O1088" s="26" t="s">
        <v>29</v>
      </c>
      <c r="P1088" s="25">
        <v>-250.72</v>
      </c>
      <c r="Q1088" s="25">
        <v>264.15999999999997</v>
      </c>
      <c r="R1088" s="25">
        <v>1358.5254146185623</v>
      </c>
      <c r="S1088" s="25">
        <v>-661.53179760947398</v>
      </c>
      <c r="T1088" s="27">
        <v>696.99361700908833</v>
      </c>
    </row>
    <row r="1089" spans="1:20">
      <c r="A1089" s="28" t="s">
        <v>1368</v>
      </c>
      <c r="B1089" s="22" t="s">
        <v>1367</v>
      </c>
      <c r="C1089" s="22" t="s">
        <v>24</v>
      </c>
      <c r="D1089" s="22" t="s">
        <v>105</v>
      </c>
      <c r="E1089" s="22" t="s">
        <v>26</v>
      </c>
      <c r="F1089" s="23">
        <v>40574</v>
      </c>
      <c r="G1089" s="24" t="s">
        <v>27</v>
      </c>
      <c r="H1089" s="25">
        <v>514.87</v>
      </c>
      <c r="I1089" s="25">
        <v>-250.71</v>
      </c>
      <c r="J1089" s="25">
        <v>264.15999999999997</v>
      </c>
      <c r="K1089" s="41">
        <f t="shared" si="36"/>
        <v>2011</v>
      </c>
      <c r="L1089" s="42">
        <f t="shared" si="35"/>
        <v>342.95915599696855</v>
      </c>
      <c r="M1089" s="39">
        <f>(VLOOKUP(DATE(2005,12,1),IGPM!A:B,2,1)/VLOOKUP(DATE(YEAR(F1089),MONTH(F1089),1),IGPM!A:B,2,1))*H1089</f>
        <v>380.02652540897822</v>
      </c>
      <c r="N1089" s="26" t="s">
        <v>28</v>
      </c>
      <c r="O1089" s="26" t="s">
        <v>29</v>
      </c>
      <c r="P1089" s="25">
        <v>-250.71</v>
      </c>
      <c r="Q1089" s="25">
        <v>264.15999999999997</v>
      </c>
      <c r="R1089" s="25">
        <v>1358.499029336271</v>
      </c>
      <c r="S1089" s="25">
        <v>-661.50541232718251</v>
      </c>
      <c r="T1089" s="27">
        <v>696.99361700908844</v>
      </c>
    </row>
    <row r="1090" spans="1:20">
      <c r="A1090" s="28" t="s">
        <v>1369</v>
      </c>
      <c r="B1090" s="22" t="s">
        <v>1370</v>
      </c>
      <c r="C1090" s="22" t="s">
        <v>172</v>
      </c>
      <c r="D1090" s="22" t="s">
        <v>105</v>
      </c>
      <c r="E1090" s="22" t="s">
        <v>26</v>
      </c>
      <c r="F1090" s="23">
        <v>40574</v>
      </c>
      <c r="G1090" s="24" t="s">
        <v>27</v>
      </c>
      <c r="H1090" s="25">
        <v>5255.35</v>
      </c>
      <c r="I1090" s="25">
        <v>-2920.34</v>
      </c>
      <c r="J1090" s="25">
        <v>2335.0100000000002</v>
      </c>
      <c r="K1090" s="41">
        <f t="shared" si="36"/>
        <v>2011</v>
      </c>
      <c r="L1090" s="42">
        <f t="shared" si="35"/>
        <v>300.52783237568229</v>
      </c>
      <c r="M1090" s="39">
        <f>(VLOOKUP(DATE(2005,12,1),IGPM!A:B,2,1)/VLOOKUP(DATE(YEAR(F1090),MONTH(F1090),1),IGPM!A:B,2,1))*H1090</f>
        <v>3878.9838217570914</v>
      </c>
      <c r="N1090" s="26" t="s">
        <v>28</v>
      </c>
      <c r="O1090" s="26" t="s">
        <v>29</v>
      </c>
      <c r="P1090" s="25">
        <v>-2920.34</v>
      </c>
      <c r="Q1090" s="25">
        <v>2335.0100000000002</v>
      </c>
      <c r="R1090" s="25">
        <v>13866.389329000276</v>
      </c>
      <c r="S1090" s="25">
        <v>-7705.399528680804</v>
      </c>
      <c r="T1090" s="27">
        <v>6160.9898003194721</v>
      </c>
    </row>
    <row r="1091" spans="1:20">
      <c r="A1091" s="28" t="s">
        <v>1371</v>
      </c>
      <c r="B1091" s="22" t="s">
        <v>1370</v>
      </c>
      <c r="C1091" s="22" t="s">
        <v>172</v>
      </c>
      <c r="D1091" s="22" t="s">
        <v>105</v>
      </c>
      <c r="E1091" s="22" t="s">
        <v>26</v>
      </c>
      <c r="F1091" s="23">
        <v>40574</v>
      </c>
      <c r="G1091" s="24" t="s">
        <v>27</v>
      </c>
      <c r="H1091" s="25">
        <v>5255.35</v>
      </c>
      <c r="I1091" s="25">
        <v>-2920.34</v>
      </c>
      <c r="J1091" s="25">
        <v>2335.0100000000002</v>
      </c>
      <c r="K1091" s="41">
        <f t="shared" si="36"/>
        <v>2011</v>
      </c>
      <c r="L1091" s="42">
        <f t="shared" ref="L1091:L1154" si="37">IFERROR((DATEDIF(F1091,DATE(2024,12,31),"M")*H1091)/(H1091-J1091),12*_xlfn.NUMBERVALUE(LEFT(G1091,3)))</f>
        <v>300.52783237568229</v>
      </c>
      <c r="M1091" s="39">
        <f>(VLOOKUP(DATE(2005,12,1),IGPM!A:B,2,1)/VLOOKUP(DATE(YEAR(F1091),MONTH(F1091),1),IGPM!A:B,2,1))*H1091</f>
        <v>3878.9838217570914</v>
      </c>
      <c r="N1091" s="26" t="s">
        <v>28</v>
      </c>
      <c r="O1091" s="26" t="s">
        <v>29</v>
      </c>
      <c r="P1091" s="25">
        <v>-2920.34</v>
      </c>
      <c r="Q1091" s="25">
        <v>2335.0100000000002</v>
      </c>
      <c r="R1091" s="25">
        <v>13866.389329000276</v>
      </c>
      <c r="S1091" s="25">
        <v>-7705.399528680804</v>
      </c>
      <c r="T1091" s="27">
        <v>6160.9898003194721</v>
      </c>
    </row>
    <row r="1092" spans="1:20">
      <c r="A1092" s="28" t="s">
        <v>1372</v>
      </c>
      <c r="B1092" s="22" t="s">
        <v>1370</v>
      </c>
      <c r="C1092" s="22" t="s">
        <v>172</v>
      </c>
      <c r="D1092" s="22" t="s">
        <v>105</v>
      </c>
      <c r="E1092" s="22" t="s">
        <v>26</v>
      </c>
      <c r="F1092" s="23">
        <v>40574</v>
      </c>
      <c r="G1092" s="24" t="s">
        <v>27</v>
      </c>
      <c r="H1092" s="25">
        <v>5255.35</v>
      </c>
      <c r="I1092" s="25">
        <v>-2920.34</v>
      </c>
      <c r="J1092" s="25">
        <v>2335.0100000000002</v>
      </c>
      <c r="K1092" s="41">
        <f t="shared" si="36"/>
        <v>2011</v>
      </c>
      <c r="L1092" s="42">
        <f t="shared" si="37"/>
        <v>300.52783237568229</v>
      </c>
      <c r="M1092" s="39">
        <f>(VLOOKUP(DATE(2005,12,1),IGPM!A:B,2,1)/VLOOKUP(DATE(YEAR(F1092),MONTH(F1092),1),IGPM!A:B,2,1))*H1092</f>
        <v>3878.9838217570914</v>
      </c>
      <c r="N1092" s="26" t="s">
        <v>28</v>
      </c>
      <c r="O1092" s="26" t="s">
        <v>29</v>
      </c>
      <c r="P1092" s="25">
        <v>-2920.34</v>
      </c>
      <c r="Q1092" s="25">
        <v>2335.0100000000002</v>
      </c>
      <c r="R1092" s="25">
        <v>13866.389329000276</v>
      </c>
      <c r="S1092" s="25">
        <v>-7705.399528680804</v>
      </c>
      <c r="T1092" s="27">
        <v>6160.9898003194721</v>
      </c>
    </row>
    <row r="1093" spans="1:20">
      <c r="A1093" s="28" t="s">
        <v>1373</v>
      </c>
      <c r="B1093" s="22" t="s">
        <v>68</v>
      </c>
      <c r="C1093" s="22" t="s">
        <v>69</v>
      </c>
      <c r="D1093" s="22" t="s">
        <v>105</v>
      </c>
      <c r="E1093" s="22" t="s">
        <v>26</v>
      </c>
      <c r="F1093" s="23">
        <v>40574</v>
      </c>
      <c r="G1093" s="24" t="s">
        <v>27</v>
      </c>
      <c r="H1093" s="25">
        <v>53583.26</v>
      </c>
      <c r="I1093" s="25">
        <v>-25137.07</v>
      </c>
      <c r="J1093" s="25">
        <v>28446.190000000002</v>
      </c>
      <c r="K1093" s="41">
        <f t="shared" ref="K1093:K1156" si="38">YEAR(F1093)</f>
        <v>2011</v>
      </c>
      <c r="L1093" s="42">
        <f t="shared" si="37"/>
        <v>355.98438561057435</v>
      </c>
      <c r="M1093" s="39">
        <f>(VLOOKUP(DATE(2005,12,1),IGPM!A:B,2,1)/VLOOKUP(DATE(YEAR(F1093),MONTH(F1093),1),IGPM!A:B,2,1))*H1093</f>
        <v>39549.906030426879</v>
      </c>
      <c r="N1093" s="26" t="s">
        <v>28</v>
      </c>
      <c r="O1093" s="26" t="s">
        <v>29</v>
      </c>
      <c r="P1093" s="25">
        <v>-25137.07</v>
      </c>
      <c r="Q1093" s="25">
        <v>28446.190000000002</v>
      </c>
      <c r="R1093" s="25">
        <v>141380.94411923987</v>
      </c>
      <c r="S1093" s="25">
        <v>-66324.868792817404</v>
      </c>
      <c r="T1093" s="27">
        <v>75056.075326422462</v>
      </c>
    </row>
    <row r="1094" spans="1:20">
      <c r="A1094" s="28" t="s">
        <v>1374</v>
      </c>
      <c r="B1094" s="22" t="s">
        <v>68</v>
      </c>
      <c r="C1094" s="22" t="s">
        <v>69</v>
      </c>
      <c r="D1094" s="22" t="s">
        <v>105</v>
      </c>
      <c r="E1094" s="22" t="s">
        <v>26</v>
      </c>
      <c r="F1094" s="23">
        <v>40574</v>
      </c>
      <c r="G1094" s="24" t="s">
        <v>27</v>
      </c>
      <c r="H1094" s="25">
        <v>53583.26</v>
      </c>
      <c r="I1094" s="25">
        <v>-25137.07</v>
      </c>
      <c r="J1094" s="25">
        <v>28446.190000000002</v>
      </c>
      <c r="K1094" s="41">
        <f t="shared" si="38"/>
        <v>2011</v>
      </c>
      <c r="L1094" s="42">
        <f t="shared" si="37"/>
        <v>355.98438561057435</v>
      </c>
      <c r="M1094" s="39">
        <f>(VLOOKUP(DATE(2005,12,1),IGPM!A:B,2,1)/VLOOKUP(DATE(YEAR(F1094),MONTH(F1094),1),IGPM!A:B,2,1))*H1094</f>
        <v>39549.906030426879</v>
      </c>
      <c r="N1094" s="26" t="s">
        <v>28</v>
      </c>
      <c r="O1094" s="26" t="s">
        <v>29</v>
      </c>
      <c r="P1094" s="25">
        <v>-25137.07</v>
      </c>
      <c r="Q1094" s="25">
        <v>28446.190000000002</v>
      </c>
      <c r="R1094" s="25">
        <v>141380.94411923987</v>
      </c>
      <c r="S1094" s="25">
        <v>-66324.868792817404</v>
      </c>
      <c r="T1094" s="27">
        <v>75056.075326422462</v>
      </c>
    </row>
    <row r="1095" spans="1:20">
      <c r="A1095" s="28" t="s">
        <v>1375</v>
      </c>
      <c r="B1095" s="22" t="s">
        <v>68</v>
      </c>
      <c r="C1095" s="22" t="s">
        <v>69</v>
      </c>
      <c r="D1095" s="22" t="s">
        <v>105</v>
      </c>
      <c r="E1095" s="22" t="s">
        <v>26</v>
      </c>
      <c r="F1095" s="23">
        <v>40574</v>
      </c>
      <c r="G1095" s="24" t="s">
        <v>27</v>
      </c>
      <c r="H1095" s="25">
        <v>53583.26</v>
      </c>
      <c r="I1095" s="25">
        <v>-25137.07</v>
      </c>
      <c r="J1095" s="25">
        <v>28446.190000000002</v>
      </c>
      <c r="K1095" s="41">
        <f t="shared" si="38"/>
        <v>2011</v>
      </c>
      <c r="L1095" s="42">
        <f t="shared" si="37"/>
        <v>355.98438561057435</v>
      </c>
      <c r="M1095" s="39">
        <f>(VLOOKUP(DATE(2005,12,1),IGPM!A:B,2,1)/VLOOKUP(DATE(YEAR(F1095),MONTH(F1095),1),IGPM!A:B,2,1))*H1095</f>
        <v>39549.906030426879</v>
      </c>
      <c r="N1095" s="26" t="s">
        <v>28</v>
      </c>
      <c r="O1095" s="26" t="s">
        <v>29</v>
      </c>
      <c r="P1095" s="25">
        <v>-25137.07</v>
      </c>
      <c r="Q1095" s="25">
        <v>28446.190000000002</v>
      </c>
      <c r="R1095" s="25">
        <v>141380.94411923987</v>
      </c>
      <c r="S1095" s="25">
        <v>-66324.868792817404</v>
      </c>
      <c r="T1095" s="27">
        <v>75056.075326422462</v>
      </c>
    </row>
    <row r="1096" spans="1:20">
      <c r="A1096" s="28" t="s">
        <v>1376</v>
      </c>
      <c r="B1096" s="22" t="s">
        <v>821</v>
      </c>
      <c r="C1096" s="22" t="s">
        <v>32</v>
      </c>
      <c r="D1096" s="22" t="s">
        <v>105</v>
      </c>
      <c r="E1096" s="22" t="s">
        <v>26</v>
      </c>
      <c r="F1096" s="23">
        <v>40720</v>
      </c>
      <c r="G1096" s="24" t="s">
        <v>27</v>
      </c>
      <c r="H1096" s="25">
        <v>24864.11</v>
      </c>
      <c r="I1096" s="25">
        <v>-13813.98</v>
      </c>
      <c r="J1096" s="25">
        <v>11050.130000000001</v>
      </c>
      <c r="K1096" s="41">
        <f t="shared" si="38"/>
        <v>2011</v>
      </c>
      <c r="L1096" s="42">
        <f t="shared" si="37"/>
        <v>291.5876394782677</v>
      </c>
      <c r="M1096" s="39">
        <f>(VLOOKUP(DATE(2005,12,1),IGPM!A:B,2,1)/VLOOKUP(DATE(YEAR(F1096),MONTH(F1096),1),IGPM!A:B,2,1))*H1096</f>
        <v>17933.885012713603</v>
      </c>
      <c r="N1096" s="26" t="s">
        <v>28</v>
      </c>
      <c r="O1096" s="26" t="s">
        <v>29</v>
      </c>
      <c r="P1096" s="25">
        <v>-13813.98</v>
      </c>
      <c r="Q1096" s="25">
        <v>11050.130000000001</v>
      </c>
      <c r="R1096" s="25">
        <v>64109.118056379091</v>
      </c>
      <c r="S1096" s="25">
        <v>-35617.686482583107</v>
      </c>
      <c r="T1096" s="27">
        <v>28491.431573795984</v>
      </c>
    </row>
    <row r="1097" spans="1:20">
      <c r="A1097" s="28" t="s">
        <v>1377</v>
      </c>
      <c r="B1097" s="22" t="s">
        <v>263</v>
      </c>
      <c r="C1097" s="22" t="s">
        <v>32</v>
      </c>
      <c r="D1097" s="22" t="s">
        <v>33</v>
      </c>
      <c r="E1097" s="22" t="s">
        <v>26</v>
      </c>
      <c r="F1097" s="23">
        <v>40724</v>
      </c>
      <c r="G1097" s="24" t="s">
        <v>27</v>
      </c>
      <c r="H1097" s="25">
        <v>506705.58</v>
      </c>
      <c r="I1097" s="25">
        <v>-286503.63</v>
      </c>
      <c r="J1097" s="25">
        <v>220201.95</v>
      </c>
      <c r="K1097" s="41">
        <f t="shared" si="38"/>
        <v>2011</v>
      </c>
      <c r="L1097" s="42">
        <f t="shared" si="37"/>
        <v>286.51051981435631</v>
      </c>
      <c r="M1097" s="39">
        <f>(VLOOKUP(DATE(2005,12,1),IGPM!A:B,2,1)/VLOOKUP(DATE(YEAR(F1097),MONTH(F1097),1),IGPM!A:B,2,1))*H1097</f>
        <v>365474.55778712186</v>
      </c>
      <c r="N1097" s="26" t="s">
        <v>28</v>
      </c>
      <c r="O1097" s="26" t="s">
        <v>29</v>
      </c>
      <c r="P1097" s="25">
        <v>-286503.63</v>
      </c>
      <c r="Q1097" s="25">
        <v>220201.95</v>
      </c>
      <c r="R1097" s="25">
        <v>1306479.413421435</v>
      </c>
      <c r="S1097" s="25">
        <v>-738715.16170299891</v>
      </c>
      <c r="T1097" s="27">
        <v>567764.25171843613</v>
      </c>
    </row>
    <row r="1098" spans="1:20">
      <c r="A1098" s="28" t="s">
        <v>1378</v>
      </c>
      <c r="B1098" s="22" t="s">
        <v>68</v>
      </c>
      <c r="C1098" s="22" t="s">
        <v>69</v>
      </c>
      <c r="D1098" s="22" t="s">
        <v>99</v>
      </c>
      <c r="E1098" s="22" t="s">
        <v>26</v>
      </c>
      <c r="F1098" s="23">
        <v>40767</v>
      </c>
      <c r="G1098" s="24" t="s">
        <v>27</v>
      </c>
      <c r="H1098" s="25">
        <v>337050.14</v>
      </c>
      <c r="I1098" s="25">
        <v>-171259.42</v>
      </c>
      <c r="J1098" s="25">
        <v>165790.72</v>
      </c>
      <c r="K1098" s="41">
        <f t="shared" si="38"/>
        <v>2011</v>
      </c>
      <c r="L1098" s="42">
        <f t="shared" si="37"/>
        <v>314.89083870539793</v>
      </c>
      <c r="M1098" s="39">
        <f>(VLOOKUP(DATE(2005,12,1),IGPM!A:B,2,1)/VLOOKUP(DATE(YEAR(F1098),MONTH(F1098),1),IGPM!A:B,2,1))*H1098</f>
        <v>242320.97311583627</v>
      </c>
      <c r="N1098" s="26" t="s">
        <v>28</v>
      </c>
      <c r="O1098" s="26" t="s">
        <v>29</v>
      </c>
      <c r="P1098" s="25">
        <v>-171259.42</v>
      </c>
      <c r="Q1098" s="25">
        <v>165790.72</v>
      </c>
      <c r="R1098" s="25">
        <v>866236.39339757233</v>
      </c>
      <c r="S1098" s="25">
        <v>-440145.61844169558</v>
      </c>
      <c r="T1098" s="27">
        <v>426090.77495587675</v>
      </c>
    </row>
    <row r="1099" spans="1:20">
      <c r="A1099" s="28" t="s">
        <v>1379</v>
      </c>
      <c r="B1099" s="22" t="s">
        <v>68</v>
      </c>
      <c r="C1099" s="22" t="s">
        <v>69</v>
      </c>
      <c r="D1099" s="22" t="s">
        <v>99</v>
      </c>
      <c r="E1099" s="22" t="s">
        <v>26</v>
      </c>
      <c r="F1099" s="23">
        <v>40767</v>
      </c>
      <c r="G1099" s="24" t="s">
        <v>27</v>
      </c>
      <c r="H1099" s="25">
        <v>846932.01</v>
      </c>
      <c r="I1099" s="25">
        <v>-437447.89</v>
      </c>
      <c r="J1099" s="25">
        <v>409484.12</v>
      </c>
      <c r="K1099" s="41">
        <f t="shared" si="38"/>
        <v>2011</v>
      </c>
      <c r="L1099" s="42">
        <f t="shared" si="37"/>
        <v>309.77203158986543</v>
      </c>
      <c r="M1099" s="39">
        <f>(VLOOKUP(DATE(2005,12,1),IGPM!A:B,2,1)/VLOOKUP(DATE(YEAR(F1099),MONTH(F1099),1),IGPM!A:B,2,1))*H1099</f>
        <v>608898.69034367159</v>
      </c>
      <c r="N1099" s="26" t="s">
        <v>28</v>
      </c>
      <c r="O1099" s="26" t="s">
        <v>29</v>
      </c>
      <c r="P1099" s="25">
        <v>-437447.89</v>
      </c>
      <c r="Q1099" s="25">
        <v>409484.12</v>
      </c>
      <c r="R1099" s="25">
        <v>2176659.3237295696</v>
      </c>
      <c r="S1099" s="25">
        <v>-1124263.8336627837</v>
      </c>
      <c r="T1099" s="27">
        <v>1052395.4900667858</v>
      </c>
    </row>
    <row r="1100" spans="1:20">
      <c r="A1100" s="28" t="s">
        <v>1380</v>
      </c>
      <c r="B1100" s="22" t="s">
        <v>1381</v>
      </c>
      <c r="C1100" s="22" t="s">
        <v>69</v>
      </c>
      <c r="D1100" s="22" t="s">
        <v>25</v>
      </c>
      <c r="E1100" s="22" t="s">
        <v>26</v>
      </c>
      <c r="F1100" s="23">
        <v>40780</v>
      </c>
      <c r="G1100" s="24" t="s">
        <v>27</v>
      </c>
      <c r="H1100" s="25">
        <v>2514150.1800000002</v>
      </c>
      <c r="I1100" s="25">
        <v>-1204222.23</v>
      </c>
      <c r="J1100" s="25">
        <v>1309927.9500000002</v>
      </c>
      <c r="K1100" s="41">
        <f t="shared" si="38"/>
        <v>2011</v>
      </c>
      <c r="L1100" s="42">
        <f t="shared" si="37"/>
        <v>334.04467944425841</v>
      </c>
      <c r="M1100" s="39">
        <f>(VLOOKUP(DATE(2005,12,1),IGPM!A:B,2,1)/VLOOKUP(DATE(YEAR(F1100),MONTH(F1100),1),IGPM!A:B,2,1))*H1100</f>
        <v>1807539.1340201043</v>
      </c>
      <c r="N1100" s="26" t="s">
        <v>28</v>
      </c>
      <c r="O1100" s="26" t="s">
        <v>29</v>
      </c>
      <c r="P1100" s="25">
        <v>-1204222.23</v>
      </c>
      <c r="Q1100" s="25">
        <v>1309927.9500000002</v>
      </c>
      <c r="R1100" s="25">
        <v>6461496.7505518841</v>
      </c>
      <c r="S1100" s="25">
        <v>-3094913.7756310734</v>
      </c>
      <c r="T1100" s="27">
        <v>3366582.9749208107</v>
      </c>
    </row>
    <row r="1101" spans="1:20">
      <c r="A1101" s="28" t="s">
        <v>1382</v>
      </c>
      <c r="B1101" s="22" t="s">
        <v>1383</v>
      </c>
      <c r="C1101" s="22" t="s">
        <v>69</v>
      </c>
      <c r="D1101" s="22" t="s">
        <v>25</v>
      </c>
      <c r="E1101" s="22" t="s">
        <v>26</v>
      </c>
      <c r="F1101" s="23">
        <v>40780</v>
      </c>
      <c r="G1101" s="24" t="s">
        <v>27</v>
      </c>
      <c r="H1101" s="25">
        <v>2514150.1800000002</v>
      </c>
      <c r="I1101" s="25">
        <v>-1200098.83</v>
      </c>
      <c r="J1101" s="25">
        <v>1314051.3500000001</v>
      </c>
      <c r="K1101" s="41">
        <f t="shared" si="38"/>
        <v>2011</v>
      </c>
      <c r="L1101" s="42">
        <f t="shared" si="37"/>
        <v>335.19241811109839</v>
      </c>
      <c r="M1101" s="39">
        <f>(VLOOKUP(DATE(2005,12,1),IGPM!A:B,2,1)/VLOOKUP(DATE(YEAR(F1101),MONTH(F1101),1),IGPM!A:B,2,1))*H1101</f>
        <v>1807539.1340201043</v>
      </c>
      <c r="N1101" s="26" t="s">
        <v>28</v>
      </c>
      <c r="O1101" s="26" t="s">
        <v>29</v>
      </c>
      <c r="P1101" s="25">
        <v>-1200098.83</v>
      </c>
      <c r="Q1101" s="25">
        <v>1314051.3500000001</v>
      </c>
      <c r="R1101" s="25">
        <v>6461496.7505518841</v>
      </c>
      <c r="S1101" s="25">
        <v>-3084316.4231287558</v>
      </c>
      <c r="T1101" s="27">
        <v>3377180.3274231283</v>
      </c>
    </row>
    <row r="1102" spans="1:20">
      <c r="A1102" s="28" t="s">
        <v>1384</v>
      </c>
      <c r="B1102" s="22" t="s">
        <v>68</v>
      </c>
      <c r="C1102" s="22" t="s">
        <v>69</v>
      </c>
      <c r="D1102" s="22" t="s">
        <v>260</v>
      </c>
      <c r="E1102" s="22" t="s">
        <v>26</v>
      </c>
      <c r="F1102" s="23">
        <v>40823</v>
      </c>
      <c r="G1102" s="24" t="s">
        <v>27</v>
      </c>
      <c r="H1102" s="25">
        <v>1554955.39</v>
      </c>
      <c r="I1102" s="25">
        <v>-724520.16</v>
      </c>
      <c r="J1102" s="25">
        <v>830435.22999999986</v>
      </c>
      <c r="K1102" s="41">
        <f t="shared" si="38"/>
        <v>2011</v>
      </c>
      <c r="L1102" s="42">
        <f t="shared" si="37"/>
        <v>339.0974677916484</v>
      </c>
      <c r="M1102" s="39">
        <f>(VLOOKUP(DATE(2005,12,1),IGPM!A:B,2,1)/VLOOKUP(DATE(YEAR(F1102),MONTH(F1102),1),IGPM!A:B,2,1))*H1102</f>
        <v>1104892.7926559709</v>
      </c>
      <c r="N1102" s="26" t="s">
        <v>28</v>
      </c>
      <c r="O1102" s="26" t="s">
        <v>29</v>
      </c>
      <c r="P1102" s="25">
        <v>-724520.16</v>
      </c>
      <c r="Q1102" s="25">
        <v>830435.22999999986</v>
      </c>
      <c r="R1102" s="25">
        <v>3949713.2068042657</v>
      </c>
      <c r="S1102" s="25">
        <v>-1840340.1557056501</v>
      </c>
      <c r="T1102" s="27">
        <v>2109373.0510986159</v>
      </c>
    </row>
    <row r="1103" spans="1:20">
      <c r="A1103" s="28" t="s">
        <v>1385</v>
      </c>
      <c r="B1103" s="22" t="s">
        <v>61</v>
      </c>
      <c r="C1103" s="22" t="s">
        <v>533</v>
      </c>
      <c r="D1103" s="22" t="s">
        <v>260</v>
      </c>
      <c r="E1103" s="22" t="s">
        <v>26</v>
      </c>
      <c r="F1103" s="23">
        <v>40823</v>
      </c>
      <c r="G1103" s="24" t="s">
        <v>27</v>
      </c>
      <c r="H1103" s="25">
        <v>39199.019999999997</v>
      </c>
      <c r="I1103" s="25">
        <v>-20766.73</v>
      </c>
      <c r="J1103" s="25">
        <v>18432.289999999997</v>
      </c>
      <c r="K1103" s="41">
        <f t="shared" si="38"/>
        <v>2011</v>
      </c>
      <c r="L1103" s="42">
        <f t="shared" si="37"/>
        <v>298.23882527485068</v>
      </c>
      <c r="M1103" s="39">
        <f>(VLOOKUP(DATE(2005,12,1),IGPM!A:B,2,1)/VLOOKUP(DATE(YEAR(F1103),MONTH(F1103),1),IGPM!A:B,2,1))*H1103</f>
        <v>27853.348691358438</v>
      </c>
      <c r="N1103" s="26" t="s">
        <v>28</v>
      </c>
      <c r="O1103" s="26" t="s">
        <v>29</v>
      </c>
      <c r="P1103" s="25">
        <v>-20766.73</v>
      </c>
      <c r="Q1103" s="25">
        <v>18432.289999999997</v>
      </c>
      <c r="R1103" s="25">
        <v>99568.700159163112</v>
      </c>
      <c r="S1103" s="25">
        <v>-52749.183848379311</v>
      </c>
      <c r="T1103" s="27">
        <v>46819.516310783802</v>
      </c>
    </row>
    <row r="1104" spans="1:20">
      <c r="A1104" s="28" t="s">
        <v>1386</v>
      </c>
      <c r="B1104" s="22" t="s">
        <v>1387</v>
      </c>
      <c r="C1104" s="22" t="s">
        <v>533</v>
      </c>
      <c r="D1104" s="22" t="s">
        <v>260</v>
      </c>
      <c r="E1104" s="22" t="s">
        <v>26</v>
      </c>
      <c r="F1104" s="23">
        <v>40823</v>
      </c>
      <c r="G1104" s="24" t="s">
        <v>27</v>
      </c>
      <c r="H1104" s="25">
        <v>46709.11</v>
      </c>
      <c r="I1104" s="25">
        <v>-29000.54</v>
      </c>
      <c r="J1104" s="25">
        <v>17708.57</v>
      </c>
      <c r="K1104" s="41">
        <f t="shared" si="38"/>
        <v>2011</v>
      </c>
      <c r="L1104" s="42">
        <f t="shared" si="37"/>
        <v>254.4793779702033</v>
      </c>
      <c r="M1104" s="39">
        <f>(VLOOKUP(DATE(2005,12,1),IGPM!A:B,2,1)/VLOOKUP(DATE(YEAR(F1104),MONTH(F1104),1),IGPM!A:B,2,1))*H1104</f>
        <v>33189.73606720315</v>
      </c>
      <c r="N1104" s="26" t="s">
        <v>28</v>
      </c>
      <c r="O1104" s="26" t="s">
        <v>29</v>
      </c>
      <c r="P1104" s="25">
        <v>-29000.54</v>
      </c>
      <c r="Q1104" s="25">
        <v>17708.57</v>
      </c>
      <c r="R1104" s="25">
        <v>118644.93980439735</v>
      </c>
      <c r="S1104" s="25">
        <v>-73663.731177815585</v>
      </c>
      <c r="T1104" s="27">
        <v>44981.208626581763</v>
      </c>
    </row>
    <row r="1105" spans="1:20">
      <c r="A1105" s="28" t="s">
        <v>1388</v>
      </c>
      <c r="B1105" s="22" t="s">
        <v>61</v>
      </c>
      <c r="C1105" s="22" t="s">
        <v>533</v>
      </c>
      <c r="D1105" s="22" t="s">
        <v>260</v>
      </c>
      <c r="E1105" s="22" t="s">
        <v>26</v>
      </c>
      <c r="F1105" s="23">
        <v>40823</v>
      </c>
      <c r="G1105" s="24" t="s">
        <v>27</v>
      </c>
      <c r="H1105" s="25">
        <v>28941.32</v>
      </c>
      <c r="I1105" s="25">
        <v>-15215.17</v>
      </c>
      <c r="J1105" s="25">
        <v>13726.15</v>
      </c>
      <c r="K1105" s="41">
        <f t="shared" si="38"/>
        <v>2011</v>
      </c>
      <c r="L1105" s="42">
        <f t="shared" si="37"/>
        <v>300.53746096823102</v>
      </c>
      <c r="M1105" s="39">
        <f>(VLOOKUP(DATE(2005,12,1),IGPM!A:B,2,1)/VLOOKUP(DATE(YEAR(F1105),MONTH(F1105),1),IGPM!A:B,2,1))*H1105</f>
        <v>20564.61303237137</v>
      </c>
      <c r="N1105" s="26" t="s">
        <v>28</v>
      </c>
      <c r="O1105" s="26" t="s">
        <v>29</v>
      </c>
      <c r="P1105" s="25">
        <v>-15215.17</v>
      </c>
      <c r="Q1105" s="25">
        <v>13726.15</v>
      </c>
      <c r="R1105" s="25">
        <v>73513.307559484674</v>
      </c>
      <c r="S1105" s="25">
        <v>-38647.769755486086</v>
      </c>
      <c r="T1105" s="27">
        <v>34865.537803998588</v>
      </c>
    </row>
    <row r="1106" spans="1:20">
      <c r="A1106" s="28" t="s">
        <v>1389</v>
      </c>
      <c r="B1106" s="22" t="s">
        <v>523</v>
      </c>
      <c r="C1106" s="22" t="s">
        <v>172</v>
      </c>
      <c r="D1106" s="22" t="s">
        <v>260</v>
      </c>
      <c r="E1106" s="22" t="s">
        <v>26</v>
      </c>
      <c r="F1106" s="23">
        <v>40823</v>
      </c>
      <c r="G1106" s="24" t="s">
        <v>27</v>
      </c>
      <c r="H1106" s="25">
        <v>38649.5</v>
      </c>
      <c r="I1106" s="25">
        <v>-20601.5</v>
      </c>
      <c r="J1106" s="25">
        <v>18048</v>
      </c>
      <c r="K1106" s="41">
        <f t="shared" si="38"/>
        <v>2011</v>
      </c>
      <c r="L1106" s="42">
        <f t="shared" si="37"/>
        <v>296.41632890808921</v>
      </c>
      <c r="M1106" s="39">
        <f>(VLOOKUP(DATE(2005,12,1),IGPM!A:B,2,1)/VLOOKUP(DATE(YEAR(F1106),MONTH(F1106),1),IGPM!A:B,2,1))*H1106</f>
        <v>27462.880455854716</v>
      </c>
      <c r="N1106" s="26" t="s">
        <v>28</v>
      </c>
      <c r="O1106" s="26" t="s">
        <v>29</v>
      </c>
      <c r="P1106" s="25">
        <v>-20601.5</v>
      </c>
      <c r="Q1106" s="25">
        <v>18048</v>
      </c>
      <c r="R1106" s="25">
        <v>98172.874648437006</v>
      </c>
      <c r="S1106" s="25">
        <v>-52329.486204731627</v>
      </c>
      <c r="T1106" s="27">
        <v>45843.388443705378</v>
      </c>
    </row>
    <row r="1107" spans="1:20">
      <c r="A1107" s="28" t="s">
        <v>1390</v>
      </c>
      <c r="B1107" s="22" t="s">
        <v>523</v>
      </c>
      <c r="C1107" s="22" t="s">
        <v>172</v>
      </c>
      <c r="D1107" s="22" t="s">
        <v>260</v>
      </c>
      <c r="E1107" s="22" t="s">
        <v>26</v>
      </c>
      <c r="F1107" s="23">
        <v>40823</v>
      </c>
      <c r="G1107" s="24" t="s">
        <v>27</v>
      </c>
      <c r="H1107" s="25">
        <v>38649.5</v>
      </c>
      <c r="I1107" s="25">
        <v>-20601.5</v>
      </c>
      <c r="J1107" s="25">
        <v>18048</v>
      </c>
      <c r="K1107" s="41">
        <f t="shared" si="38"/>
        <v>2011</v>
      </c>
      <c r="L1107" s="42">
        <f t="shared" si="37"/>
        <v>296.41632890808921</v>
      </c>
      <c r="M1107" s="39">
        <f>(VLOOKUP(DATE(2005,12,1),IGPM!A:B,2,1)/VLOOKUP(DATE(YEAR(F1107),MONTH(F1107),1),IGPM!A:B,2,1))*H1107</f>
        <v>27462.880455854716</v>
      </c>
      <c r="N1107" s="26" t="s">
        <v>28</v>
      </c>
      <c r="O1107" s="26" t="s">
        <v>29</v>
      </c>
      <c r="P1107" s="25">
        <v>-20601.5</v>
      </c>
      <c r="Q1107" s="25">
        <v>18048</v>
      </c>
      <c r="R1107" s="25">
        <v>98172.874648437006</v>
      </c>
      <c r="S1107" s="25">
        <v>-52329.486204731627</v>
      </c>
      <c r="T1107" s="27">
        <v>45843.388443705378</v>
      </c>
    </row>
    <row r="1108" spans="1:20">
      <c r="A1108" s="28" t="s">
        <v>1391</v>
      </c>
      <c r="B1108" s="22" t="s">
        <v>263</v>
      </c>
      <c r="C1108" s="22" t="s">
        <v>172</v>
      </c>
      <c r="D1108" s="22" t="s">
        <v>260</v>
      </c>
      <c r="E1108" s="22" t="s">
        <v>26</v>
      </c>
      <c r="F1108" s="23">
        <v>40823</v>
      </c>
      <c r="G1108" s="24" t="s">
        <v>27</v>
      </c>
      <c r="H1108" s="25">
        <v>42312.959999999999</v>
      </c>
      <c r="I1108" s="25">
        <v>-21582.880000000001</v>
      </c>
      <c r="J1108" s="25">
        <v>20730.079999999998</v>
      </c>
      <c r="K1108" s="41">
        <f t="shared" si="38"/>
        <v>2011</v>
      </c>
      <c r="L1108" s="42">
        <f t="shared" si="37"/>
        <v>309.75697775273733</v>
      </c>
      <c r="M1108" s="39">
        <f>(VLOOKUP(DATE(2005,12,1),IGPM!A:B,2,1)/VLOOKUP(DATE(YEAR(F1108),MONTH(F1108),1),IGPM!A:B,2,1))*H1108</f>
        <v>30065.997288797069</v>
      </c>
      <c r="N1108" s="26" t="s">
        <v>28</v>
      </c>
      <c r="O1108" s="26" t="s">
        <v>29</v>
      </c>
      <c r="P1108" s="25">
        <v>-21582.880000000001</v>
      </c>
      <c r="Q1108" s="25">
        <v>20730.079999999998</v>
      </c>
      <c r="R1108" s="25">
        <v>107478.36111940203</v>
      </c>
      <c r="S1108" s="25">
        <v>-54822.271252985374</v>
      </c>
      <c r="T1108" s="27">
        <v>52656.08986641666</v>
      </c>
    </row>
    <row r="1109" spans="1:20">
      <c r="A1109" s="28" t="s">
        <v>1392</v>
      </c>
      <c r="B1109" s="22" t="s">
        <v>263</v>
      </c>
      <c r="C1109" s="22" t="s">
        <v>172</v>
      </c>
      <c r="D1109" s="22" t="s">
        <v>260</v>
      </c>
      <c r="E1109" s="22" t="s">
        <v>26</v>
      </c>
      <c r="F1109" s="23">
        <v>40823</v>
      </c>
      <c r="G1109" s="24" t="s">
        <v>27</v>
      </c>
      <c r="H1109" s="25">
        <v>42312.959999999999</v>
      </c>
      <c r="I1109" s="25">
        <v>-21582.880000000001</v>
      </c>
      <c r="J1109" s="25">
        <v>20730.079999999998</v>
      </c>
      <c r="K1109" s="41">
        <f t="shared" si="38"/>
        <v>2011</v>
      </c>
      <c r="L1109" s="42">
        <f t="shared" si="37"/>
        <v>309.75697775273733</v>
      </c>
      <c r="M1109" s="39">
        <f>(VLOOKUP(DATE(2005,12,1),IGPM!A:B,2,1)/VLOOKUP(DATE(YEAR(F1109),MONTH(F1109),1),IGPM!A:B,2,1))*H1109</f>
        <v>30065.997288797069</v>
      </c>
      <c r="N1109" s="26" t="s">
        <v>28</v>
      </c>
      <c r="O1109" s="26" t="s">
        <v>29</v>
      </c>
      <c r="P1109" s="25">
        <v>-21582.880000000001</v>
      </c>
      <c r="Q1109" s="25">
        <v>20730.079999999998</v>
      </c>
      <c r="R1109" s="25">
        <v>107478.36111940203</v>
      </c>
      <c r="S1109" s="25">
        <v>-54822.271252985374</v>
      </c>
      <c r="T1109" s="27">
        <v>52656.08986641666</v>
      </c>
    </row>
    <row r="1110" spans="1:20">
      <c r="A1110" s="28" t="s">
        <v>1393</v>
      </c>
      <c r="B1110" s="22" t="s">
        <v>1394</v>
      </c>
      <c r="C1110" s="22" t="s">
        <v>32</v>
      </c>
      <c r="D1110" s="22" t="s">
        <v>33</v>
      </c>
      <c r="E1110" s="22" t="s">
        <v>26</v>
      </c>
      <c r="F1110" s="23">
        <v>40847</v>
      </c>
      <c r="G1110" s="24" t="s">
        <v>27</v>
      </c>
      <c r="H1110" s="25">
        <v>1580799.79</v>
      </c>
      <c r="I1110" s="25">
        <v>-740162.23</v>
      </c>
      <c r="J1110" s="25">
        <v>840637.56</v>
      </c>
      <c r="K1110" s="41">
        <f t="shared" si="38"/>
        <v>2011</v>
      </c>
      <c r="L1110" s="42">
        <f t="shared" si="37"/>
        <v>337.44813866008809</v>
      </c>
      <c r="M1110" s="39">
        <f>(VLOOKUP(DATE(2005,12,1),IGPM!A:B,2,1)/VLOOKUP(DATE(YEAR(F1110),MONTH(F1110),1),IGPM!A:B,2,1))*H1110</f>
        <v>1123256.8508625012</v>
      </c>
      <c r="N1110" s="26" t="s">
        <v>28</v>
      </c>
      <c r="O1110" s="26" t="s">
        <v>29</v>
      </c>
      <c r="P1110" s="25">
        <v>-740162.23</v>
      </c>
      <c r="Q1110" s="25">
        <v>840637.56</v>
      </c>
      <c r="R1110" s="25">
        <v>4015360.0855883141</v>
      </c>
      <c r="S1110" s="25">
        <v>-1880072.2861951021</v>
      </c>
      <c r="T1110" s="27">
        <v>2135287.799393212</v>
      </c>
    </row>
    <row r="1111" spans="1:20">
      <c r="A1111" s="28" t="s">
        <v>1395</v>
      </c>
      <c r="B1111" s="22" t="s">
        <v>1396</v>
      </c>
      <c r="C1111" s="22" t="s">
        <v>32</v>
      </c>
      <c r="D1111" s="22" t="s">
        <v>33</v>
      </c>
      <c r="E1111" s="22" t="s">
        <v>26</v>
      </c>
      <c r="F1111" s="23">
        <v>40847</v>
      </c>
      <c r="G1111" s="24" t="s">
        <v>27</v>
      </c>
      <c r="H1111" s="25">
        <v>588387.02</v>
      </c>
      <c r="I1111" s="25">
        <v>-337153.87</v>
      </c>
      <c r="J1111" s="25">
        <v>251233.15000000002</v>
      </c>
      <c r="K1111" s="41">
        <f t="shared" si="38"/>
        <v>2011</v>
      </c>
      <c r="L1111" s="42">
        <f t="shared" si="37"/>
        <v>275.73507953505026</v>
      </c>
      <c r="M1111" s="39">
        <f>(VLOOKUP(DATE(2005,12,1),IGPM!A:B,2,1)/VLOOKUP(DATE(YEAR(F1111),MONTH(F1111),1),IGPM!A:B,2,1))*H1111</f>
        <v>418085.67748707224</v>
      </c>
      <c r="N1111" s="26" t="s">
        <v>28</v>
      </c>
      <c r="O1111" s="26" t="s">
        <v>29</v>
      </c>
      <c r="P1111" s="25">
        <v>-337153.87</v>
      </c>
      <c r="Q1111" s="25">
        <v>251233.15000000002</v>
      </c>
      <c r="R1111" s="25">
        <v>1494550.9038726867</v>
      </c>
      <c r="S1111" s="25">
        <v>-856398.26173030515</v>
      </c>
      <c r="T1111" s="27">
        <v>638152.64214238152</v>
      </c>
    </row>
    <row r="1112" spans="1:20">
      <c r="A1112" s="28" t="s">
        <v>1397</v>
      </c>
      <c r="B1112" s="22" t="s">
        <v>1398</v>
      </c>
      <c r="C1112" s="22" t="s">
        <v>32</v>
      </c>
      <c r="D1112" s="22" t="s">
        <v>33</v>
      </c>
      <c r="E1112" s="22" t="s">
        <v>26</v>
      </c>
      <c r="F1112" s="23">
        <v>40847</v>
      </c>
      <c r="G1112" s="24" t="s">
        <v>27</v>
      </c>
      <c r="H1112" s="25">
        <v>661445.06999999995</v>
      </c>
      <c r="I1112" s="25">
        <v>-414067.66</v>
      </c>
      <c r="J1112" s="25">
        <v>247377.40999999997</v>
      </c>
      <c r="K1112" s="41">
        <f t="shared" si="38"/>
        <v>2011</v>
      </c>
      <c r="L1112" s="42">
        <f t="shared" si="37"/>
        <v>252.39430932616179</v>
      </c>
      <c r="M1112" s="39">
        <f>(VLOOKUP(DATE(2005,12,1),IGPM!A:B,2,1)/VLOOKUP(DATE(YEAR(F1112),MONTH(F1112),1),IGPM!A:B,2,1))*H1112</f>
        <v>469997.97890074784</v>
      </c>
      <c r="N1112" s="26" t="s">
        <v>28</v>
      </c>
      <c r="O1112" s="26" t="s">
        <v>29</v>
      </c>
      <c r="P1112" s="25">
        <v>-414067.66</v>
      </c>
      <c r="Q1112" s="25">
        <v>247377.40999999997</v>
      </c>
      <c r="R1112" s="25">
        <v>1680124.2951121393</v>
      </c>
      <c r="S1112" s="25">
        <v>-1051765.5462852465</v>
      </c>
      <c r="T1112" s="27">
        <v>628358.74882689281</v>
      </c>
    </row>
    <row r="1113" spans="1:20">
      <c r="A1113" s="28" t="s">
        <v>1399</v>
      </c>
      <c r="B1113" s="22" t="s">
        <v>1398</v>
      </c>
      <c r="C1113" s="22" t="s">
        <v>32</v>
      </c>
      <c r="D1113" s="22" t="s">
        <v>33</v>
      </c>
      <c r="E1113" s="22" t="s">
        <v>26</v>
      </c>
      <c r="F1113" s="23">
        <v>40847</v>
      </c>
      <c r="G1113" s="24" t="s">
        <v>27</v>
      </c>
      <c r="H1113" s="25">
        <v>661445.06999999995</v>
      </c>
      <c r="I1113" s="25">
        <v>-414067.66</v>
      </c>
      <c r="J1113" s="25">
        <v>247377.40999999997</v>
      </c>
      <c r="K1113" s="41">
        <f t="shared" si="38"/>
        <v>2011</v>
      </c>
      <c r="L1113" s="42">
        <f t="shared" si="37"/>
        <v>252.39430932616179</v>
      </c>
      <c r="M1113" s="39">
        <f>(VLOOKUP(DATE(2005,12,1),IGPM!A:B,2,1)/VLOOKUP(DATE(YEAR(F1113),MONTH(F1113),1),IGPM!A:B,2,1))*H1113</f>
        <v>469997.97890074784</v>
      </c>
      <c r="N1113" s="26" t="s">
        <v>28</v>
      </c>
      <c r="O1113" s="26" t="s">
        <v>29</v>
      </c>
      <c r="P1113" s="25">
        <v>-414067.66</v>
      </c>
      <c r="Q1113" s="25">
        <v>247377.40999999997</v>
      </c>
      <c r="R1113" s="25">
        <v>1680124.2951121393</v>
      </c>
      <c r="S1113" s="25">
        <v>-1051765.5462852465</v>
      </c>
      <c r="T1113" s="27">
        <v>628358.74882689281</v>
      </c>
    </row>
    <row r="1114" spans="1:20">
      <c r="A1114" s="28" t="s">
        <v>1400</v>
      </c>
      <c r="B1114" s="22" t="s">
        <v>523</v>
      </c>
      <c r="C1114" s="22" t="s">
        <v>32</v>
      </c>
      <c r="D1114" s="22" t="s">
        <v>33</v>
      </c>
      <c r="E1114" s="22" t="s">
        <v>26</v>
      </c>
      <c r="F1114" s="23">
        <v>40847</v>
      </c>
      <c r="G1114" s="24" t="s">
        <v>27</v>
      </c>
      <c r="H1114" s="25">
        <v>846786.99</v>
      </c>
      <c r="I1114" s="25">
        <v>-455565.88</v>
      </c>
      <c r="J1114" s="25">
        <v>391221.11</v>
      </c>
      <c r="K1114" s="41">
        <f t="shared" si="38"/>
        <v>2011</v>
      </c>
      <c r="L1114" s="42">
        <f t="shared" si="37"/>
        <v>293.6838562624576</v>
      </c>
      <c r="M1114" s="39">
        <f>(VLOOKUP(DATE(2005,12,1),IGPM!A:B,2,1)/VLOOKUP(DATE(YEAR(F1114),MONTH(F1114),1),IGPM!A:B,2,1))*H1114</f>
        <v>601694.97349106823</v>
      </c>
      <c r="N1114" s="26" t="s">
        <v>28</v>
      </c>
      <c r="O1114" s="26" t="s">
        <v>29</v>
      </c>
      <c r="P1114" s="25">
        <v>-455565.88</v>
      </c>
      <c r="Q1114" s="25">
        <v>391221.11</v>
      </c>
      <c r="R1114" s="25">
        <v>2150907.8519307435</v>
      </c>
      <c r="S1114" s="25">
        <v>-1157174.4015147646</v>
      </c>
      <c r="T1114" s="27">
        <v>993733.45041597891</v>
      </c>
    </row>
    <row r="1115" spans="1:20">
      <c r="A1115" s="28" t="s">
        <v>1401</v>
      </c>
      <c r="B1115" s="22" t="s">
        <v>523</v>
      </c>
      <c r="C1115" s="22" t="s">
        <v>32</v>
      </c>
      <c r="D1115" s="22" t="s">
        <v>33</v>
      </c>
      <c r="E1115" s="22" t="s">
        <v>26</v>
      </c>
      <c r="F1115" s="23">
        <v>40847</v>
      </c>
      <c r="G1115" s="24" t="s">
        <v>27</v>
      </c>
      <c r="H1115" s="25">
        <v>564361.22</v>
      </c>
      <c r="I1115" s="25">
        <v>-303622.67</v>
      </c>
      <c r="J1115" s="25">
        <v>260738.55</v>
      </c>
      <c r="K1115" s="41">
        <f t="shared" si="38"/>
        <v>2011</v>
      </c>
      <c r="L1115" s="42">
        <f t="shared" si="37"/>
        <v>293.68384369981328</v>
      </c>
      <c r="M1115" s="39">
        <f>(VLOOKUP(DATE(2005,12,1),IGPM!A:B,2,1)/VLOOKUP(DATE(YEAR(F1115),MONTH(F1115),1),IGPM!A:B,2,1))*H1115</f>
        <v>401013.84801304864</v>
      </c>
      <c r="N1115" s="26" t="s">
        <v>28</v>
      </c>
      <c r="O1115" s="26" t="s">
        <v>29</v>
      </c>
      <c r="P1115" s="25">
        <v>-303622.67</v>
      </c>
      <c r="Q1115" s="25">
        <v>260738.55</v>
      </c>
      <c r="R1115" s="25">
        <v>1433523.4170558217</v>
      </c>
      <c r="S1115" s="25">
        <v>-771226.28552332509</v>
      </c>
      <c r="T1115" s="27">
        <v>662297.13153249666</v>
      </c>
    </row>
    <row r="1116" spans="1:20">
      <c r="A1116" s="28" t="s">
        <v>1402</v>
      </c>
      <c r="B1116" s="22" t="s">
        <v>1403</v>
      </c>
      <c r="C1116" s="22" t="s">
        <v>32</v>
      </c>
      <c r="D1116" s="22" t="s">
        <v>105</v>
      </c>
      <c r="E1116" s="22" t="s">
        <v>26</v>
      </c>
      <c r="F1116" s="23">
        <v>40855</v>
      </c>
      <c r="G1116" s="24" t="s">
        <v>27</v>
      </c>
      <c r="H1116" s="25">
        <v>296782.27</v>
      </c>
      <c r="I1116" s="25">
        <v>-184004.36</v>
      </c>
      <c r="J1116" s="25">
        <v>112777.91000000003</v>
      </c>
      <c r="K1116" s="41">
        <f t="shared" si="38"/>
        <v>2011</v>
      </c>
      <c r="L1116" s="42">
        <f t="shared" si="37"/>
        <v>253.22669739999643</v>
      </c>
      <c r="M1116" s="39">
        <f>(VLOOKUP(DATE(2005,12,1),IGPM!A:B,2,1)/VLOOKUP(DATE(YEAR(F1116),MONTH(F1116),1),IGPM!A:B,2,1))*H1116</f>
        <v>209839.93757728869</v>
      </c>
      <c r="N1116" s="26" t="s">
        <v>28</v>
      </c>
      <c r="O1116" s="26" t="s">
        <v>29</v>
      </c>
      <c r="P1116" s="25">
        <v>-184004.36</v>
      </c>
      <c r="Q1116" s="25">
        <v>112777.91000000003</v>
      </c>
      <c r="R1116" s="25">
        <v>750124.87933031947</v>
      </c>
      <c r="S1116" s="25">
        <v>-465075.78886451898</v>
      </c>
      <c r="T1116" s="27">
        <v>285049.09046580049</v>
      </c>
    </row>
    <row r="1117" spans="1:20">
      <c r="A1117" s="28" t="s">
        <v>1404</v>
      </c>
      <c r="B1117" s="22" t="s">
        <v>1403</v>
      </c>
      <c r="C1117" s="22" t="s">
        <v>32</v>
      </c>
      <c r="D1117" s="22" t="s">
        <v>105</v>
      </c>
      <c r="E1117" s="22" t="s">
        <v>26</v>
      </c>
      <c r="F1117" s="23">
        <v>40855</v>
      </c>
      <c r="G1117" s="24" t="s">
        <v>27</v>
      </c>
      <c r="H1117" s="25">
        <v>296782.27</v>
      </c>
      <c r="I1117" s="25">
        <v>-184004.36</v>
      </c>
      <c r="J1117" s="25">
        <v>112777.91000000003</v>
      </c>
      <c r="K1117" s="41">
        <f t="shared" si="38"/>
        <v>2011</v>
      </c>
      <c r="L1117" s="42">
        <f t="shared" si="37"/>
        <v>253.22669739999643</v>
      </c>
      <c r="M1117" s="39">
        <f>(VLOOKUP(DATE(2005,12,1),IGPM!A:B,2,1)/VLOOKUP(DATE(YEAR(F1117),MONTH(F1117),1),IGPM!A:B,2,1))*H1117</f>
        <v>209839.93757728869</v>
      </c>
      <c r="N1117" s="26" t="s">
        <v>28</v>
      </c>
      <c r="O1117" s="26" t="s">
        <v>29</v>
      </c>
      <c r="P1117" s="25">
        <v>-184004.36</v>
      </c>
      <c r="Q1117" s="25">
        <v>112777.91000000003</v>
      </c>
      <c r="R1117" s="25">
        <v>750124.87933031947</v>
      </c>
      <c r="S1117" s="25">
        <v>-465075.78886451898</v>
      </c>
      <c r="T1117" s="27">
        <v>285049.09046580049</v>
      </c>
    </row>
    <row r="1118" spans="1:20">
      <c r="A1118" s="28" t="s">
        <v>1405</v>
      </c>
      <c r="B1118" s="22" t="s">
        <v>220</v>
      </c>
      <c r="C1118" s="22" t="s">
        <v>32</v>
      </c>
      <c r="D1118" s="22" t="s">
        <v>105</v>
      </c>
      <c r="E1118" s="22" t="s">
        <v>26</v>
      </c>
      <c r="F1118" s="23">
        <v>40855</v>
      </c>
      <c r="G1118" s="24" t="s">
        <v>27</v>
      </c>
      <c r="H1118" s="25">
        <v>55139.87</v>
      </c>
      <c r="I1118" s="25">
        <v>-29313.39</v>
      </c>
      <c r="J1118" s="25">
        <v>25826.480000000003</v>
      </c>
      <c r="K1118" s="41">
        <f t="shared" si="38"/>
        <v>2011</v>
      </c>
      <c r="L1118" s="42">
        <f t="shared" si="37"/>
        <v>295.32440942518076</v>
      </c>
      <c r="M1118" s="39">
        <f>(VLOOKUP(DATE(2005,12,1),IGPM!A:B,2,1)/VLOOKUP(DATE(YEAR(F1118),MONTH(F1118),1),IGPM!A:B,2,1))*H1118</f>
        <v>38986.651321252488</v>
      </c>
      <c r="N1118" s="26" t="s">
        <v>28</v>
      </c>
      <c r="O1118" s="26" t="s">
        <v>29</v>
      </c>
      <c r="P1118" s="25">
        <v>-29313.39</v>
      </c>
      <c r="Q1118" s="25">
        <v>25826.480000000003</v>
      </c>
      <c r="R1118" s="25">
        <v>139367.45052202581</v>
      </c>
      <c r="S1118" s="25">
        <v>-74090.352959806507</v>
      </c>
      <c r="T1118" s="27">
        <v>65277.097562219307</v>
      </c>
    </row>
    <row r="1119" spans="1:20">
      <c r="A1119" s="28" t="s">
        <v>1406</v>
      </c>
      <c r="B1119" s="22" t="s">
        <v>220</v>
      </c>
      <c r="C1119" s="22" t="s">
        <v>32</v>
      </c>
      <c r="D1119" s="22" t="s">
        <v>105</v>
      </c>
      <c r="E1119" s="22" t="s">
        <v>26</v>
      </c>
      <c r="F1119" s="23">
        <v>40855</v>
      </c>
      <c r="G1119" s="24" t="s">
        <v>27</v>
      </c>
      <c r="H1119" s="25">
        <v>55139.87</v>
      </c>
      <c r="I1119" s="25">
        <v>-29313.39</v>
      </c>
      <c r="J1119" s="25">
        <v>25826.480000000003</v>
      </c>
      <c r="K1119" s="41">
        <f t="shared" si="38"/>
        <v>2011</v>
      </c>
      <c r="L1119" s="42">
        <f t="shared" si="37"/>
        <v>295.32440942518076</v>
      </c>
      <c r="M1119" s="39">
        <f>(VLOOKUP(DATE(2005,12,1),IGPM!A:B,2,1)/VLOOKUP(DATE(YEAR(F1119),MONTH(F1119),1),IGPM!A:B,2,1))*H1119</f>
        <v>38986.651321252488</v>
      </c>
      <c r="N1119" s="26" t="s">
        <v>28</v>
      </c>
      <c r="O1119" s="26" t="s">
        <v>29</v>
      </c>
      <c r="P1119" s="25">
        <v>-29313.39</v>
      </c>
      <c r="Q1119" s="25">
        <v>25826.480000000003</v>
      </c>
      <c r="R1119" s="25">
        <v>139367.45052202581</v>
      </c>
      <c r="S1119" s="25">
        <v>-74090.352959806507</v>
      </c>
      <c r="T1119" s="27">
        <v>65277.097562219307</v>
      </c>
    </row>
    <row r="1120" spans="1:20">
      <c r="A1120" s="28" t="s">
        <v>1407</v>
      </c>
      <c r="B1120" s="22" t="s">
        <v>113</v>
      </c>
      <c r="C1120" s="22" t="s">
        <v>32</v>
      </c>
      <c r="D1120" s="22" t="s">
        <v>105</v>
      </c>
      <c r="E1120" s="22" t="s">
        <v>26</v>
      </c>
      <c r="F1120" s="23">
        <v>40855</v>
      </c>
      <c r="G1120" s="24" t="s">
        <v>27</v>
      </c>
      <c r="H1120" s="25">
        <v>3370019.4</v>
      </c>
      <c r="I1120" s="25">
        <v>-1791564.73</v>
      </c>
      <c r="J1120" s="25">
        <v>1578454.67</v>
      </c>
      <c r="K1120" s="41">
        <f t="shared" si="38"/>
        <v>2011</v>
      </c>
      <c r="L1120" s="42">
        <f t="shared" si="37"/>
        <v>295.32454894889565</v>
      </c>
      <c r="M1120" s="39">
        <f>(VLOOKUP(DATE(2005,12,1),IGPM!A:B,2,1)/VLOOKUP(DATE(YEAR(F1120),MONTH(F1120),1),IGPM!A:B,2,1))*H1120</f>
        <v>2382772.5980067872</v>
      </c>
      <c r="N1120" s="26" t="s">
        <v>28</v>
      </c>
      <c r="O1120" s="26" t="s">
        <v>29</v>
      </c>
      <c r="P1120" s="25">
        <v>-1791564.73</v>
      </c>
      <c r="Q1120" s="25">
        <v>1578454.67</v>
      </c>
      <c r="R1120" s="25">
        <v>8517811.376555061</v>
      </c>
      <c r="S1120" s="25">
        <v>-4528226.2882607719</v>
      </c>
      <c r="T1120" s="27">
        <v>3989585.0882942891</v>
      </c>
    </row>
    <row r="1121" spans="1:20">
      <c r="A1121" s="28" t="s">
        <v>1408</v>
      </c>
      <c r="B1121" s="22" t="s">
        <v>113</v>
      </c>
      <c r="C1121" s="22" t="s">
        <v>32</v>
      </c>
      <c r="D1121" s="22" t="s">
        <v>105</v>
      </c>
      <c r="E1121" s="22" t="s">
        <v>26</v>
      </c>
      <c r="F1121" s="23">
        <v>40855</v>
      </c>
      <c r="G1121" s="24" t="s">
        <v>27</v>
      </c>
      <c r="H1121" s="25">
        <v>212016.64000000001</v>
      </c>
      <c r="I1121" s="25">
        <v>-107943.57</v>
      </c>
      <c r="J1121" s="25">
        <v>104073.07</v>
      </c>
      <c r="K1121" s="41">
        <f t="shared" si="38"/>
        <v>2011</v>
      </c>
      <c r="L1121" s="42">
        <f t="shared" si="37"/>
        <v>308.37049840022894</v>
      </c>
      <c r="M1121" s="39">
        <f>(VLOOKUP(DATE(2005,12,1),IGPM!A:B,2,1)/VLOOKUP(DATE(YEAR(F1121),MONTH(F1121),1),IGPM!A:B,2,1))*H1121</f>
        <v>149906.38929659271</v>
      </c>
      <c r="N1121" s="26" t="s">
        <v>28</v>
      </c>
      <c r="O1121" s="26" t="s">
        <v>29</v>
      </c>
      <c r="P1121" s="25">
        <v>-107943.57</v>
      </c>
      <c r="Q1121" s="25">
        <v>104073.07</v>
      </c>
      <c r="R1121" s="25">
        <v>535877.55257758428</v>
      </c>
      <c r="S1121" s="25">
        <v>-272830.17082096549</v>
      </c>
      <c r="T1121" s="27">
        <v>263047.38175661879</v>
      </c>
    </row>
    <row r="1122" spans="1:20">
      <c r="A1122" s="28" t="s">
        <v>1409</v>
      </c>
      <c r="B1122" s="22" t="s">
        <v>865</v>
      </c>
      <c r="C1122" s="22" t="s">
        <v>32</v>
      </c>
      <c r="D1122" s="22" t="s">
        <v>105</v>
      </c>
      <c r="E1122" s="22" t="s">
        <v>26</v>
      </c>
      <c r="F1122" s="23">
        <v>40855</v>
      </c>
      <c r="G1122" s="24" t="s">
        <v>27</v>
      </c>
      <c r="H1122" s="25">
        <v>58383.4</v>
      </c>
      <c r="I1122" s="25">
        <v>-35508.699999999997</v>
      </c>
      <c r="J1122" s="25">
        <v>22874.700000000004</v>
      </c>
      <c r="K1122" s="41">
        <f t="shared" si="38"/>
        <v>2011</v>
      </c>
      <c r="L1122" s="42">
        <f t="shared" si="37"/>
        <v>258.13937992660959</v>
      </c>
      <c r="M1122" s="39">
        <f>(VLOOKUP(DATE(2005,12,1),IGPM!A:B,2,1)/VLOOKUP(DATE(YEAR(F1122),MONTH(F1122),1),IGPM!A:B,2,1))*H1122</f>
        <v>41279.989574680032</v>
      </c>
      <c r="N1122" s="26" t="s">
        <v>28</v>
      </c>
      <c r="O1122" s="26" t="s">
        <v>29</v>
      </c>
      <c r="P1122" s="25">
        <v>-35508.699999999997</v>
      </c>
      <c r="Q1122" s="25">
        <v>22874.700000000004</v>
      </c>
      <c r="R1122" s="25">
        <v>147565.55666177016</v>
      </c>
      <c r="S1122" s="25">
        <v>-89749.159552814643</v>
      </c>
      <c r="T1122" s="27">
        <v>57816.397108955513</v>
      </c>
    </row>
    <row r="1123" spans="1:20">
      <c r="A1123" s="28" t="s">
        <v>1410</v>
      </c>
      <c r="B1123" s="22" t="s">
        <v>51</v>
      </c>
      <c r="C1123" s="22" t="s">
        <v>32</v>
      </c>
      <c r="D1123" s="22" t="s">
        <v>105</v>
      </c>
      <c r="E1123" s="22" t="s">
        <v>26</v>
      </c>
      <c r="F1123" s="23">
        <v>40855</v>
      </c>
      <c r="G1123" s="24" t="s">
        <v>27</v>
      </c>
      <c r="H1123" s="25">
        <v>17839.37</v>
      </c>
      <c r="I1123" s="25">
        <v>-9621.17</v>
      </c>
      <c r="J1123" s="25">
        <v>8218.1999999999989</v>
      </c>
      <c r="K1123" s="41">
        <f t="shared" si="38"/>
        <v>2011</v>
      </c>
      <c r="L1123" s="42">
        <f t="shared" si="37"/>
        <v>291.10608065339244</v>
      </c>
      <c r="M1123" s="39">
        <f>(VLOOKUP(DATE(2005,12,1),IGPM!A:B,2,1)/VLOOKUP(DATE(YEAR(F1123),MONTH(F1123),1),IGPM!A:B,2,1))*H1123</f>
        <v>12613.328576596425</v>
      </c>
      <c r="N1123" s="26" t="s">
        <v>28</v>
      </c>
      <c r="O1123" s="26" t="s">
        <v>29</v>
      </c>
      <c r="P1123" s="25">
        <v>-9621.17</v>
      </c>
      <c r="Q1123" s="25">
        <v>8218.1999999999989</v>
      </c>
      <c r="R1123" s="25">
        <v>45089.470029927739</v>
      </c>
      <c r="S1123" s="25">
        <v>-24317.756533321517</v>
      </c>
      <c r="T1123" s="27">
        <v>20771.713496606222</v>
      </c>
    </row>
    <row r="1124" spans="1:20">
      <c r="A1124" s="28" t="s">
        <v>1411</v>
      </c>
      <c r="B1124" s="22" t="s">
        <v>53</v>
      </c>
      <c r="C1124" s="22" t="s">
        <v>32</v>
      </c>
      <c r="D1124" s="22" t="s">
        <v>105</v>
      </c>
      <c r="E1124" s="22" t="s">
        <v>26</v>
      </c>
      <c r="F1124" s="23">
        <v>40855</v>
      </c>
      <c r="G1124" s="24" t="s">
        <v>27</v>
      </c>
      <c r="H1124" s="25">
        <v>47031.07</v>
      </c>
      <c r="I1124" s="25">
        <v>-28897.03</v>
      </c>
      <c r="J1124" s="25">
        <v>18134.04</v>
      </c>
      <c r="K1124" s="41">
        <f t="shared" si="38"/>
        <v>2011</v>
      </c>
      <c r="L1124" s="42">
        <f t="shared" si="37"/>
        <v>255.52376801352943</v>
      </c>
      <c r="M1124" s="39">
        <f>(VLOOKUP(DATE(2005,12,1),IGPM!A:B,2,1)/VLOOKUP(DATE(YEAR(F1124),MONTH(F1124),1),IGPM!A:B,2,1))*H1124</f>
        <v>33253.323363936441</v>
      </c>
      <c r="N1124" s="26" t="s">
        <v>28</v>
      </c>
      <c r="O1124" s="26" t="s">
        <v>29</v>
      </c>
      <c r="P1124" s="25">
        <v>-28897.03</v>
      </c>
      <c r="Q1124" s="25">
        <v>18134.04</v>
      </c>
      <c r="R1124" s="25">
        <v>118872.24836081282</v>
      </c>
      <c r="S1124" s="25">
        <v>-73037.992268724891</v>
      </c>
      <c r="T1124" s="27">
        <v>45834.256092087933</v>
      </c>
    </row>
    <row r="1125" spans="1:20">
      <c r="A1125" s="28" t="s">
        <v>1412</v>
      </c>
      <c r="B1125" s="22" t="s">
        <v>865</v>
      </c>
      <c r="C1125" s="22" t="s">
        <v>32</v>
      </c>
      <c r="D1125" s="22" t="s">
        <v>105</v>
      </c>
      <c r="E1125" s="22" t="s">
        <v>26</v>
      </c>
      <c r="F1125" s="23">
        <v>40855</v>
      </c>
      <c r="G1125" s="24" t="s">
        <v>27</v>
      </c>
      <c r="H1125" s="25">
        <v>58383.4</v>
      </c>
      <c r="I1125" s="25">
        <v>-35508.699999999997</v>
      </c>
      <c r="J1125" s="25">
        <v>22874.700000000004</v>
      </c>
      <c r="K1125" s="41">
        <f t="shared" si="38"/>
        <v>2011</v>
      </c>
      <c r="L1125" s="42">
        <f t="shared" si="37"/>
        <v>258.13937992660959</v>
      </c>
      <c r="M1125" s="39">
        <f>(VLOOKUP(DATE(2005,12,1),IGPM!A:B,2,1)/VLOOKUP(DATE(YEAR(F1125),MONTH(F1125),1),IGPM!A:B,2,1))*H1125</f>
        <v>41279.989574680032</v>
      </c>
      <c r="N1125" s="26" t="s">
        <v>28</v>
      </c>
      <c r="O1125" s="26" t="s">
        <v>29</v>
      </c>
      <c r="P1125" s="25">
        <v>-35508.699999999997</v>
      </c>
      <c r="Q1125" s="25">
        <v>22874.700000000004</v>
      </c>
      <c r="R1125" s="25">
        <v>147565.55666177016</v>
      </c>
      <c r="S1125" s="25">
        <v>-89749.159552814643</v>
      </c>
      <c r="T1125" s="27">
        <v>57816.397108955513</v>
      </c>
    </row>
    <row r="1126" spans="1:20">
      <c r="A1126" s="28" t="s">
        <v>1413</v>
      </c>
      <c r="B1126" s="22" t="s">
        <v>51</v>
      </c>
      <c r="C1126" s="22" t="s">
        <v>32</v>
      </c>
      <c r="D1126" s="22" t="s">
        <v>105</v>
      </c>
      <c r="E1126" s="22" t="s">
        <v>26</v>
      </c>
      <c r="F1126" s="23">
        <v>40855</v>
      </c>
      <c r="G1126" s="24" t="s">
        <v>27</v>
      </c>
      <c r="H1126" s="25">
        <v>17839.37</v>
      </c>
      <c r="I1126" s="25">
        <v>-9621.17</v>
      </c>
      <c r="J1126" s="25">
        <v>8218.1999999999989</v>
      </c>
      <c r="K1126" s="41">
        <f t="shared" si="38"/>
        <v>2011</v>
      </c>
      <c r="L1126" s="42">
        <f t="shared" si="37"/>
        <v>291.10608065339244</v>
      </c>
      <c r="M1126" s="39">
        <f>(VLOOKUP(DATE(2005,12,1),IGPM!A:B,2,1)/VLOOKUP(DATE(YEAR(F1126),MONTH(F1126),1),IGPM!A:B,2,1))*H1126</f>
        <v>12613.328576596425</v>
      </c>
      <c r="N1126" s="26" t="s">
        <v>28</v>
      </c>
      <c r="O1126" s="26" t="s">
        <v>29</v>
      </c>
      <c r="P1126" s="25">
        <v>-9621.17</v>
      </c>
      <c r="Q1126" s="25">
        <v>8218.1999999999989</v>
      </c>
      <c r="R1126" s="25">
        <v>45089.470029927739</v>
      </c>
      <c r="S1126" s="25">
        <v>-24317.756533321517</v>
      </c>
      <c r="T1126" s="27">
        <v>20771.713496606222</v>
      </c>
    </row>
    <row r="1127" spans="1:20">
      <c r="A1127" s="28" t="s">
        <v>1414</v>
      </c>
      <c r="B1127" s="22" t="s">
        <v>53</v>
      </c>
      <c r="C1127" s="22" t="s">
        <v>32</v>
      </c>
      <c r="D1127" s="22" t="s">
        <v>105</v>
      </c>
      <c r="E1127" s="22" t="s">
        <v>26</v>
      </c>
      <c r="F1127" s="23">
        <v>40855</v>
      </c>
      <c r="G1127" s="24" t="s">
        <v>27</v>
      </c>
      <c r="H1127" s="25">
        <v>47031.07</v>
      </c>
      <c r="I1127" s="25">
        <v>-28897.03</v>
      </c>
      <c r="J1127" s="25">
        <v>18134.04</v>
      </c>
      <c r="K1127" s="41">
        <f t="shared" si="38"/>
        <v>2011</v>
      </c>
      <c r="L1127" s="42">
        <f t="shared" si="37"/>
        <v>255.52376801352943</v>
      </c>
      <c r="M1127" s="39">
        <f>(VLOOKUP(DATE(2005,12,1),IGPM!A:B,2,1)/VLOOKUP(DATE(YEAR(F1127),MONTH(F1127),1),IGPM!A:B,2,1))*H1127</f>
        <v>33253.323363936441</v>
      </c>
      <c r="N1127" s="26" t="s">
        <v>28</v>
      </c>
      <c r="O1127" s="26" t="s">
        <v>29</v>
      </c>
      <c r="P1127" s="25">
        <v>-28897.03</v>
      </c>
      <c r="Q1127" s="25">
        <v>18134.04</v>
      </c>
      <c r="R1127" s="25">
        <v>118872.24836081282</v>
      </c>
      <c r="S1127" s="25">
        <v>-73037.992268724891</v>
      </c>
      <c r="T1127" s="27">
        <v>45834.256092087933</v>
      </c>
    </row>
    <row r="1128" spans="1:20">
      <c r="A1128" s="28" t="s">
        <v>1415</v>
      </c>
      <c r="B1128" s="22" t="s">
        <v>899</v>
      </c>
      <c r="C1128" s="22" t="s">
        <v>32</v>
      </c>
      <c r="D1128" s="22" t="s">
        <v>105</v>
      </c>
      <c r="E1128" s="22" t="s">
        <v>26</v>
      </c>
      <c r="F1128" s="23">
        <v>40855</v>
      </c>
      <c r="G1128" s="24" t="s">
        <v>27</v>
      </c>
      <c r="H1128" s="25">
        <v>4865.28</v>
      </c>
      <c r="I1128" s="25">
        <v>-3568.19</v>
      </c>
      <c r="J1128" s="25">
        <v>1297.0899999999997</v>
      </c>
      <c r="K1128" s="41">
        <f t="shared" si="38"/>
        <v>2011</v>
      </c>
      <c r="L1128" s="42">
        <f t="shared" si="37"/>
        <v>214.07182913465928</v>
      </c>
      <c r="M1128" s="39">
        <f>(VLOOKUP(DATE(2005,12,1),IGPM!A:B,2,1)/VLOOKUP(DATE(YEAR(F1128),MONTH(F1128),1),IGPM!A:B,2,1))*H1128</f>
        <v>3439.9967743896254</v>
      </c>
      <c r="N1128" s="26" t="s">
        <v>28</v>
      </c>
      <c r="O1128" s="26" t="s">
        <v>29</v>
      </c>
      <c r="P1128" s="25">
        <v>-3568.19</v>
      </c>
      <c r="Q1128" s="25">
        <v>1297.0899999999997</v>
      </c>
      <c r="R1128" s="25">
        <v>12297.121296727788</v>
      </c>
      <c r="S1128" s="25">
        <v>-9018.6927041755298</v>
      </c>
      <c r="T1128" s="27">
        <v>3278.4285925522581</v>
      </c>
    </row>
    <row r="1129" spans="1:20">
      <c r="A1129" s="28" t="s">
        <v>1416</v>
      </c>
      <c r="B1129" s="22" t="s">
        <v>899</v>
      </c>
      <c r="C1129" s="22" t="s">
        <v>32</v>
      </c>
      <c r="D1129" s="22" t="s">
        <v>105</v>
      </c>
      <c r="E1129" s="22" t="s">
        <v>26</v>
      </c>
      <c r="F1129" s="23">
        <v>40855</v>
      </c>
      <c r="G1129" s="24" t="s">
        <v>27</v>
      </c>
      <c r="H1129" s="25">
        <v>4865.28</v>
      </c>
      <c r="I1129" s="25">
        <v>-3568.19</v>
      </c>
      <c r="J1129" s="25">
        <v>1297.0899999999997</v>
      </c>
      <c r="K1129" s="41">
        <f t="shared" si="38"/>
        <v>2011</v>
      </c>
      <c r="L1129" s="42">
        <f t="shared" si="37"/>
        <v>214.07182913465928</v>
      </c>
      <c r="M1129" s="39">
        <f>(VLOOKUP(DATE(2005,12,1),IGPM!A:B,2,1)/VLOOKUP(DATE(YEAR(F1129),MONTH(F1129),1),IGPM!A:B,2,1))*H1129</f>
        <v>3439.9967743896254</v>
      </c>
      <c r="N1129" s="26" t="s">
        <v>28</v>
      </c>
      <c r="O1129" s="26" t="s">
        <v>29</v>
      </c>
      <c r="P1129" s="25">
        <v>-3568.19</v>
      </c>
      <c r="Q1129" s="25">
        <v>1297.0899999999997</v>
      </c>
      <c r="R1129" s="25">
        <v>12297.121296727788</v>
      </c>
      <c r="S1129" s="25">
        <v>-9018.6927041755298</v>
      </c>
      <c r="T1129" s="27">
        <v>3278.4285925522581</v>
      </c>
    </row>
    <row r="1130" spans="1:20">
      <c r="A1130" s="28" t="s">
        <v>1417</v>
      </c>
      <c r="B1130" s="22" t="s">
        <v>865</v>
      </c>
      <c r="C1130" s="22" t="s">
        <v>32</v>
      </c>
      <c r="D1130" s="22" t="s">
        <v>105</v>
      </c>
      <c r="E1130" s="22" t="s">
        <v>26</v>
      </c>
      <c r="F1130" s="23">
        <v>40855</v>
      </c>
      <c r="G1130" s="24" t="s">
        <v>27</v>
      </c>
      <c r="H1130" s="25">
        <v>56761.64</v>
      </c>
      <c r="I1130" s="25">
        <v>-34875.74</v>
      </c>
      <c r="J1130" s="25">
        <v>21885.9</v>
      </c>
      <c r="K1130" s="41">
        <f t="shared" si="38"/>
        <v>2011</v>
      </c>
      <c r="L1130" s="42">
        <f t="shared" si="37"/>
        <v>255.52368150467922</v>
      </c>
      <c r="M1130" s="39">
        <f>(VLOOKUP(DATE(2005,12,1),IGPM!A:B,2,1)/VLOOKUP(DATE(YEAR(F1130),MONTH(F1130),1),IGPM!A:B,2,1))*H1130</f>
        <v>40133.323983216826</v>
      </c>
      <c r="N1130" s="26" t="s">
        <v>28</v>
      </c>
      <c r="O1130" s="26" t="s">
        <v>29</v>
      </c>
      <c r="P1130" s="25">
        <v>-34875.74</v>
      </c>
      <c r="Q1130" s="25">
        <v>21885.9</v>
      </c>
      <c r="R1130" s="25">
        <v>143466.51622952757</v>
      </c>
      <c r="S1130" s="25">
        <v>-88149.336747965426</v>
      </c>
      <c r="T1130" s="27">
        <v>55317.17948156214</v>
      </c>
    </row>
    <row r="1131" spans="1:20">
      <c r="A1131" s="28" t="s">
        <v>1418</v>
      </c>
      <c r="B1131" s="22" t="s">
        <v>51</v>
      </c>
      <c r="C1131" s="22" t="s">
        <v>32</v>
      </c>
      <c r="D1131" s="22" t="s">
        <v>105</v>
      </c>
      <c r="E1131" s="22" t="s">
        <v>26</v>
      </c>
      <c r="F1131" s="23">
        <v>40855</v>
      </c>
      <c r="G1131" s="24" t="s">
        <v>27</v>
      </c>
      <c r="H1131" s="25">
        <v>17839.37</v>
      </c>
      <c r="I1131" s="25">
        <v>-9621.17</v>
      </c>
      <c r="J1131" s="25">
        <v>8218.1999999999989</v>
      </c>
      <c r="K1131" s="41">
        <f t="shared" si="38"/>
        <v>2011</v>
      </c>
      <c r="L1131" s="42">
        <f t="shared" si="37"/>
        <v>291.10608065339244</v>
      </c>
      <c r="M1131" s="39">
        <f>(VLOOKUP(DATE(2005,12,1),IGPM!A:B,2,1)/VLOOKUP(DATE(YEAR(F1131),MONTH(F1131),1),IGPM!A:B,2,1))*H1131</f>
        <v>12613.328576596425</v>
      </c>
      <c r="N1131" s="26" t="s">
        <v>28</v>
      </c>
      <c r="O1131" s="26" t="s">
        <v>29</v>
      </c>
      <c r="P1131" s="25">
        <v>-9621.17</v>
      </c>
      <c r="Q1131" s="25">
        <v>8218.1999999999989</v>
      </c>
      <c r="R1131" s="25">
        <v>45089.470029927739</v>
      </c>
      <c r="S1131" s="25">
        <v>-24317.756533321517</v>
      </c>
      <c r="T1131" s="27">
        <v>20771.713496606222</v>
      </c>
    </row>
    <row r="1132" spans="1:20">
      <c r="A1132" s="28" t="s">
        <v>1419</v>
      </c>
      <c r="B1132" s="22" t="s">
        <v>53</v>
      </c>
      <c r="C1132" s="22" t="s">
        <v>32</v>
      </c>
      <c r="D1132" s="22" t="s">
        <v>105</v>
      </c>
      <c r="E1132" s="22" t="s">
        <v>26</v>
      </c>
      <c r="F1132" s="23">
        <v>40855</v>
      </c>
      <c r="G1132" s="24" t="s">
        <v>27</v>
      </c>
      <c r="H1132" s="25">
        <v>47031.07</v>
      </c>
      <c r="I1132" s="25">
        <v>-28897.03</v>
      </c>
      <c r="J1132" s="25">
        <v>18134.04</v>
      </c>
      <c r="K1132" s="41">
        <f t="shared" si="38"/>
        <v>2011</v>
      </c>
      <c r="L1132" s="42">
        <f t="shared" si="37"/>
        <v>255.52376801352943</v>
      </c>
      <c r="M1132" s="39">
        <f>(VLOOKUP(DATE(2005,12,1),IGPM!A:B,2,1)/VLOOKUP(DATE(YEAR(F1132),MONTH(F1132),1),IGPM!A:B,2,1))*H1132</f>
        <v>33253.323363936441</v>
      </c>
      <c r="N1132" s="26" t="s">
        <v>28</v>
      </c>
      <c r="O1132" s="26" t="s">
        <v>29</v>
      </c>
      <c r="P1132" s="25">
        <v>-28897.03</v>
      </c>
      <c r="Q1132" s="25">
        <v>18134.04</v>
      </c>
      <c r="R1132" s="25">
        <v>118872.24836081282</v>
      </c>
      <c r="S1132" s="25">
        <v>-73037.992268724891</v>
      </c>
      <c r="T1132" s="27">
        <v>45834.256092087933</v>
      </c>
    </row>
    <row r="1133" spans="1:20">
      <c r="A1133" s="28" t="s">
        <v>1420</v>
      </c>
      <c r="B1133" s="22" t="s">
        <v>899</v>
      </c>
      <c r="C1133" s="22" t="s">
        <v>32</v>
      </c>
      <c r="D1133" s="22" t="s">
        <v>105</v>
      </c>
      <c r="E1133" s="22" t="s">
        <v>26</v>
      </c>
      <c r="F1133" s="23">
        <v>40855</v>
      </c>
      <c r="G1133" s="24" t="s">
        <v>27</v>
      </c>
      <c r="H1133" s="25">
        <v>4865.28</v>
      </c>
      <c r="I1133" s="25">
        <v>-3568.19</v>
      </c>
      <c r="J1133" s="25">
        <v>1297.0899999999997</v>
      </c>
      <c r="K1133" s="41">
        <f t="shared" si="38"/>
        <v>2011</v>
      </c>
      <c r="L1133" s="42">
        <f t="shared" si="37"/>
        <v>214.07182913465928</v>
      </c>
      <c r="M1133" s="39">
        <f>(VLOOKUP(DATE(2005,12,1),IGPM!A:B,2,1)/VLOOKUP(DATE(YEAR(F1133),MONTH(F1133),1),IGPM!A:B,2,1))*H1133</f>
        <v>3439.9967743896254</v>
      </c>
      <c r="N1133" s="26" t="s">
        <v>28</v>
      </c>
      <c r="O1133" s="26" t="s">
        <v>29</v>
      </c>
      <c r="P1133" s="25">
        <v>-3568.19</v>
      </c>
      <c r="Q1133" s="25">
        <v>1297.0899999999997</v>
      </c>
      <c r="R1133" s="25">
        <v>12297.121296727788</v>
      </c>
      <c r="S1133" s="25">
        <v>-9018.6927041755298</v>
      </c>
      <c r="T1133" s="27">
        <v>3278.4285925522581</v>
      </c>
    </row>
    <row r="1134" spans="1:20">
      <c r="A1134" s="28" t="s">
        <v>1421</v>
      </c>
      <c r="B1134" s="22" t="s">
        <v>68</v>
      </c>
      <c r="C1134" s="22" t="s">
        <v>69</v>
      </c>
      <c r="D1134" s="22" t="s">
        <v>105</v>
      </c>
      <c r="E1134" s="22" t="s">
        <v>26</v>
      </c>
      <c r="F1134" s="23">
        <v>40855</v>
      </c>
      <c r="G1134" s="24" t="s">
        <v>27</v>
      </c>
      <c r="H1134" s="25">
        <v>5690759.4299999997</v>
      </c>
      <c r="I1134" s="25">
        <v>-3084963.04</v>
      </c>
      <c r="J1134" s="25">
        <v>2605796.3899999997</v>
      </c>
      <c r="K1134" s="41">
        <f t="shared" si="38"/>
        <v>2011</v>
      </c>
      <c r="L1134" s="42">
        <f t="shared" si="37"/>
        <v>289.61424137839913</v>
      </c>
      <c r="M1134" s="39">
        <f>(VLOOKUP(DATE(2005,12,1),IGPM!A:B,2,1)/VLOOKUP(DATE(YEAR(F1134),MONTH(F1134),1),IGPM!A:B,2,1))*H1134</f>
        <v>4023652.0987543049</v>
      </c>
      <c r="N1134" s="26" t="s">
        <v>28</v>
      </c>
      <c r="O1134" s="26" t="s">
        <v>29</v>
      </c>
      <c r="P1134" s="25">
        <v>-3084963.04</v>
      </c>
      <c r="Q1134" s="25">
        <v>2605796.3899999997</v>
      </c>
      <c r="R1134" s="25">
        <v>14383541.950557314</v>
      </c>
      <c r="S1134" s="25">
        <v>-7797324.0386580219</v>
      </c>
      <c r="T1134" s="27">
        <v>6586217.9118992919</v>
      </c>
    </row>
    <row r="1135" spans="1:20">
      <c r="A1135" s="28" t="s">
        <v>1422</v>
      </c>
      <c r="B1135" s="22" t="s">
        <v>316</v>
      </c>
      <c r="C1135" s="22" t="s">
        <v>32</v>
      </c>
      <c r="D1135" s="22" t="s">
        <v>105</v>
      </c>
      <c r="E1135" s="22" t="s">
        <v>26</v>
      </c>
      <c r="F1135" s="23">
        <v>40855</v>
      </c>
      <c r="G1135" s="24" t="s">
        <v>27</v>
      </c>
      <c r="H1135" s="25">
        <v>32435.22</v>
      </c>
      <c r="I1135" s="25">
        <v>-20717.36</v>
      </c>
      <c r="J1135" s="25">
        <v>11717.86</v>
      </c>
      <c r="K1135" s="41">
        <f t="shared" si="38"/>
        <v>2011</v>
      </c>
      <c r="L1135" s="42">
        <f t="shared" si="37"/>
        <v>245.80011835484831</v>
      </c>
      <c r="M1135" s="39">
        <f>(VLOOKUP(DATE(2005,12,1),IGPM!A:B,2,1)/VLOOKUP(DATE(YEAR(F1135),MONTH(F1135),1),IGPM!A:B,2,1))*H1135</f>
        <v>22933.325970266436</v>
      </c>
      <c r="N1135" s="26" t="s">
        <v>28</v>
      </c>
      <c r="O1135" s="26" t="s">
        <v>29</v>
      </c>
      <c r="P1135" s="25">
        <v>-20717.36</v>
      </c>
      <c r="Q1135" s="25">
        <v>11717.86</v>
      </c>
      <c r="R1135" s="25">
        <v>81980.859195370285</v>
      </c>
      <c r="S1135" s="25">
        <v>-52363.664345726538</v>
      </c>
      <c r="T1135" s="27">
        <v>29617.194849643747</v>
      </c>
    </row>
    <row r="1136" spans="1:20">
      <c r="A1136" s="28" t="s">
        <v>1423</v>
      </c>
      <c r="B1136" s="22" t="s">
        <v>316</v>
      </c>
      <c r="C1136" s="22" t="s">
        <v>32</v>
      </c>
      <c r="D1136" s="22" t="s">
        <v>105</v>
      </c>
      <c r="E1136" s="22" t="s">
        <v>26</v>
      </c>
      <c r="F1136" s="23">
        <v>40855</v>
      </c>
      <c r="G1136" s="24" t="s">
        <v>27</v>
      </c>
      <c r="H1136" s="25">
        <v>32435.22</v>
      </c>
      <c r="I1136" s="25">
        <v>-20717.36</v>
      </c>
      <c r="J1136" s="25">
        <v>11717.86</v>
      </c>
      <c r="K1136" s="41">
        <f t="shared" si="38"/>
        <v>2011</v>
      </c>
      <c r="L1136" s="42">
        <f t="shared" si="37"/>
        <v>245.80011835484831</v>
      </c>
      <c r="M1136" s="39">
        <f>(VLOOKUP(DATE(2005,12,1),IGPM!A:B,2,1)/VLOOKUP(DATE(YEAR(F1136),MONTH(F1136),1),IGPM!A:B,2,1))*H1136</f>
        <v>22933.325970266436</v>
      </c>
      <c r="N1136" s="26" t="s">
        <v>28</v>
      </c>
      <c r="O1136" s="26" t="s">
        <v>29</v>
      </c>
      <c r="P1136" s="25">
        <v>-20717.36</v>
      </c>
      <c r="Q1136" s="25">
        <v>11717.86</v>
      </c>
      <c r="R1136" s="25">
        <v>81980.859195370285</v>
      </c>
      <c r="S1136" s="25">
        <v>-52363.664345726538</v>
      </c>
      <c r="T1136" s="27">
        <v>29617.194849643747</v>
      </c>
    </row>
    <row r="1137" spans="1:20">
      <c r="A1137" s="28" t="s">
        <v>1424</v>
      </c>
      <c r="B1137" s="22" t="s">
        <v>68</v>
      </c>
      <c r="C1137" s="22" t="s">
        <v>69</v>
      </c>
      <c r="D1137" s="22" t="s">
        <v>105</v>
      </c>
      <c r="E1137" s="22" t="s">
        <v>26</v>
      </c>
      <c r="F1137" s="23">
        <v>40855</v>
      </c>
      <c r="G1137" s="24" t="s">
        <v>27</v>
      </c>
      <c r="H1137" s="25">
        <v>5690759.4299999997</v>
      </c>
      <c r="I1137" s="25">
        <v>-3084963.04</v>
      </c>
      <c r="J1137" s="25">
        <v>2605796.3899999997</v>
      </c>
      <c r="K1137" s="41">
        <f t="shared" si="38"/>
        <v>2011</v>
      </c>
      <c r="L1137" s="42">
        <f t="shared" si="37"/>
        <v>289.61424137839913</v>
      </c>
      <c r="M1137" s="39">
        <f>(VLOOKUP(DATE(2005,12,1),IGPM!A:B,2,1)/VLOOKUP(DATE(YEAR(F1137),MONTH(F1137),1),IGPM!A:B,2,1))*H1137</f>
        <v>4023652.0987543049</v>
      </c>
      <c r="N1137" s="26" t="s">
        <v>28</v>
      </c>
      <c r="O1137" s="26" t="s">
        <v>29</v>
      </c>
      <c r="P1137" s="25">
        <v>-3084963.04</v>
      </c>
      <c r="Q1137" s="25">
        <v>2605796.3899999997</v>
      </c>
      <c r="R1137" s="25">
        <v>14383541.950557314</v>
      </c>
      <c r="S1137" s="25">
        <v>-7797324.0386580219</v>
      </c>
      <c r="T1137" s="27">
        <v>6586217.9118992919</v>
      </c>
    </row>
    <row r="1138" spans="1:20">
      <c r="A1138" s="28" t="s">
        <v>1425</v>
      </c>
      <c r="B1138" s="22" t="s">
        <v>314</v>
      </c>
      <c r="C1138" s="22" t="s">
        <v>32</v>
      </c>
      <c r="D1138" s="22" t="s">
        <v>105</v>
      </c>
      <c r="E1138" s="22" t="s">
        <v>26</v>
      </c>
      <c r="F1138" s="23">
        <v>40855</v>
      </c>
      <c r="G1138" s="24" t="s">
        <v>27</v>
      </c>
      <c r="H1138" s="25">
        <v>68113.960000000006</v>
      </c>
      <c r="I1138" s="25">
        <v>-47837.91</v>
      </c>
      <c r="J1138" s="25">
        <v>20276.050000000003</v>
      </c>
      <c r="K1138" s="41">
        <f t="shared" si="38"/>
        <v>2011</v>
      </c>
      <c r="L1138" s="42">
        <f t="shared" si="37"/>
        <v>223.54429196426014</v>
      </c>
      <c r="M1138" s="39">
        <f>(VLOOKUP(DATE(2005,12,1),IGPM!A:B,2,1)/VLOOKUP(DATE(YEAR(F1138),MONTH(F1138),1),IGPM!A:B,2,1))*H1138</f>
        <v>48159.983123459286</v>
      </c>
      <c r="N1138" s="26" t="s">
        <v>28</v>
      </c>
      <c r="O1138" s="26" t="s">
        <v>29</v>
      </c>
      <c r="P1138" s="25">
        <v>-47837.91</v>
      </c>
      <c r="Q1138" s="25">
        <v>20276.050000000003</v>
      </c>
      <c r="R1138" s="25">
        <v>172159.79925522575</v>
      </c>
      <c r="S1138" s="25">
        <v>-120911.55737222673</v>
      </c>
      <c r="T1138" s="27">
        <v>51248.24188299902</v>
      </c>
    </row>
    <row r="1139" spans="1:20">
      <c r="A1139" s="28" t="s">
        <v>1426</v>
      </c>
      <c r="B1139" s="22" t="s">
        <v>1427</v>
      </c>
      <c r="C1139" s="22" t="s">
        <v>32</v>
      </c>
      <c r="D1139" s="22" t="s">
        <v>105</v>
      </c>
      <c r="E1139" s="22" t="s">
        <v>26</v>
      </c>
      <c r="F1139" s="23">
        <v>40855</v>
      </c>
      <c r="G1139" s="24" t="s">
        <v>27</v>
      </c>
      <c r="H1139" s="25">
        <v>4865.28</v>
      </c>
      <c r="I1139" s="25">
        <v>-2258.81</v>
      </c>
      <c r="J1139" s="25">
        <v>2606.4699999999998</v>
      </c>
      <c r="K1139" s="41">
        <f t="shared" si="38"/>
        <v>2011</v>
      </c>
      <c r="L1139" s="42">
        <f t="shared" si="37"/>
        <v>338.16432546340769</v>
      </c>
      <c r="M1139" s="39">
        <f>(VLOOKUP(DATE(2005,12,1),IGPM!A:B,2,1)/VLOOKUP(DATE(YEAR(F1139),MONTH(F1139),1),IGPM!A:B,2,1))*H1139</f>
        <v>3439.9967743896254</v>
      </c>
      <c r="N1139" s="26" t="s">
        <v>28</v>
      </c>
      <c r="O1139" s="26" t="s">
        <v>29</v>
      </c>
      <c r="P1139" s="25">
        <v>-2258.81</v>
      </c>
      <c r="Q1139" s="25">
        <v>2606.4699999999998</v>
      </c>
      <c r="R1139" s="25">
        <v>12297.121296727788</v>
      </c>
      <c r="S1139" s="25">
        <v>-5709.2008180950934</v>
      </c>
      <c r="T1139" s="27">
        <v>6587.9204786326945</v>
      </c>
    </row>
    <row r="1140" spans="1:20">
      <c r="A1140" s="28" t="s">
        <v>1428</v>
      </c>
      <c r="B1140" s="22" t="s">
        <v>81</v>
      </c>
      <c r="C1140" s="22" t="s">
        <v>82</v>
      </c>
      <c r="D1140" s="22" t="s">
        <v>105</v>
      </c>
      <c r="E1140" s="22" t="s">
        <v>26</v>
      </c>
      <c r="F1140" s="23">
        <v>40855</v>
      </c>
      <c r="G1140" s="24" t="s">
        <v>27</v>
      </c>
      <c r="H1140" s="25">
        <v>4865.28</v>
      </c>
      <c r="I1140" s="25">
        <v>-4865.28</v>
      </c>
      <c r="J1140" s="25">
        <v>0</v>
      </c>
      <c r="K1140" s="41">
        <f t="shared" si="38"/>
        <v>2011</v>
      </c>
      <c r="L1140" s="42">
        <f t="shared" si="37"/>
        <v>157</v>
      </c>
      <c r="M1140" s="39">
        <f>(VLOOKUP(DATE(2005,12,1),IGPM!A:B,2,1)/VLOOKUP(DATE(YEAR(F1140),MONTH(F1140),1),IGPM!A:B,2,1))*H1140</f>
        <v>3439.9967743896254</v>
      </c>
      <c r="N1140" s="26" t="s">
        <v>28</v>
      </c>
      <c r="O1140" s="26" t="s">
        <v>29</v>
      </c>
      <c r="P1140" s="25">
        <v>-4865.28</v>
      </c>
      <c r="Q1140" s="25">
        <v>0</v>
      </c>
      <c r="R1140" s="25">
        <v>12297.121296727788</v>
      </c>
      <c r="S1140" s="25">
        <v>-12297.121296727788</v>
      </c>
      <c r="T1140" s="27">
        <v>0</v>
      </c>
    </row>
    <row r="1141" spans="1:20">
      <c r="A1141" s="28" t="s">
        <v>1429</v>
      </c>
      <c r="B1141" s="22" t="s">
        <v>1430</v>
      </c>
      <c r="C1141" s="22" t="s">
        <v>24</v>
      </c>
      <c r="D1141" s="22" t="s">
        <v>105</v>
      </c>
      <c r="E1141" s="22" t="s">
        <v>26</v>
      </c>
      <c r="F1141" s="23">
        <v>40855</v>
      </c>
      <c r="G1141" s="24" t="s">
        <v>27</v>
      </c>
      <c r="H1141" s="25">
        <v>3243.53</v>
      </c>
      <c r="I1141" s="25">
        <v>-3243.53</v>
      </c>
      <c r="J1141" s="25">
        <v>0</v>
      </c>
      <c r="K1141" s="41">
        <f t="shared" si="38"/>
        <v>2011</v>
      </c>
      <c r="L1141" s="42">
        <f t="shared" si="37"/>
        <v>157</v>
      </c>
      <c r="M1141" s="39">
        <f>(VLOOKUP(DATE(2005,12,1),IGPM!A:B,2,1)/VLOOKUP(DATE(YEAR(F1141),MONTH(F1141),1),IGPM!A:B,2,1))*H1141</f>
        <v>2293.3382534275484</v>
      </c>
      <c r="N1141" s="26" t="s">
        <v>28</v>
      </c>
      <c r="O1141" s="26" t="s">
        <v>29</v>
      </c>
      <c r="P1141" s="25">
        <v>-3243.53</v>
      </c>
      <c r="Q1141" s="25">
        <v>0</v>
      </c>
      <c r="R1141" s="25">
        <v>8198.10613974437</v>
      </c>
      <c r="S1141" s="25">
        <v>-8198.10613974437</v>
      </c>
      <c r="T1141" s="27">
        <v>0</v>
      </c>
    </row>
    <row r="1142" spans="1:20">
      <c r="A1142" s="28" t="s">
        <v>1431</v>
      </c>
      <c r="B1142" s="22" t="s">
        <v>84</v>
      </c>
      <c r="C1142" s="22" t="s">
        <v>24</v>
      </c>
      <c r="D1142" s="22" t="s">
        <v>105</v>
      </c>
      <c r="E1142" s="22" t="s">
        <v>26</v>
      </c>
      <c r="F1142" s="23">
        <v>40855</v>
      </c>
      <c r="G1142" s="24" t="s">
        <v>27</v>
      </c>
      <c r="H1142" s="25">
        <v>16217.61</v>
      </c>
      <c r="I1142" s="25">
        <v>-16217.61</v>
      </c>
      <c r="J1142" s="25">
        <v>0</v>
      </c>
      <c r="K1142" s="41">
        <f t="shared" si="38"/>
        <v>2011</v>
      </c>
      <c r="L1142" s="42">
        <f t="shared" si="37"/>
        <v>157</v>
      </c>
      <c r="M1142" s="39">
        <f>(VLOOKUP(DATE(2005,12,1),IGPM!A:B,2,1)/VLOOKUP(DATE(YEAR(F1142),MONTH(F1142),1),IGPM!A:B,2,1))*H1142</f>
        <v>11466.662985133218</v>
      </c>
      <c r="N1142" s="26" t="s">
        <v>28</v>
      </c>
      <c r="O1142" s="26" t="s">
        <v>29</v>
      </c>
      <c r="P1142" s="25">
        <v>-16217.61</v>
      </c>
      <c r="Q1142" s="25">
        <v>0</v>
      </c>
      <c r="R1142" s="25">
        <v>40990.429597685143</v>
      </c>
      <c r="S1142" s="25">
        <v>-40990.429597685143</v>
      </c>
      <c r="T1142" s="27">
        <v>0</v>
      </c>
    </row>
    <row r="1143" spans="1:20">
      <c r="A1143" s="28" t="s">
        <v>1432</v>
      </c>
      <c r="B1143" s="22" t="s">
        <v>23</v>
      </c>
      <c r="C1143" s="22" t="s">
        <v>24</v>
      </c>
      <c r="D1143" s="22" t="s">
        <v>105</v>
      </c>
      <c r="E1143" s="22" t="s">
        <v>26</v>
      </c>
      <c r="F1143" s="23">
        <v>40855</v>
      </c>
      <c r="G1143" s="24" t="s">
        <v>27</v>
      </c>
      <c r="H1143" s="25">
        <v>8108.81</v>
      </c>
      <c r="I1143" s="25">
        <v>-5946.99</v>
      </c>
      <c r="J1143" s="25">
        <v>2161.8200000000006</v>
      </c>
      <c r="K1143" s="41">
        <f t="shared" si="38"/>
        <v>2011</v>
      </c>
      <c r="L1143" s="42">
        <f t="shared" si="37"/>
        <v>214.07185315596632</v>
      </c>
      <c r="M1143" s="39">
        <f>(VLOOKUP(DATE(2005,12,1),IGPM!A:B,2,1)/VLOOKUP(DATE(YEAR(F1143),MONTH(F1143),1),IGPM!A:B,2,1))*H1143</f>
        <v>5733.3350278171747</v>
      </c>
      <c r="N1143" s="26" t="s">
        <v>28</v>
      </c>
      <c r="O1143" s="26" t="s">
        <v>29</v>
      </c>
      <c r="P1143" s="25">
        <v>-5946.99</v>
      </c>
      <c r="Q1143" s="25">
        <v>2161.8200000000006</v>
      </c>
      <c r="R1143" s="25">
        <v>20495.22743647216</v>
      </c>
      <c r="S1143" s="25">
        <v>-15031.171357132003</v>
      </c>
      <c r="T1143" s="27">
        <v>5464.0560793401564</v>
      </c>
    </row>
    <row r="1144" spans="1:20">
      <c r="A1144" s="28" t="s">
        <v>1433</v>
      </c>
      <c r="B1144" s="22" t="s">
        <v>399</v>
      </c>
      <c r="C1144" s="22" t="s">
        <v>172</v>
      </c>
      <c r="D1144" s="22" t="s">
        <v>105</v>
      </c>
      <c r="E1144" s="22" t="s">
        <v>26</v>
      </c>
      <c r="F1144" s="23">
        <v>40855</v>
      </c>
      <c r="G1144" s="24" t="s">
        <v>27</v>
      </c>
      <c r="H1144" s="25">
        <v>9730.57</v>
      </c>
      <c r="I1144" s="25">
        <v>-6930.8</v>
      </c>
      <c r="J1144" s="25">
        <v>2799.7699999999995</v>
      </c>
      <c r="K1144" s="41">
        <f t="shared" si="38"/>
        <v>2011</v>
      </c>
      <c r="L1144" s="42">
        <f t="shared" si="37"/>
        <v>220.42181133491081</v>
      </c>
      <c r="M1144" s="39">
        <f>(VLOOKUP(DATE(2005,12,1),IGPM!A:B,2,1)/VLOOKUP(DATE(YEAR(F1144),MONTH(F1144),1),IGPM!A:B,2,1))*H1144</f>
        <v>6880.0006192803821</v>
      </c>
      <c r="N1144" s="26" t="s">
        <v>28</v>
      </c>
      <c r="O1144" s="26" t="s">
        <v>29</v>
      </c>
      <c r="P1144" s="25">
        <v>-6930.8</v>
      </c>
      <c r="Q1144" s="25">
        <v>2799.7699999999995</v>
      </c>
      <c r="R1144" s="25">
        <v>24594.267868714756</v>
      </c>
      <c r="S1144" s="25">
        <v>-17517.7766301962</v>
      </c>
      <c r="T1144" s="27">
        <v>7076.4912385185562</v>
      </c>
    </row>
    <row r="1145" spans="1:20">
      <c r="A1145" s="28" t="s">
        <v>1434</v>
      </c>
      <c r="B1145" s="22" t="s">
        <v>160</v>
      </c>
      <c r="C1145" s="22" t="s">
        <v>24</v>
      </c>
      <c r="D1145" s="22" t="s">
        <v>105</v>
      </c>
      <c r="E1145" s="22" t="s">
        <v>26</v>
      </c>
      <c r="F1145" s="23">
        <v>40855</v>
      </c>
      <c r="G1145" s="24" t="s">
        <v>27</v>
      </c>
      <c r="H1145" s="25">
        <v>16217.61</v>
      </c>
      <c r="I1145" s="25">
        <v>-11681.62</v>
      </c>
      <c r="J1145" s="25">
        <v>4535.99</v>
      </c>
      <c r="K1145" s="41">
        <f t="shared" si="38"/>
        <v>2011</v>
      </c>
      <c r="L1145" s="42">
        <f t="shared" si="37"/>
        <v>217.96332786034813</v>
      </c>
      <c r="M1145" s="39">
        <f>(VLOOKUP(DATE(2005,12,1),IGPM!A:B,2,1)/VLOOKUP(DATE(YEAR(F1145),MONTH(F1145),1),IGPM!A:B,2,1))*H1145</f>
        <v>11466.662985133218</v>
      </c>
      <c r="N1145" s="26" t="s">
        <v>28</v>
      </c>
      <c r="O1145" s="26" t="s">
        <v>29</v>
      </c>
      <c r="P1145" s="25">
        <v>-11681.62</v>
      </c>
      <c r="Q1145" s="25">
        <v>4535.99</v>
      </c>
      <c r="R1145" s="25">
        <v>40990.429597685143</v>
      </c>
      <c r="S1145" s="25">
        <v>-29525.597310387333</v>
      </c>
      <c r="T1145" s="27">
        <v>11464.83228729781</v>
      </c>
    </row>
    <row r="1146" spans="1:20">
      <c r="A1146" s="28" t="s">
        <v>1435</v>
      </c>
      <c r="B1146" s="22" t="s">
        <v>190</v>
      </c>
      <c r="C1146" s="22" t="s">
        <v>32</v>
      </c>
      <c r="D1146" s="22" t="s">
        <v>105</v>
      </c>
      <c r="E1146" s="22" t="s">
        <v>26</v>
      </c>
      <c r="F1146" s="23">
        <v>40855</v>
      </c>
      <c r="G1146" s="24" t="s">
        <v>27</v>
      </c>
      <c r="H1146" s="25">
        <v>4865.28</v>
      </c>
      <c r="I1146" s="25">
        <v>-2623.95</v>
      </c>
      <c r="J1146" s="25">
        <v>2241.33</v>
      </c>
      <c r="K1146" s="41">
        <f t="shared" si="38"/>
        <v>2011</v>
      </c>
      <c r="L1146" s="42">
        <f t="shared" si="37"/>
        <v>291.10652260904362</v>
      </c>
      <c r="M1146" s="39">
        <f>(VLOOKUP(DATE(2005,12,1),IGPM!A:B,2,1)/VLOOKUP(DATE(YEAR(F1146),MONTH(F1146),1),IGPM!A:B,2,1))*H1146</f>
        <v>3439.9967743896254</v>
      </c>
      <c r="N1146" s="26" t="s">
        <v>28</v>
      </c>
      <c r="O1146" s="26" t="s">
        <v>29</v>
      </c>
      <c r="P1146" s="25">
        <v>-2623.95</v>
      </c>
      <c r="Q1146" s="25">
        <v>2241.33</v>
      </c>
      <c r="R1146" s="25">
        <v>12297.121296727788</v>
      </c>
      <c r="S1146" s="25">
        <v>-6632.1016316735886</v>
      </c>
      <c r="T1146" s="27">
        <v>5665.0196650541993</v>
      </c>
    </row>
    <row r="1147" spans="1:20">
      <c r="A1147" s="28" t="s">
        <v>1436</v>
      </c>
      <c r="B1147" s="22" t="s">
        <v>190</v>
      </c>
      <c r="C1147" s="22" t="s">
        <v>32</v>
      </c>
      <c r="D1147" s="22" t="s">
        <v>105</v>
      </c>
      <c r="E1147" s="22" t="s">
        <v>26</v>
      </c>
      <c r="F1147" s="23">
        <v>40855</v>
      </c>
      <c r="G1147" s="24" t="s">
        <v>27</v>
      </c>
      <c r="H1147" s="25">
        <v>4865.28</v>
      </c>
      <c r="I1147" s="25">
        <v>-2623.95</v>
      </c>
      <c r="J1147" s="25">
        <v>2241.33</v>
      </c>
      <c r="K1147" s="41">
        <f t="shared" si="38"/>
        <v>2011</v>
      </c>
      <c r="L1147" s="42">
        <f t="shared" si="37"/>
        <v>291.10652260904362</v>
      </c>
      <c r="M1147" s="39">
        <f>(VLOOKUP(DATE(2005,12,1),IGPM!A:B,2,1)/VLOOKUP(DATE(YEAR(F1147),MONTH(F1147),1),IGPM!A:B,2,1))*H1147</f>
        <v>3439.9967743896254</v>
      </c>
      <c r="N1147" s="26" t="s">
        <v>28</v>
      </c>
      <c r="O1147" s="26" t="s">
        <v>29</v>
      </c>
      <c r="P1147" s="25">
        <v>-2623.95</v>
      </c>
      <c r="Q1147" s="25">
        <v>2241.33</v>
      </c>
      <c r="R1147" s="25">
        <v>12297.121296727788</v>
      </c>
      <c r="S1147" s="25">
        <v>-6632.1016316735886</v>
      </c>
      <c r="T1147" s="27">
        <v>5665.0196650541993</v>
      </c>
    </row>
    <row r="1148" spans="1:20">
      <c r="A1148" s="28" t="s">
        <v>1437</v>
      </c>
      <c r="B1148" s="22" t="s">
        <v>51</v>
      </c>
      <c r="C1148" s="22" t="s">
        <v>32</v>
      </c>
      <c r="D1148" s="22" t="s">
        <v>105</v>
      </c>
      <c r="E1148" s="22" t="s">
        <v>26</v>
      </c>
      <c r="F1148" s="23">
        <v>40855</v>
      </c>
      <c r="G1148" s="24" t="s">
        <v>27</v>
      </c>
      <c r="H1148" s="25">
        <v>4865.28</v>
      </c>
      <c r="I1148" s="25">
        <v>-2623.95</v>
      </c>
      <c r="J1148" s="25">
        <v>2241.33</v>
      </c>
      <c r="K1148" s="41">
        <f t="shared" si="38"/>
        <v>2011</v>
      </c>
      <c r="L1148" s="42">
        <f t="shared" si="37"/>
        <v>291.10652260904362</v>
      </c>
      <c r="M1148" s="39">
        <f>(VLOOKUP(DATE(2005,12,1),IGPM!A:B,2,1)/VLOOKUP(DATE(YEAR(F1148),MONTH(F1148),1),IGPM!A:B,2,1))*H1148</f>
        <v>3439.9967743896254</v>
      </c>
      <c r="N1148" s="26" t="s">
        <v>28</v>
      </c>
      <c r="O1148" s="26" t="s">
        <v>29</v>
      </c>
      <c r="P1148" s="25">
        <v>-2623.95</v>
      </c>
      <c r="Q1148" s="25">
        <v>2241.33</v>
      </c>
      <c r="R1148" s="25">
        <v>12297.121296727788</v>
      </c>
      <c r="S1148" s="25">
        <v>-6632.1016316735886</v>
      </c>
      <c r="T1148" s="27">
        <v>5665.0196650541993</v>
      </c>
    </row>
    <row r="1149" spans="1:20">
      <c r="A1149" s="28" t="s">
        <v>1438</v>
      </c>
      <c r="B1149" s="22" t="s">
        <v>51</v>
      </c>
      <c r="C1149" s="22" t="s">
        <v>32</v>
      </c>
      <c r="D1149" s="22" t="s">
        <v>105</v>
      </c>
      <c r="E1149" s="22" t="s">
        <v>26</v>
      </c>
      <c r="F1149" s="23">
        <v>40855</v>
      </c>
      <c r="G1149" s="24" t="s">
        <v>27</v>
      </c>
      <c r="H1149" s="25">
        <v>4865.28</v>
      </c>
      <c r="I1149" s="25">
        <v>-2623.95</v>
      </c>
      <c r="J1149" s="25">
        <v>2241.33</v>
      </c>
      <c r="K1149" s="41">
        <f t="shared" si="38"/>
        <v>2011</v>
      </c>
      <c r="L1149" s="42">
        <f t="shared" si="37"/>
        <v>291.10652260904362</v>
      </c>
      <c r="M1149" s="39">
        <f>(VLOOKUP(DATE(2005,12,1),IGPM!A:B,2,1)/VLOOKUP(DATE(YEAR(F1149),MONTH(F1149),1),IGPM!A:B,2,1))*H1149</f>
        <v>3439.9967743896254</v>
      </c>
      <c r="N1149" s="26" t="s">
        <v>28</v>
      </c>
      <c r="O1149" s="26" t="s">
        <v>29</v>
      </c>
      <c r="P1149" s="25">
        <v>-2623.95</v>
      </c>
      <c r="Q1149" s="25">
        <v>2241.33</v>
      </c>
      <c r="R1149" s="25">
        <v>12297.121296727788</v>
      </c>
      <c r="S1149" s="25">
        <v>-6632.1016316735886</v>
      </c>
      <c r="T1149" s="27">
        <v>5665.0196650541993</v>
      </c>
    </row>
    <row r="1150" spans="1:20">
      <c r="A1150" s="28" t="s">
        <v>1439</v>
      </c>
      <c r="B1150" s="22" t="s">
        <v>53</v>
      </c>
      <c r="C1150" s="22" t="s">
        <v>32</v>
      </c>
      <c r="D1150" s="22" t="s">
        <v>105</v>
      </c>
      <c r="E1150" s="22" t="s">
        <v>26</v>
      </c>
      <c r="F1150" s="23">
        <v>40855</v>
      </c>
      <c r="G1150" s="24" t="s">
        <v>27</v>
      </c>
      <c r="H1150" s="25">
        <v>17839.37</v>
      </c>
      <c r="I1150" s="25">
        <v>-9621.17</v>
      </c>
      <c r="J1150" s="25">
        <v>8218.1999999999989</v>
      </c>
      <c r="K1150" s="41">
        <f t="shared" si="38"/>
        <v>2011</v>
      </c>
      <c r="L1150" s="42">
        <f t="shared" si="37"/>
        <v>291.10608065339244</v>
      </c>
      <c r="M1150" s="39">
        <f>(VLOOKUP(DATE(2005,12,1),IGPM!A:B,2,1)/VLOOKUP(DATE(YEAR(F1150),MONTH(F1150),1),IGPM!A:B,2,1))*H1150</f>
        <v>12613.328576596425</v>
      </c>
      <c r="N1150" s="26" t="s">
        <v>28</v>
      </c>
      <c r="O1150" s="26" t="s">
        <v>29</v>
      </c>
      <c r="P1150" s="25">
        <v>-9621.17</v>
      </c>
      <c r="Q1150" s="25">
        <v>8218.1999999999989</v>
      </c>
      <c r="R1150" s="25">
        <v>45089.470029927739</v>
      </c>
      <c r="S1150" s="25">
        <v>-24317.756533321517</v>
      </c>
      <c r="T1150" s="27">
        <v>20771.713496606222</v>
      </c>
    </row>
    <row r="1151" spans="1:20">
      <c r="A1151" s="28" t="s">
        <v>1440</v>
      </c>
      <c r="B1151" s="22" t="s">
        <v>53</v>
      </c>
      <c r="C1151" s="22" t="s">
        <v>32</v>
      </c>
      <c r="D1151" s="22" t="s">
        <v>105</v>
      </c>
      <c r="E1151" s="22" t="s">
        <v>26</v>
      </c>
      <c r="F1151" s="23">
        <v>40855</v>
      </c>
      <c r="G1151" s="24" t="s">
        <v>27</v>
      </c>
      <c r="H1151" s="25">
        <v>17839.37</v>
      </c>
      <c r="I1151" s="25">
        <v>-9621.17</v>
      </c>
      <c r="J1151" s="25">
        <v>8218.1999999999989</v>
      </c>
      <c r="K1151" s="41">
        <f t="shared" si="38"/>
        <v>2011</v>
      </c>
      <c r="L1151" s="42">
        <f t="shared" si="37"/>
        <v>291.10608065339244</v>
      </c>
      <c r="M1151" s="39">
        <f>(VLOOKUP(DATE(2005,12,1),IGPM!A:B,2,1)/VLOOKUP(DATE(YEAR(F1151),MONTH(F1151),1),IGPM!A:B,2,1))*H1151</f>
        <v>12613.328576596425</v>
      </c>
      <c r="N1151" s="26" t="s">
        <v>28</v>
      </c>
      <c r="O1151" s="26" t="s">
        <v>29</v>
      </c>
      <c r="P1151" s="25">
        <v>-9621.17</v>
      </c>
      <c r="Q1151" s="25">
        <v>8218.1999999999989</v>
      </c>
      <c r="R1151" s="25">
        <v>45089.470029927739</v>
      </c>
      <c r="S1151" s="25">
        <v>-24317.756533321517</v>
      </c>
      <c r="T1151" s="27">
        <v>20771.713496606222</v>
      </c>
    </row>
    <row r="1152" spans="1:20">
      <c r="A1152" s="28" t="s">
        <v>1441</v>
      </c>
      <c r="B1152" s="22" t="s">
        <v>90</v>
      </c>
      <c r="C1152" s="22" t="s">
        <v>91</v>
      </c>
      <c r="D1152" s="22" t="s">
        <v>105</v>
      </c>
      <c r="E1152" s="22" t="s">
        <v>26</v>
      </c>
      <c r="F1152" s="23">
        <v>40855</v>
      </c>
      <c r="G1152" s="24" t="s">
        <v>27</v>
      </c>
      <c r="H1152" s="25">
        <v>76222.77</v>
      </c>
      <c r="I1152" s="25">
        <v>-35387.97</v>
      </c>
      <c r="J1152" s="25">
        <v>40834.800000000003</v>
      </c>
      <c r="K1152" s="41">
        <f t="shared" si="38"/>
        <v>2011</v>
      </c>
      <c r="L1152" s="42">
        <f t="shared" si="37"/>
        <v>338.16505693884108</v>
      </c>
      <c r="M1152" s="39">
        <f>(VLOOKUP(DATE(2005,12,1),IGPM!A:B,2,1)/VLOOKUP(DATE(YEAR(F1152),MONTH(F1152),1),IGPM!A:B,2,1))*H1152</f>
        <v>53893.318151276464</v>
      </c>
      <c r="N1152" s="26" t="s">
        <v>28</v>
      </c>
      <c r="O1152" s="26" t="s">
        <v>29</v>
      </c>
      <c r="P1152" s="25">
        <v>-35387.97</v>
      </c>
      <c r="Q1152" s="25">
        <v>40834.800000000003</v>
      </c>
      <c r="R1152" s="25">
        <v>192655.02669169792</v>
      </c>
      <c r="S1152" s="25">
        <v>-89444.011348774191</v>
      </c>
      <c r="T1152" s="27">
        <v>103211.01534292373</v>
      </c>
    </row>
    <row r="1153" spans="1:20">
      <c r="A1153" s="28" t="s">
        <v>1442</v>
      </c>
      <c r="B1153" s="22" t="s">
        <v>1443</v>
      </c>
      <c r="C1153" s="22" t="s">
        <v>91</v>
      </c>
      <c r="D1153" s="22" t="s">
        <v>105</v>
      </c>
      <c r="E1153" s="22" t="s">
        <v>26</v>
      </c>
      <c r="F1153" s="23">
        <v>40855</v>
      </c>
      <c r="G1153" s="24" t="s">
        <v>27</v>
      </c>
      <c r="H1153" s="25">
        <v>8108.81</v>
      </c>
      <c r="I1153" s="25">
        <v>-3786.4</v>
      </c>
      <c r="J1153" s="25">
        <v>4322.41</v>
      </c>
      <c r="K1153" s="41">
        <f t="shared" si="38"/>
        <v>2011</v>
      </c>
      <c r="L1153" s="42">
        <f t="shared" si="37"/>
        <v>336.22521920557784</v>
      </c>
      <c r="M1153" s="39">
        <f>(VLOOKUP(DATE(2005,12,1),IGPM!A:B,2,1)/VLOOKUP(DATE(YEAR(F1153),MONTH(F1153),1),IGPM!A:B,2,1))*H1153</f>
        <v>5733.3350278171747</v>
      </c>
      <c r="N1153" s="26" t="s">
        <v>28</v>
      </c>
      <c r="O1153" s="26" t="s">
        <v>29</v>
      </c>
      <c r="P1153" s="25">
        <v>-3786.4</v>
      </c>
      <c r="Q1153" s="25">
        <v>4322.41</v>
      </c>
      <c r="R1153" s="25">
        <v>20495.22743647216</v>
      </c>
      <c r="S1153" s="25">
        <v>-9570.224134670585</v>
      </c>
      <c r="T1153" s="27">
        <v>10925.003301801575</v>
      </c>
    </row>
    <row r="1154" spans="1:20">
      <c r="A1154" s="28" t="s">
        <v>1444</v>
      </c>
      <c r="B1154" s="22" t="s">
        <v>1445</v>
      </c>
      <c r="C1154" s="22" t="s">
        <v>69</v>
      </c>
      <c r="D1154" s="22" t="s">
        <v>99</v>
      </c>
      <c r="E1154" s="22" t="s">
        <v>26</v>
      </c>
      <c r="F1154" s="23">
        <v>40877</v>
      </c>
      <c r="G1154" s="24" t="s">
        <v>27</v>
      </c>
      <c r="H1154" s="25">
        <v>516114.49</v>
      </c>
      <c r="I1154" s="25">
        <v>-238160.24</v>
      </c>
      <c r="J1154" s="25">
        <v>277954.25</v>
      </c>
      <c r="K1154" s="41">
        <f t="shared" si="38"/>
        <v>2011</v>
      </c>
      <c r="L1154" s="42">
        <f t="shared" si="37"/>
        <v>340.23300837285012</v>
      </c>
      <c r="M1154" s="39">
        <f>(VLOOKUP(DATE(2005,12,1),IGPM!A:B,2,1)/VLOOKUP(DATE(YEAR(F1154),MONTH(F1154),1),IGPM!A:B,2,1))*H1154</f>
        <v>364918.80854046356</v>
      </c>
      <c r="N1154" s="26" t="s">
        <v>28</v>
      </c>
      <c r="O1154" s="26" t="s">
        <v>29</v>
      </c>
      <c r="P1154" s="25">
        <v>-238160.24</v>
      </c>
      <c r="Q1154" s="25">
        <v>277954.25</v>
      </c>
      <c r="R1154" s="25">
        <v>1304492.7499607014</v>
      </c>
      <c r="S1154" s="25">
        <v>-601956.17915881542</v>
      </c>
      <c r="T1154" s="27">
        <v>702536.57080188603</v>
      </c>
    </row>
    <row r="1155" spans="1:20">
      <c r="A1155" s="28" t="s">
        <v>1446</v>
      </c>
      <c r="B1155" s="22" t="s">
        <v>618</v>
      </c>
      <c r="C1155" s="22" t="s">
        <v>32</v>
      </c>
      <c r="D1155" s="22" t="s">
        <v>260</v>
      </c>
      <c r="E1155" s="22" t="s">
        <v>26</v>
      </c>
      <c r="F1155" s="23">
        <v>40889</v>
      </c>
      <c r="G1155" s="24" t="s">
        <v>27</v>
      </c>
      <c r="H1155" s="25">
        <v>20023.439999999999</v>
      </c>
      <c r="I1155" s="25">
        <v>-12191.33</v>
      </c>
      <c r="J1155" s="25">
        <v>7832.1099999999988</v>
      </c>
      <c r="K1155" s="41">
        <f t="shared" si="38"/>
        <v>2011</v>
      </c>
      <c r="L1155" s="42">
        <f t="shared" ref="L1155:L1218" si="39">IFERROR((DATEDIF(F1155,DATE(2024,12,31),"M")*H1155)/(H1155-J1155),12*_xlfn.NUMBERVALUE(LEFT(G1155,3)))</f>
        <v>256.21951337548893</v>
      </c>
      <c r="M1155" s="39">
        <f>(VLOOKUP(DATE(2005,12,1),IGPM!A:B,2,1)/VLOOKUP(DATE(YEAR(F1155),MONTH(F1155),1),IGPM!A:B,2,1))*H1155</f>
        <v>14174.208541411339</v>
      </c>
      <c r="N1155" s="26" t="s">
        <v>28</v>
      </c>
      <c r="O1155" s="26" t="s">
        <v>29</v>
      </c>
      <c r="P1155" s="25">
        <v>-12191.33</v>
      </c>
      <c r="Q1155" s="25">
        <v>7832.1099999999988</v>
      </c>
      <c r="R1155" s="25">
        <v>50669.222429656926</v>
      </c>
      <c r="S1155" s="25">
        <v>-30850.104251984143</v>
      </c>
      <c r="T1155" s="27">
        <v>19819.118177672783</v>
      </c>
    </row>
    <row r="1156" spans="1:20">
      <c r="A1156" s="28" t="s">
        <v>1447</v>
      </c>
      <c r="B1156" s="22" t="s">
        <v>68</v>
      </c>
      <c r="C1156" s="22" t="s">
        <v>69</v>
      </c>
      <c r="D1156" s="22" t="s">
        <v>260</v>
      </c>
      <c r="E1156" s="22" t="s">
        <v>26</v>
      </c>
      <c r="F1156" s="23">
        <v>40889</v>
      </c>
      <c r="G1156" s="24" t="s">
        <v>27</v>
      </c>
      <c r="H1156" s="25">
        <v>397199.71</v>
      </c>
      <c r="I1156" s="25">
        <v>-205519.96</v>
      </c>
      <c r="J1156" s="25">
        <v>191679.75000000003</v>
      </c>
      <c r="K1156" s="41">
        <f t="shared" si="38"/>
        <v>2011</v>
      </c>
      <c r="L1156" s="42">
        <f t="shared" si="39"/>
        <v>301.49458359178351</v>
      </c>
      <c r="M1156" s="39">
        <f>(VLOOKUP(DATE(2005,12,1),IGPM!A:B,2,1)/VLOOKUP(DATE(YEAR(F1156),MONTH(F1156),1),IGPM!A:B,2,1))*H1156</f>
        <v>281170.04481388349</v>
      </c>
      <c r="N1156" s="26" t="s">
        <v>28</v>
      </c>
      <c r="O1156" s="26" t="s">
        <v>29</v>
      </c>
      <c r="P1156" s="25">
        <v>-205519.96</v>
      </c>
      <c r="Q1156" s="25">
        <v>191679.75000000003</v>
      </c>
      <c r="R1156" s="25">
        <v>1005112.0314484038</v>
      </c>
      <c r="S1156" s="25">
        <v>-520067.30946202023</v>
      </c>
      <c r="T1156" s="27">
        <v>485044.72198638361</v>
      </c>
    </row>
    <row r="1157" spans="1:20">
      <c r="A1157" s="28" t="s">
        <v>1448</v>
      </c>
      <c r="B1157" s="22" t="s">
        <v>68</v>
      </c>
      <c r="C1157" s="22" t="s">
        <v>69</v>
      </c>
      <c r="D1157" s="22" t="s">
        <v>260</v>
      </c>
      <c r="E1157" s="22" t="s">
        <v>26</v>
      </c>
      <c r="F1157" s="23">
        <v>40889</v>
      </c>
      <c r="G1157" s="24" t="s">
        <v>27</v>
      </c>
      <c r="H1157" s="25">
        <v>390661.45</v>
      </c>
      <c r="I1157" s="25">
        <v>-203850.14</v>
      </c>
      <c r="J1157" s="25">
        <v>186811.31</v>
      </c>
      <c r="K1157" s="41">
        <f t="shared" ref="K1157:K1220" si="40">YEAR(F1157)</f>
        <v>2011</v>
      </c>
      <c r="L1157" s="42">
        <f t="shared" si="39"/>
        <v>298.96072771890175</v>
      </c>
      <c r="M1157" s="39">
        <f>(VLOOKUP(DATE(2005,12,1),IGPM!A:B,2,1)/VLOOKUP(DATE(YEAR(F1157),MONTH(F1157),1),IGPM!A:B,2,1))*H1157</f>
        <v>276541.73615473363</v>
      </c>
      <c r="N1157" s="26" t="s">
        <v>28</v>
      </c>
      <c r="O1157" s="26" t="s">
        <v>29</v>
      </c>
      <c r="P1157" s="25">
        <v>-203850.14</v>
      </c>
      <c r="Q1157" s="25">
        <v>186811.31</v>
      </c>
      <c r="R1157" s="25">
        <v>988566.99471930391</v>
      </c>
      <c r="S1157" s="25">
        <v>-515841.83766509179</v>
      </c>
      <c r="T1157" s="27">
        <v>472725.15705421212</v>
      </c>
    </row>
    <row r="1158" spans="1:20">
      <c r="A1158" s="28" t="s">
        <v>1449</v>
      </c>
      <c r="B1158" s="22" t="s">
        <v>314</v>
      </c>
      <c r="C1158" s="22" t="s">
        <v>32</v>
      </c>
      <c r="D1158" s="22" t="s">
        <v>260</v>
      </c>
      <c r="E1158" s="22" t="s">
        <v>26</v>
      </c>
      <c r="F1158" s="23">
        <v>40889</v>
      </c>
      <c r="G1158" s="24" t="s">
        <v>27</v>
      </c>
      <c r="H1158" s="25">
        <v>9398.76</v>
      </c>
      <c r="I1158" s="25">
        <v>-6581.54</v>
      </c>
      <c r="J1158" s="25">
        <v>2817.2200000000003</v>
      </c>
      <c r="K1158" s="41">
        <f t="shared" si="40"/>
        <v>2011</v>
      </c>
      <c r="L1158" s="42">
        <f t="shared" si="39"/>
        <v>222.77560570930208</v>
      </c>
      <c r="M1158" s="39">
        <f>(VLOOKUP(DATE(2005,12,1),IGPM!A:B,2,1)/VLOOKUP(DATE(YEAR(F1158),MONTH(F1158),1),IGPM!A:B,2,1))*H1158</f>
        <v>6653.2016611868512</v>
      </c>
      <c r="N1158" s="26" t="s">
        <v>28</v>
      </c>
      <c r="O1158" s="26" t="s">
        <v>29</v>
      </c>
      <c r="P1158" s="25">
        <v>-6581.54</v>
      </c>
      <c r="Q1158" s="25">
        <v>2817.2200000000003</v>
      </c>
      <c r="R1158" s="25">
        <v>23783.518766154186</v>
      </c>
      <c r="S1158" s="25">
        <v>-16654.556569185126</v>
      </c>
      <c r="T1158" s="27">
        <v>7128.9621969690597</v>
      </c>
    </row>
    <row r="1159" spans="1:20">
      <c r="A1159" s="28" t="s">
        <v>1450</v>
      </c>
      <c r="B1159" s="22" t="s">
        <v>146</v>
      </c>
      <c r="C1159" s="22" t="s">
        <v>32</v>
      </c>
      <c r="D1159" s="22" t="s">
        <v>95</v>
      </c>
      <c r="E1159" s="22" t="s">
        <v>26</v>
      </c>
      <c r="F1159" s="23">
        <v>40907</v>
      </c>
      <c r="G1159" s="24" t="s">
        <v>27</v>
      </c>
      <c r="H1159" s="25">
        <v>32048.71</v>
      </c>
      <c r="I1159" s="25">
        <v>-21613.9</v>
      </c>
      <c r="J1159" s="25">
        <v>10434.809999999998</v>
      </c>
      <c r="K1159" s="41">
        <f t="shared" si="40"/>
        <v>2011</v>
      </c>
      <c r="L1159" s="42">
        <f t="shared" si="39"/>
        <v>231.3140506803492</v>
      </c>
      <c r="M1159" s="39">
        <f>(VLOOKUP(DATE(2005,12,1),IGPM!A:B,2,1)/VLOOKUP(DATE(YEAR(F1159),MONTH(F1159),1),IGPM!A:B,2,1))*H1159</f>
        <v>22686.666178399668</v>
      </c>
      <c r="N1159" s="26" t="s">
        <v>28</v>
      </c>
      <c r="O1159" s="26" t="s">
        <v>29</v>
      </c>
      <c r="P1159" s="25">
        <v>-21613.9</v>
      </c>
      <c r="Q1159" s="25">
        <v>10434.809999999998</v>
      </c>
      <c r="R1159" s="25">
        <v>81099.112618689411</v>
      </c>
      <c r="S1159" s="25">
        <v>-54693.874113157479</v>
      </c>
      <c r="T1159" s="27">
        <v>26405.238505531932</v>
      </c>
    </row>
    <row r="1160" spans="1:20">
      <c r="A1160" s="28" t="s">
        <v>1451</v>
      </c>
      <c r="B1160" s="22" t="s">
        <v>61</v>
      </c>
      <c r="C1160" s="22" t="s">
        <v>32</v>
      </c>
      <c r="D1160" s="22" t="s">
        <v>95</v>
      </c>
      <c r="E1160" s="22" t="s">
        <v>26</v>
      </c>
      <c r="F1160" s="23">
        <v>40907</v>
      </c>
      <c r="G1160" s="24" t="s">
        <v>27</v>
      </c>
      <c r="H1160" s="25">
        <v>48620.480000000003</v>
      </c>
      <c r="I1160" s="25">
        <v>-27452.17</v>
      </c>
      <c r="J1160" s="25">
        <v>21168.310000000005</v>
      </c>
      <c r="K1160" s="41">
        <f t="shared" si="40"/>
        <v>2011</v>
      </c>
      <c r="L1160" s="42">
        <f t="shared" si="39"/>
        <v>276.29126877765952</v>
      </c>
      <c r="M1160" s="39">
        <f>(VLOOKUP(DATE(2005,12,1),IGPM!A:B,2,1)/VLOOKUP(DATE(YEAR(F1160),MONTH(F1160),1),IGPM!A:B,2,1))*H1160</f>
        <v>34417.503830686401</v>
      </c>
      <c r="N1160" s="26" t="s">
        <v>28</v>
      </c>
      <c r="O1160" s="26" t="s">
        <v>29</v>
      </c>
      <c r="P1160" s="25">
        <v>-27452.17</v>
      </c>
      <c r="Q1160" s="25">
        <v>21168.310000000005</v>
      </c>
      <c r="R1160" s="25">
        <v>123033.90005696754</v>
      </c>
      <c r="S1160" s="25">
        <v>-69467.589380583711</v>
      </c>
      <c r="T1160" s="27">
        <v>53566.31067638383</v>
      </c>
    </row>
    <row r="1161" spans="1:20">
      <c r="A1161" s="28" t="s">
        <v>1452</v>
      </c>
      <c r="B1161" s="22" t="s">
        <v>61</v>
      </c>
      <c r="C1161" s="22" t="s">
        <v>32</v>
      </c>
      <c r="D1161" s="22" t="s">
        <v>95</v>
      </c>
      <c r="E1161" s="22" t="s">
        <v>26</v>
      </c>
      <c r="F1161" s="23">
        <v>40907</v>
      </c>
      <c r="G1161" s="24" t="s">
        <v>27</v>
      </c>
      <c r="H1161" s="25">
        <v>48620.480000000003</v>
      </c>
      <c r="I1161" s="25">
        <v>-27452.17</v>
      </c>
      <c r="J1161" s="25">
        <v>21168.310000000005</v>
      </c>
      <c r="K1161" s="41">
        <f t="shared" si="40"/>
        <v>2011</v>
      </c>
      <c r="L1161" s="42">
        <f t="shared" si="39"/>
        <v>276.29126877765952</v>
      </c>
      <c r="M1161" s="39">
        <f>(VLOOKUP(DATE(2005,12,1),IGPM!A:B,2,1)/VLOOKUP(DATE(YEAR(F1161),MONTH(F1161),1),IGPM!A:B,2,1))*H1161</f>
        <v>34417.503830686401</v>
      </c>
      <c r="N1161" s="26" t="s">
        <v>28</v>
      </c>
      <c r="O1161" s="26" t="s">
        <v>29</v>
      </c>
      <c r="P1161" s="25">
        <v>-27452.17</v>
      </c>
      <c r="Q1161" s="25">
        <v>21168.310000000005</v>
      </c>
      <c r="R1161" s="25">
        <v>123033.90005696754</v>
      </c>
      <c r="S1161" s="25">
        <v>-69467.589380583711</v>
      </c>
      <c r="T1161" s="27">
        <v>53566.31067638383</v>
      </c>
    </row>
    <row r="1162" spans="1:20">
      <c r="A1162" s="28" t="s">
        <v>1453</v>
      </c>
      <c r="B1162" s="22" t="s">
        <v>1454</v>
      </c>
      <c r="C1162" s="22" t="s">
        <v>32</v>
      </c>
      <c r="D1162" s="22" t="s">
        <v>95</v>
      </c>
      <c r="E1162" s="22" t="s">
        <v>26</v>
      </c>
      <c r="F1162" s="23">
        <v>40907</v>
      </c>
      <c r="G1162" s="24" t="s">
        <v>27</v>
      </c>
      <c r="H1162" s="25">
        <v>38518.17</v>
      </c>
      <c r="I1162" s="25">
        <v>-23848.01</v>
      </c>
      <c r="J1162" s="25">
        <v>14670.16</v>
      </c>
      <c r="K1162" s="41">
        <f t="shared" si="40"/>
        <v>2011</v>
      </c>
      <c r="L1162" s="42">
        <f t="shared" si="39"/>
        <v>251.96377056198818</v>
      </c>
      <c r="M1162" s="39">
        <f>(VLOOKUP(DATE(2005,12,1),IGPM!A:B,2,1)/VLOOKUP(DATE(YEAR(F1162),MONTH(F1162),1),IGPM!A:B,2,1))*H1162</f>
        <v>27266.272639143623</v>
      </c>
      <c r="N1162" s="26" t="s">
        <v>28</v>
      </c>
      <c r="O1162" s="26" t="s">
        <v>29</v>
      </c>
      <c r="P1162" s="25">
        <v>-23848.01</v>
      </c>
      <c r="Q1162" s="25">
        <v>14670.16</v>
      </c>
      <c r="R1162" s="25">
        <v>97470.051265583665</v>
      </c>
      <c r="S1162" s="25">
        <v>-60347.279148572001</v>
      </c>
      <c r="T1162" s="27">
        <v>37122.772117011664</v>
      </c>
    </row>
    <row r="1163" spans="1:20">
      <c r="A1163" s="28" t="s">
        <v>1455</v>
      </c>
      <c r="B1163" s="22" t="s">
        <v>1454</v>
      </c>
      <c r="C1163" s="22" t="s">
        <v>32</v>
      </c>
      <c r="D1163" s="22" t="s">
        <v>95</v>
      </c>
      <c r="E1163" s="22" t="s">
        <v>26</v>
      </c>
      <c r="F1163" s="23">
        <v>40907</v>
      </c>
      <c r="G1163" s="24" t="s">
        <v>27</v>
      </c>
      <c r="H1163" s="25">
        <v>38518.17</v>
      </c>
      <c r="I1163" s="25">
        <v>-23848.01</v>
      </c>
      <c r="J1163" s="25">
        <v>14670.16</v>
      </c>
      <c r="K1163" s="41">
        <f t="shared" si="40"/>
        <v>2011</v>
      </c>
      <c r="L1163" s="42">
        <f t="shared" si="39"/>
        <v>251.96377056198818</v>
      </c>
      <c r="M1163" s="39">
        <f>(VLOOKUP(DATE(2005,12,1),IGPM!A:B,2,1)/VLOOKUP(DATE(YEAR(F1163),MONTH(F1163),1),IGPM!A:B,2,1))*H1163</f>
        <v>27266.272639143623</v>
      </c>
      <c r="N1163" s="26" t="s">
        <v>28</v>
      </c>
      <c r="O1163" s="26" t="s">
        <v>29</v>
      </c>
      <c r="P1163" s="25">
        <v>-23848.01</v>
      </c>
      <c r="Q1163" s="25">
        <v>14670.16</v>
      </c>
      <c r="R1163" s="25">
        <v>97470.051265583665</v>
      </c>
      <c r="S1163" s="25">
        <v>-60347.279148572001</v>
      </c>
      <c r="T1163" s="27">
        <v>37122.772117011664</v>
      </c>
    </row>
    <row r="1164" spans="1:20">
      <c r="A1164" s="28" t="s">
        <v>1456</v>
      </c>
      <c r="B1164" s="22" t="s">
        <v>220</v>
      </c>
      <c r="C1164" s="22" t="s">
        <v>32</v>
      </c>
      <c r="D1164" s="22" t="s">
        <v>95</v>
      </c>
      <c r="E1164" s="22" t="s">
        <v>26</v>
      </c>
      <c r="F1164" s="23">
        <v>40907</v>
      </c>
      <c r="G1164" s="24" t="s">
        <v>27</v>
      </c>
      <c r="H1164" s="25">
        <v>42897.5</v>
      </c>
      <c r="I1164" s="25">
        <v>-23896.69</v>
      </c>
      <c r="J1164" s="25">
        <v>19000.810000000001</v>
      </c>
      <c r="K1164" s="41">
        <f t="shared" si="40"/>
        <v>2011</v>
      </c>
      <c r="L1164" s="42">
        <f t="shared" si="39"/>
        <v>280.039202081962</v>
      </c>
      <c r="M1164" s="39">
        <f>(VLOOKUP(DATE(2005,12,1),IGPM!A:B,2,1)/VLOOKUP(DATE(YEAR(F1164),MONTH(F1164),1),IGPM!A:B,2,1))*H1164</f>
        <v>30366.316222646707</v>
      </c>
      <c r="N1164" s="26" t="s">
        <v>28</v>
      </c>
      <c r="O1164" s="26" t="s">
        <v>29</v>
      </c>
      <c r="P1164" s="25">
        <v>-23896.69</v>
      </c>
      <c r="Q1164" s="25">
        <v>19000.810000000001</v>
      </c>
      <c r="R1164" s="25">
        <v>108551.92560200485</v>
      </c>
      <c r="S1164" s="25">
        <v>-60470.463663714043</v>
      </c>
      <c r="T1164" s="27">
        <v>48081.461938290806</v>
      </c>
    </row>
    <row r="1165" spans="1:20">
      <c r="A1165" s="28" t="s">
        <v>1457</v>
      </c>
      <c r="B1165" s="22" t="s">
        <v>220</v>
      </c>
      <c r="C1165" s="22" t="s">
        <v>32</v>
      </c>
      <c r="D1165" s="22" t="s">
        <v>95</v>
      </c>
      <c r="E1165" s="22" t="s">
        <v>26</v>
      </c>
      <c r="F1165" s="23">
        <v>40907</v>
      </c>
      <c r="G1165" s="24" t="s">
        <v>27</v>
      </c>
      <c r="H1165" s="25">
        <v>42897.5</v>
      </c>
      <c r="I1165" s="25">
        <v>-23896.69</v>
      </c>
      <c r="J1165" s="25">
        <v>19000.810000000001</v>
      </c>
      <c r="K1165" s="41">
        <f t="shared" si="40"/>
        <v>2011</v>
      </c>
      <c r="L1165" s="42">
        <f t="shared" si="39"/>
        <v>280.039202081962</v>
      </c>
      <c r="M1165" s="39">
        <f>(VLOOKUP(DATE(2005,12,1),IGPM!A:B,2,1)/VLOOKUP(DATE(YEAR(F1165),MONTH(F1165),1),IGPM!A:B,2,1))*H1165</f>
        <v>30366.316222646707</v>
      </c>
      <c r="N1165" s="26" t="s">
        <v>28</v>
      </c>
      <c r="O1165" s="26" t="s">
        <v>29</v>
      </c>
      <c r="P1165" s="25">
        <v>-23896.69</v>
      </c>
      <c r="Q1165" s="25">
        <v>19000.810000000001</v>
      </c>
      <c r="R1165" s="25">
        <v>108551.92560200485</v>
      </c>
      <c r="S1165" s="25">
        <v>-60470.463663714043</v>
      </c>
      <c r="T1165" s="27">
        <v>48081.461938290806</v>
      </c>
    </row>
    <row r="1166" spans="1:20">
      <c r="A1166" s="28" t="s">
        <v>1458</v>
      </c>
      <c r="B1166" s="22" t="s">
        <v>220</v>
      </c>
      <c r="C1166" s="22" t="s">
        <v>32</v>
      </c>
      <c r="D1166" s="22" t="s">
        <v>95</v>
      </c>
      <c r="E1166" s="22" t="s">
        <v>26</v>
      </c>
      <c r="F1166" s="23">
        <v>40907</v>
      </c>
      <c r="G1166" s="24" t="s">
        <v>27</v>
      </c>
      <c r="H1166" s="25">
        <v>42897.5</v>
      </c>
      <c r="I1166" s="25">
        <v>-23896.69</v>
      </c>
      <c r="J1166" s="25">
        <v>19000.810000000001</v>
      </c>
      <c r="K1166" s="41">
        <f t="shared" si="40"/>
        <v>2011</v>
      </c>
      <c r="L1166" s="42">
        <f t="shared" si="39"/>
        <v>280.039202081962</v>
      </c>
      <c r="M1166" s="39">
        <f>(VLOOKUP(DATE(2005,12,1),IGPM!A:B,2,1)/VLOOKUP(DATE(YEAR(F1166),MONTH(F1166),1),IGPM!A:B,2,1))*H1166</f>
        <v>30366.316222646707</v>
      </c>
      <c r="N1166" s="26" t="s">
        <v>28</v>
      </c>
      <c r="O1166" s="26" t="s">
        <v>29</v>
      </c>
      <c r="P1166" s="25">
        <v>-23896.69</v>
      </c>
      <c r="Q1166" s="25">
        <v>19000.810000000001</v>
      </c>
      <c r="R1166" s="25">
        <v>108551.92560200485</v>
      </c>
      <c r="S1166" s="25">
        <v>-60470.463663714043</v>
      </c>
      <c r="T1166" s="27">
        <v>48081.461938290806</v>
      </c>
    </row>
    <row r="1167" spans="1:20">
      <c r="A1167" s="28" t="s">
        <v>1459</v>
      </c>
      <c r="B1167" s="22" t="s">
        <v>61</v>
      </c>
      <c r="C1167" s="22" t="s">
        <v>172</v>
      </c>
      <c r="D1167" s="22" t="s">
        <v>95</v>
      </c>
      <c r="E1167" s="22" t="s">
        <v>26</v>
      </c>
      <c r="F1167" s="23">
        <v>40907</v>
      </c>
      <c r="G1167" s="24" t="s">
        <v>27</v>
      </c>
      <c r="H1167" s="25">
        <v>48321.89</v>
      </c>
      <c r="I1167" s="25">
        <v>-25163.17</v>
      </c>
      <c r="J1167" s="25">
        <v>23158.720000000001</v>
      </c>
      <c r="K1167" s="41">
        <f t="shared" si="40"/>
        <v>2011</v>
      </c>
      <c r="L1167" s="42">
        <f t="shared" si="39"/>
        <v>299.57333833535284</v>
      </c>
      <c r="M1167" s="39">
        <f>(VLOOKUP(DATE(2005,12,1),IGPM!A:B,2,1)/VLOOKUP(DATE(YEAR(F1167),MONTH(F1167),1),IGPM!A:B,2,1))*H1167</f>
        <v>34206.137705366273</v>
      </c>
      <c r="N1167" s="26" t="s">
        <v>28</v>
      </c>
      <c r="O1167" s="26" t="s">
        <v>29</v>
      </c>
      <c r="P1167" s="25">
        <v>-25163.17</v>
      </c>
      <c r="Q1167" s="25">
        <v>23158.720000000001</v>
      </c>
      <c r="R1167" s="25">
        <v>122278.31944118567</v>
      </c>
      <c r="S1167" s="25">
        <v>-63675.28545371176</v>
      </c>
      <c r="T1167" s="27">
        <v>58603.033987473907</v>
      </c>
    </row>
    <row r="1168" spans="1:20">
      <c r="A1168" s="28" t="s">
        <v>1460</v>
      </c>
      <c r="B1168" s="22" t="s">
        <v>1461</v>
      </c>
      <c r="C1168" s="22" t="s">
        <v>172</v>
      </c>
      <c r="D1168" s="22" t="s">
        <v>95</v>
      </c>
      <c r="E1168" s="22" t="s">
        <v>26</v>
      </c>
      <c r="F1168" s="23">
        <v>40907</v>
      </c>
      <c r="G1168" s="24" t="s">
        <v>27</v>
      </c>
      <c r="H1168" s="25">
        <v>32994.25</v>
      </c>
      <c r="I1168" s="25">
        <v>-21794.240000000002</v>
      </c>
      <c r="J1168" s="25">
        <v>11200.009999999998</v>
      </c>
      <c r="K1168" s="41">
        <f t="shared" si="40"/>
        <v>2011</v>
      </c>
      <c r="L1168" s="42">
        <f t="shared" si="39"/>
        <v>236.16804256537506</v>
      </c>
      <c r="M1168" s="39">
        <f>(VLOOKUP(DATE(2005,12,1),IGPM!A:B,2,1)/VLOOKUP(DATE(YEAR(F1168),MONTH(F1168),1),IGPM!A:B,2,1))*H1168</f>
        <v>23355.99578131735</v>
      </c>
      <c r="N1168" s="26" t="s">
        <v>28</v>
      </c>
      <c r="O1168" s="26" t="s">
        <v>29</v>
      </c>
      <c r="P1168" s="25">
        <v>-21794.240000000002</v>
      </c>
      <c r="Q1168" s="25">
        <v>11200.009999999998</v>
      </c>
      <c r="R1168" s="25">
        <v>83491.797221142231</v>
      </c>
      <c r="S1168" s="25">
        <v>-55150.223650148335</v>
      </c>
      <c r="T1168" s="27">
        <v>28341.573570993896</v>
      </c>
    </row>
    <row r="1169" spans="1:20">
      <c r="A1169" s="28" t="s">
        <v>1462</v>
      </c>
      <c r="B1169" s="22" t="s">
        <v>61</v>
      </c>
      <c r="C1169" s="22" t="s">
        <v>172</v>
      </c>
      <c r="D1169" s="22" t="s">
        <v>95</v>
      </c>
      <c r="E1169" s="22" t="s">
        <v>26</v>
      </c>
      <c r="F1169" s="23">
        <v>40907</v>
      </c>
      <c r="G1169" s="24" t="s">
        <v>27</v>
      </c>
      <c r="H1169" s="25">
        <v>48321.89</v>
      </c>
      <c r="I1169" s="25">
        <v>-25163.17</v>
      </c>
      <c r="J1169" s="25">
        <v>23158.720000000001</v>
      </c>
      <c r="K1169" s="41">
        <f t="shared" si="40"/>
        <v>2011</v>
      </c>
      <c r="L1169" s="42">
        <f t="shared" si="39"/>
        <v>299.57333833535284</v>
      </c>
      <c r="M1169" s="39">
        <f>(VLOOKUP(DATE(2005,12,1),IGPM!A:B,2,1)/VLOOKUP(DATE(YEAR(F1169),MONTH(F1169),1),IGPM!A:B,2,1))*H1169</f>
        <v>34206.137705366273</v>
      </c>
      <c r="N1169" s="26" t="s">
        <v>28</v>
      </c>
      <c r="O1169" s="26" t="s">
        <v>29</v>
      </c>
      <c r="P1169" s="25">
        <v>-25163.17</v>
      </c>
      <c r="Q1169" s="25">
        <v>23158.720000000001</v>
      </c>
      <c r="R1169" s="25">
        <v>122278.31944118567</v>
      </c>
      <c r="S1169" s="25">
        <v>-63675.28545371176</v>
      </c>
      <c r="T1169" s="27">
        <v>58603.033987473907</v>
      </c>
    </row>
    <row r="1170" spans="1:20">
      <c r="A1170" s="28" t="s">
        <v>1463</v>
      </c>
      <c r="B1170" s="22" t="s">
        <v>1461</v>
      </c>
      <c r="C1170" s="22" t="s">
        <v>172</v>
      </c>
      <c r="D1170" s="22" t="s">
        <v>95</v>
      </c>
      <c r="E1170" s="22" t="s">
        <v>26</v>
      </c>
      <c r="F1170" s="23">
        <v>40907</v>
      </c>
      <c r="G1170" s="24" t="s">
        <v>27</v>
      </c>
      <c r="H1170" s="25">
        <v>32994.25</v>
      </c>
      <c r="I1170" s="25">
        <v>-21794.240000000002</v>
      </c>
      <c r="J1170" s="25">
        <v>11200.009999999998</v>
      </c>
      <c r="K1170" s="41">
        <f t="shared" si="40"/>
        <v>2011</v>
      </c>
      <c r="L1170" s="42">
        <f t="shared" si="39"/>
        <v>236.16804256537506</v>
      </c>
      <c r="M1170" s="39">
        <f>(VLOOKUP(DATE(2005,12,1),IGPM!A:B,2,1)/VLOOKUP(DATE(YEAR(F1170),MONTH(F1170),1),IGPM!A:B,2,1))*H1170</f>
        <v>23355.99578131735</v>
      </c>
      <c r="N1170" s="26" t="s">
        <v>28</v>
      </c>
      <c r="O1170" s="26" t="s">
        <v>29</v>
      </c>
      <c r="P1170" s="25">
        <v>-21794.240000000002</v>
      </c>
      <c r="Q1170" s="25">
        <v>11200.009999999998</v>
      </c>
      <c r="R1170" s="25">
        <v>83491.797221142231</v>
      </c>
      <c r="S1170" s="25">
        <v>-55150.223650148335</v>
      </c>
      <c r="T1170" s="27">
        <v>28341.573570993896</v>
      </c>
    </row>
    <row r="1171" spans="1:20">
      <c r="A1171" s="28" t="s">
        <v>1464</v>
      </c>
      <c r="B1171" s="22" t="s">
        <v>68</v>
      </c>
      <c r="C1171" s="22" t="s">
        <v>69</v>
      </c>
      <c r="D1171" s="22" t="s">
        <v>105</v>
      </c>
      <c r="E1171" s="22" t="s">
        <v>26</v>
      </c>
      <c r="F1171" s="23">
        <v>40907</v>
      </c>
      <c r="G1171" s="24" t="s">
        <v>27</v>
      </c>
      <c r="H1171" s="25">
        <v>766021.67</v>
      </c>
      <c r="I1171" s="25">
        <v>-361901.72</v>
      </c>
      <c r="J1171" s="25">
        <v>404119.95000000007</v>
      </c>
      <c r="K1171" s="41">
        <f t="shared" si="40"/>
        <v>2011</v>
      </c>
      <c r="L1171" s="42">
        <f t="shared" si="39"/>
        <v>330.19843210471623</v>
      </c>
      <c r="M1171" s="39">
        <f>(VLOOKUP(DATE(2005,12,1),IGPM!A:B,2,1)/VLOOKUP(DATE(YEAR(F1171),MONTH(F1171),1),IGPM!A:B,2,1))*H1171</f>
        <v>542252.02551710291</v>
      </c>
      <c r="N1171" s="26" t="s">
        <v>28</v>
      </c>
      <c r="O1171" s="26" t="s">
        <v>29</v>
      </c>
      <c r="P1171" s="25">
        <v>-361901.72</v>
      </c>
      <c r="Q1171" s="25">
        <v>404119.95000000007</v>
      </c>
      <c r="R1171" s="25">
        <v>1938414.2976015739</v>
      </c>
      <c r="S1171" s="25">
        <v>-915790.63079847523</v>
      </c>
      <c r="T1171" s="27">
        <v>1022623.6668030986</v>
      </c>
    </row>
    <row r="1172" spans="1:20">
      <c r="A1172" s="28" t="s">
        <v>1465</v>
      </c>
      <c r="B1172" s="22" t="s">
        <v>68</v>
      </c>
      <c r="C1172" s="22" t="s">
        <v>69</v>
      </c>
      <c r="D1172" s="22" t="s">
        <v>25</v>
      </c>
      <c r="E1172" s="22" t="s">
        <v>26</v>
      </c>
      <c r="F1172" s="23">
        <v>40907</v>
      </c>
      <c r="G1172" s="24" t="s">
        <v>27</v>
      </c>
      <c r="H1172" s="25">
        <v>3143388.92</v>
      </c>
      <c r="I1172" s="25">
        <v>-1702185.16</v>
      </c>
      <c r="J1172" s="25">
        <v>1441203.76</v>
      </c>
      <c r="K1172" s="41">
        <f t="shared" si="40"/>
        <v>2011</v>
      </c>
      <c r="L1172" s="42">
        <f t="shared" si="39"/>
        <v>288.08186268055584</v>
      </c>
      <c r="M1172" s="39">
        <f>(VLOOKUP(DATE(2005,12,1),IGPM!A:B,2,1)/VLOOKUP(DATE(YEAR(F1172),MONTH(F1172),1),IGPM!A:B,2,1))*H1172</f>
        <v>2225144.6344305356</v>
      </c>
      <c r="N1172" s="26" t="s">
        <v>28</v>
      </c>
      <c r="O1172" s="26" t="s">
        <v>29</v>
      </c>
      <c r="P1172" s="25">
        <v>-1702185.16</v>
      </c>
      <c r="Q1172" s="25">
        <v>1441203.76</v>
      </c>
      <c r="R1172" s="25">
        <v>7954331.142421036</v>
      </c>
      <c r="S1172" s="25">
        <v>-4307371.6848104605</v>
      </c>
      <c r="T1172" s="27">
        <v>3646959.4576105755</v>
      </c>
    </row>
    <row r="1173" spans="1:20">
      <c r="A1173" s="28" t="s">
        <v>1466</v>
      </c>
      <c r="B1173" s="22" t="s">
        <v>794</v>
      </c>
      <c r="C1173" s="22" t="s">
        <v>32</v>
      </c>
      <c r="D1173" s="22" t="s">
        <v>25</v>
      </c>
      <c r="E1173" s="22" t="s">
        <v>26</v>
      </c>
      <c r="F1173" s="23">
        <v>40907</v>
      </c>
      <c r="G1173" s="24" t="s">
        <v>27</v>
      </c>
      <c r="H1173" s="25">
        <v>39310.03</v>
      </c>
      <c r="I1173" s="25">
        <v>-25256.39</v>
      </c>
      <c r="J1173" s="25">
        <v>14053.64</v>
      </c>
      <c r="K1173" s="41">
        <f t="shared" si="40"/>
        <v>2011</v>
      </c>
      <c r="L1173" s="42">
        <f t="shared" si="39"/>
        <v>242.80448155892429</v>
      </c>
      <c r="M1173" s="39">
        <f>(VLOOKUP(DATE(2005,12,1),IGPM!A:B,2,1)/VLOOKUP(DATE(YEAR(F1173),MONTH(F1173),1),IGPM!A:B,2,1))*H1173</f>
        <v>27826.815122133659</v>
      </c>
      <c r="N1173" s="26" t="s">
        <v>28</v>
      </c>
      <c r="O1173" s="26" t="s">
        <v>29</v>
      </c>
      <c r="P1173" s="25">
        <v>-25256.39</v>
      </c>
      <c r="Q1173" s="25">
        <v>14053.64</v>
      </c>
      <c r="R1173" s="25">
        <v>99473.849337900305</v>
      </c>
      <c r="S1173" s="25">
        <v>-63911.178233118932</v>
      </c>
      <c r="T1173" s="27">
        <v>35562.671104781373</v>
      </c>
    </row>
    <row r="1174" spans="1:20">
      <c r="A1174" s="28" t="s">
        <v>1467</v>
      </c>
      <c r="B1174" s="22" t="s">
        <v>798</v>
      </c>
      <c r="C1174" s="22" t="s">
        <v>32</v>
      </c>
      <c r="D1174" s="22" t="s">
        <v>25</v>
      </c>
      <c r="E1174" s="22" t="s">
        <v>26</v>
      </c>
      <c r="F1174" s="23">
        <v>40907</v>
      </c>
      <c r="G1174" s="24" t="s">
        <v>27</v>
      </c>
      <c r="H1174" s="25">
        <v>76106.679999999993</v>
      </c>
      <c r="I1174" s="25">
        <v>-47888.62</v>
      </c>
      <c r="J1174" s="25">
        <v>28218.05999999999</v>
      </c>
      <c r="K1174" s="41">
        <f t="shared" si="40"/>
        <v>2011</v>
      </c>
      <c r="L1174" s="42">
        <f t="shared" si="39"/>
        <v>247.92199232301948</v>
      </c>
      <c r="M1174" s="39">
        <f>(VLOOKUP(DATE(2005,12,1),IGPM!A:B,2,1)/VLOOKUP(DATE(YEAR(F1174),MONTH(F1174),1),IGPM!A:B,2,1))*H1174</f>
        <v>53874.456822327207</v>
      </c>
      <c r="N1174" s="26" t="s">
        <v>28</v>
      </c>
      <c r="O1174" s="26" t="s">
        <v>29</v>
      </c>
      <c r="P1174" s="25">
        <v>-47888.62</v>
      </c>
      <c r="Q1174" s="25">
        <v>28218.05999999999</v>
      </c>
      <c r="R1174" s="25">
        <v>192587.60219536311</v>
      </c>
      <c r="S1174" s="25">
        <v>-121181.93170750467</v>
      </c>
      <c r="T1174" s="27">
        <v>71405.670487858442</v>
      </c>
    </row>
    <row r="1175" spans="1:20">
      <c r="A1175" s="28" t="s">
        <v>1468</v>
      </c>
      <c r="B1175" s="22" t="s">
        <v>68</v>
      </c>
      <c r="C1175" s="22" t="s">
        <v>69</v>
      </c>
      <c r="D1175" s="22" t="s">
        <v>25</v>
      </c>
      <c r="E1175" s="22" t="s">
        <v>26</v>
      </c>
      <c r="F1175" s="23">
        <v>40907</v>
      </c>
      <c r="G1175" s="24" t="s">
        <v>27</v>
      </c>
      <c r="H1175" s="25">
        <v>942909.3</v>
      </c>
      <c r="I1175" s="25">
        <v>-505461.42</v>
      </c>
      <c r="J1175" s="25">
        <v>437447.88000000006</v>
      </c>
      <c r="K1175" s="41">
        <f t="shared" si="40"/>
        <v>2011</v>
      </c>
      <c r="L1175" s="42">
        <f t="shared" si="39"/>
        <v>291.00905624013802</v>
      </c>
      <c r="M1175" s="39">
        <f>(VLOOKUP(DATE(2005,12,1),IGPM!A:B,2,1)/VLOOKUP(DATE(YEAR(F1175),MONTH(F1175),1),IGPM!A:B,2,1))*H1175</f>
        <v>667467.38092136953</v>
      </c>
      <c r="N1175" s="26" t="s">
        <v>28</v>
      </c>
      <c r="O1175" s="26" t="s">
        <v>29</v>
      </c>
      <c r="P1175" s="25">
        <v>-505461.42</v>
      </c>
      <c r="Q1175" s="25">
        <v>437447.88000000006</v>
      </c>
      <c r="R1175" s="25">
        <v>2386027.6282542916</v>
      </c>
      <c r="S1175" s="25">
        <v>-1279067.7885313535</v>
      </c>
      <c r="T1175" s="27">
        <v>1106959.8397229381</v>
      </c>
    </row>
    <row r="1176" spans="1:20">
      <c r="A1176" s="28" t="s">
        <v>1469</v>
      </c>
      <c r="B1176" s="22" t="s">
        <v>68</v>
      </c>
      <c r="C1176" s="22" t="s">
        <v>69</v>
      </c>
      <c r="D1176" s="22" t="s">
        <v>25</v>
      </c>
      <c r="E1176" s="22" t="s">
        <v>26</v>
      </c>
      <c r="F1176" s="23">
        <v>40907</v>
      </c>
      <c r="G1176" s="24" t="s">
        <v>27</v>
      </c>
      <c r="H1176" s="25">
        <v>942909.3</v>
      </c>
      <c r="I1176" s="25">
        <v>-505461.42</v>
      </c>
      <c r="J1176" s="25">
        <v>437447.88000000006</v>
      </c>
      <c r="K1176" s="41">
        <f t="shared" si="40"/>
        <v>2011</v>
      </c>
      <c r="L1176" s="42">
        <f t="shared" si="39"/>
        <v>291.00905624013802</v>
      </c>
      <c r="M1176" s="39">
        <f>(VLOOKUP(DATE(2005,12,1),IGPM!A:B,2,1)/VLOOKUP(DATE(YEAR(F1176),MONTH(F1176),1),IGPM!A:B,2,1))*H1176</f>
        <v>667467.38092136953</v>
      </c>
      <c r="N1176" s="26" t="s">
        <v>28</v>
      </c>
      <c r="O1176" s="26" t="s">
        <v>29</v>
      </c>
      <c r="P1176" s="25">
        <v>-505461.42</v>
      </c>
      <c r="Q1176" s="25">
        <v>437447.88000000006</v>
      </c>
      <c r="R1176" s="25">
        <v>2386027.6282542916</v>
      </c>
      <c r="S1176" s="25">
        <v>-1279067.7885313535</v>
      </c>
      <c r="T1176" s="27">
        <v>1106959.8397229381</v>
      </c>
    </row>
    <row r="1177" spans="1:20">
      <c r="A1177" s="28" t="s">
        <v>1470</v>
      </c>
      <c r="B1177" s="22" t="s">
        <v>68</v>
      </c>
      <c r="C1177" s="22" t="s">
        <v>69</v>
      </c>
      <c r="D1177" s="22" t="s">
        <v>25</v>
      </c>
      <c r="E1177" s="22" t="s">
        <v>26</v>
      </c>
      <c r="F1177" s="23">
        <v>40907</v>
      </c>
      <c r="G1177" s="24" t="s">
        <v>27</v>
      </c>
      <c r="H1177" s="25">
        <v>942909.3</v>
      </c>
      <c r="I1177" s="25">
        <v>-505461.42</v>
      </c>
      <c r="J1177" s="25">
        <v>437447.88000000006</v>
      </c>
      <c r="K1177" s="41">
        <f t="shared" si="40"/>
        <v>2011</v>
      </c>
      <c r="L1177" s="42">
        <f t="shared" si="39"/>
        <v>291.00905624013802</v>
      </c>
      <c r="M1177" s="39">
        <f>(VLOOKUP(DATE(2005,12,1),IGPM!A:B,2,1)/VLOOKUP(DATE(YEAR(F1177),MONTH(F1177),1),IGPM!A:B,2,1))*H1177</f>
        <v>667467.38092136953</v>
      </c>
      <c r="N1177" s="26" t="s">
        <v>28</v>
      </c>
      <c r="O1177" s="26" t="s">
        <v>29</v>
      </c>
      <c r="P1177" s="25">
        <v>-505461.42</v>
      </c>
      <c r="Q1177" s="25">
        <v>437447.88000000006</v>
      </c>
      <c r="R1177" s="25">
        <v>2386027.6282542916</v>
      </c>
      <c r="S1177" s="25">
        <v>-1279067.7885313535</v>
      </c>
      <c r="T1177" s="27">
        <v>1106959.8397229381</v>
      </c>
    </row>
    <row r="1178" spans="1:20">
      <c r="A1178" s="28" t="s">
        <v>1471</v>
      </c>
      <c r="B1178" s="22" t="s">
        <v>61</v>
      </c>
      <c r="C1178" s="22" t="s">
        <v>32</v>
      </c>
      <c r="D1178" s="22" t="s">
        <v>25</v>
      </c>
      <c r="E1178" s="22" t="s">
        <v>26</v>
      </c>
      <c r="F1178" s="23">
        <v>40907</v>
      </c>
      <c r="G1178" s="24" t="s">
        <v>27</v>
      </c>
      <c r="H1178" s="25">
        <v>114270.58</v>
      </c>
      <c r="I1178" s="25">
        <v>-60542.86</v>
      </c>
      <c r="J1178" s="25">
        <v>53727.72</v>
      </c>
      <c r="K1178" s="41">
        <f t="shared" si="40"/>
        <v>2011</v>
      </c>
      <c r="L1178" s="42">
        <f t="shared" si="39"/>
        <v>294.43951739313275</v>
      </c>
      <c r="M1178" s="39">
        <f>(VLOOKUP(DATE(2005,12,1),IGPM!A:B,2,1)/VLOOKUP(DATE(YEAR(F1178),MONTH(F1178),1),IGPM!A:B,2,1))*H1178</f>
        <v>80889.948533719871</v>
      </c>
      <c r="N1178" s="26" t="s">
        <v>28</v>
      </c>
      <c r="O1178" s="26" t="s">
        <v>29</v>
      </c>
      <c r="P1178" s="25">
        <v>-60542.86</v>
      </c>
      <c r="Q1178" s="25">
        <v>53727.72</v>
      </c>
      <c r="R1178" s="25">
        <v>289161.17486235668</v>
      </c>
      <c r="S1178" s="25">
        <v>-153203.42757625956</v>
      </c>
      <c r="T1178" s="27">
        <v>135957.74728609712</v>
      </c>
    </row>
    <row r="1179" spans="1:20">
      <c r="A1179" s="28" t="s">
        <v>1472</v>
      </c>
      <c r="B1179" s="22" t="s">
        <v>68</v>
      </c>
      <c r="C1179" s="22" t="s">
        <v>69</v>
      </c>
      <c r="D1179" s="22" t="s">
        <v>25</v>
      </c>
      <c r="E1179" s="22" t="s">
        <v>26</v>
      </c>
      <c r="F1179" s="23">
        <v>40907</v>
      </c>
      <c r="G1179" s="24" t="s">
        <v>27</v>
      </c>
      <c r="H1179" s="25">
        <v>940666.94</v>
      </c>
      <c r="I1179" s="25">
        <v>-509544.7</v>
      </c>
      <c r="J1179" s="25">
        <v>431122.23999999993</v>
      </c>
      <c r="K1179" s="41">
        <f t="shared" si="40"/>
        <v>2011</v>
      </c>
      <c r="L1179" s="42">
        <f t="shared" si="39"/>
        <v>287.99051906535379</v>
      </c>
      <c r="M1179" s="39">
        <f>(VLOOKUP(DATE(2005,12,1),IGPM!A:B,2,1)/VLOOKUP(DATE(YEAR(F1179),MONTH(F1179),1),IGPM!A:B,2,1))*H1179</f>
        <v>665880.05735134764</v>
      </c>
      <c r="N1179" s="26" t="s">
        <v>28</v>
      </c>
      <c r="O1179" s="26" t="s">
        <v>29</v>
      </c>
      <c r="P1179" s="25">
        <v>-509544.7</v>
      </c>
      <c r="Q1179" s="25">
        <v>431122.23999999993</v>
      </c>
      <c r="R1179" s="25">
        <v>2380353.3466319847</v>
      </c>
      <c r="S1179" s="25">
        <v>-1289400.5097102602</v>
      </c>
      <c r="T1179" s="27">
        <v>1090952.8369217245</v>
      </c>
    </row>
    <row r="1180" spans="1:20">
      <c r="A1180" s="28" t="s">
        <v>1473</v>
      </c>
      <c r="B1180" s="22" t="s">
        <v>68</v>
      </c>
      <c r="C1180" s="22" t="s">
        <v>69</v>
      </c>
      <c r="D1180" s="22" t="s">
        <v>33</v>
      </c>
      <c r="E1180" s="22" t="s">
        <v>26</v>
      </c>
      <c r="F1180" s="23">
        <v>40907</v>
      </c>
      <c r="G1180" s="24" t="s">
        <v>27</v>
      </c>
      <c r="H1180" s="25">
        <v>637975.64</v>
      </c>
      <c r="I1180" s="25">
        <v>-327763.78000000003</v>
      </c>
      <c r="J1180" s="25">
        <v>310211.86</v>
      </c>
      <c r="K1180" s="41">
        <f t="shared" si="40"/>
        <v>2011</v>
      </c>
      <c r="L1180" s="42">
        <f t="shared" si="39"/>
        <v>303.64611928749417</v>
      </c>
      <c r="M1180" s="39">
        <f>(VLOOKUP(DATE(2005,12,1),IGPM!A:B,2,1)/VLOOKUP(DATE(YEAR(F1180),MONTH(F1180),1),IGPM!A:B,2,1))*H1180</f>
        <v>451610.70054398075</v>
      </c>
      <c r="N1180" s="26" t="s">
        <v>28</v>
      </c>
      <c r="O1180" s="26" t="s">
        <v>29</v>
      </c>
      <c r="P1180" s="25">
        <v>-327763.78000000003</v>
      </c>
      <c r="Q1180" s="25">
        <v>310211.86</v>
      </c>
      <c r="R1180" s="25">
        <v>1614394.4101444476</v>
      </c>
      <c r="S1180" s="25">
        <v>-829404.73131515575</v>
      </c>
      <c r="T1180" s="27">
        <v>784989.67882929184</v>
      </c>
    </row>
    <row r="1181" spans="1:20">
      <c r="A1181" s="28" t="s">
        <v>1474</v>
      </c>
      <c r="B1181" s="22" t="s">
        <v>113</v>
      </c>
      <c r="C1181" s="22" t="s">
        <v>32</v>
      </c>
      <c r="D1181" s="22" t="s">
        <v>95</v>
      </c>
      <c r="E1181" s="22" t="s">
        <v>26</v>
      </c>
      <c r="F1181" s="23">
        <v>40908</v>
      </c>
      <c r="G1181" s="24" t="s">
        <v>27</v>
      </c>
      <c r="H1181" s="25">
        <v>132393.18</v>
      </c>
      <c r="I1181" s="25">
        <v>-74592.97</v>
      </c>
      <c r="J1181" s="25">
        <v>57800.209999999992</v>
      </c>
      <c r="K1181" s="41">
        <f t="shared" si="40"/>
        <v>2011</v>
      </c>
      <c r="L1181" s="42">
        <f t="shared" si="39"/>
        <v>276.88046313211549</v>
      </c>
      <c r="M1181" s="39">
        <f>(VLOOKUP(DATE(2005,12,1),IGPM!A:B,2,1)/VLOOKUP(DATE(YEAR(F1181),MONTH(F1181),1),IGPM!A:B,2,1))*H1181</f>
        <v>93718.588952777791</v>
      </c>
      <c r="N1181" s="26" t="s">
        <v>28</v>
      </c>
      <c r="O1181" s="26" t="s">
        <v>29</v>
      </c>
      <c r="P1181" s="25">
        <v>-74592.97</v>
      </c>
      <c r="Q1181" s="25">
        <v>57800.209999999992</v>
      </c>
      <c r="R1181" s="25">
        <v>335020.33045219036</v>
      </c>
      <c r="S1181" s="25">
        <v>-188757.1660323464</v>
      </c>
      <c r="T1181" s="27">
        <v>146263.16441984396</v>
      </c>
    </row>
    <row r="1182" spans="1:20">
      <c r="A1182" s="28" t="s">
        <v>1475</v>
      </c>
      <c r="B1182" s="22" t="s">
        <v>1476</v>
      </c>
      <c r="C1182" s="22" t="s">
        <v>32</v>
      </c>
      <c r="D1182" s="22" t="s">
        <v>25</v>
      </c>
      <c r="E1182" s="22" t="s">
        <v>26</v>
      </c>
      <c r="F1182" s="23">
        <v>40908</v>
      </c>
      <c r="G1182" s="24" t="s">
        <v>27</v>
      </c>
      <c r="H1182" s="25">
        <v>21540.79</v>
      </c>
      <c r="I1182" s="25">
        <v>-13273.57</v>
      </c>
      <c r="J1182" s="25">
        <v>8267.2200000000012</v>
      </c>
      <c r="K1182" s="41">
        <f t="shared" si="40"/>
        <v>2011</v>
      </c>
      <c r="L1182" s="42">
        <f t="shared" si="39"/>
        <v>253.1619782771327</v>
      </c>
      <c r="M1182" s="39">
        <f>(VLOOKUP(DATE(2005,12,1),IGPM!A:B,2,1)/VLOOKUP(DATE(YEAR(F1182),MONTH(F1182),1),IGPM!A:B,2,1))*H1182</f>
        <v>15248.311459307091</v>
      </c>
      <c r="N1182" s="26" t="s">
        <v>28</v>
      </c>
      <c r="O1182" s="26" t="s">
        <v>29</v>
      </c>
      <c r="P1182" s="25">
        <v>-13273.57</v>
      </c>
      <c r="Q1182" s="25">
        <v>8267.2200000000012</v>
      </c>
      <c r="R1182" s="25">
        <v>54508.869595860138</v>
      </c>
      <c r="S1182" s="25">
        <v>-33588.7075730055</v>
      </c>
      <c r="T1182" s="27">
        <v>20920.162022854638</v>
      </c>
    </row>
    <row r="1183" spans="1:20">
      <c r="A1183" s="28" t="s">
        <v>1477</v>
      </c>
      <c r="B1183" s="22" t="s">
        <v>68</v>
      </c>
      <c r="C1183" s="22" t="s">
        <v>69</v>
      </c>
      <c r="D1183" s="22" t="s">
        <v>25</v>
      </c>
      <c r="E1183" s="22" t="s">
        <v>26</v>
      </c>
      <c r="F1183" s="23">
        <v>40908</v>
      </c>
      <c r="G1183" s="24" t="s">
        <v>27</v>
      </c>
      <c r="H1183" s="25">
        <v>78982.86</v>
      </c>
      <c r="I1183" s="25">
        <v>-49746.57</v>
      </c>
      <c r="J1183" s="25">
        <v>29236.29</v>
      </c>
      <c r="K1183" s="41">
        <f t="shared" si="40"/>
        <v>2011</v>
      </c>
      <c r="L1183" s="42">
        <f t="shared" si="39"/>
        <v>247.68192379896746</v>
      </c>
      <c r="M1183" s="39">
        <f>(VLOOKUP(DATE(2005,12,1),IGPM!A:B,2,1)/VLOOKUP(DATE(YEAR(F1183),MONTH(F1183),1),IGPM!A:B,2,1))*H1183</f>
        <v>55910.449395163669</v>
      </c>
      <c r="N1183" s="26" t="s">
        <v>28</v>
      </c>
      <c r="O1183" s="26" t="s">
        <v>29</v>
      </c>
      <c r="P1183" s="25">
        <v>-49746.57</v>
      </c>
      <c r="Q1183" s="25">
        <v>29236.29</v>
      </c>
      <c r="R1183" s="25">
        <v>199865.76239998985</v>
      </c>
      <c r="S1183" s="25">
        <v>-125883.46560044121</v>
      </c>
      <c r="T1183" s="27">
        <v>73982.29679954864</v>
      </c>
    </row>
    <row r="1184" spans="1:20">
      <c r="A1184" s="28" t="s">
        <v>1478</v>
      </c>
      <c r="B1184" s="22" t="s">
        <v>68</v>
      </c>
      <c r="C1184" s="22" t="s">
        <v>69</v>
      </c>
      <c r="D1184" s="22" t="s">
        <v>25</v>
      </c>
      <c r="E1184" s="22" t="s">
        <v>26</v>
      </c>
      <c r="F1184" s="23">
        <v>40908</v>
      </c>
      <c r="G1184" s="24" t="s">
        <v>27</v>
      </c>
      <c r="H1184" s="25">
        <v>78982.86</v>
      </c>
      <c r="I1184" s="25">
        <v>-49746.57</v>
      </c>
      <c r="J1184" s="25">
        <v>29236.29</v>
      </c>
      <c r="K1184" s="41">
        <f t="shared" si="40"/>
        <v>2011</v>
      </c>
      <c r="L1184" s="42">
        <f t="shared" si="39"/>
        <v>247.68192379896746</v>
      </c>
      <c r="M1184" s="39">
        <f>(VLOOKUP(DATE(2005,12,1),IGPM!A:B,2,1)/VLOOKUP(DATE(YEAR(F1184),MONTH(F1184),1),IGPM!A:B,2,1))*H1184</f>
        <v>55910.449395163669</v>
      </c>
      <c r="N1184" s="26" t="s">
        <v>28</v>
      </c>
      <c r="O1184" s="26" t="s">
        <v>29</v>
      </c>
      <c r="P1184" s="25">
        <v>-49746.57</v>
      </c>
      <c r="Q1184" s="25">
        <v>29236.29</v>
      </c>
      <c r="R1184" s="25">
        <v>199865.76239998985</v>
      </c>
      <c r="S1184" s="25">
        <v>-125883.46560044121</v>
      </c>
      <c r="T1184" s="27">
        <v>73982.29679954864</v>
      </c>
    </row>
    <row r="1185" spans="1:20">
      <c r="A1185" s="28" t="s">
        <v>1479</v>
      </c>
      <c r="B1185" s="22" t="s">
        <v>68</v>
      </c>
      <c r="C1185" s="22" t="s">
        <v>69</v>
      </c>
      <c r="D1185" s="22" t="s">
        <v>25</v>
      </c>
      <c r="E1185" s="22" t="s">
        <v>26</v>
      </c>
      <c r="F1185" s="23">
        <v>40908</v>
      </c>
      <c r="G1185" s="24" t="s">
        <v>27</v>
      </c>
      <c r="H1185" s="25">
        <v>1640228.32</v>
      </c>
      <c r="I1185" s="25">
        <v>-888486.68</v>
      </c>
      <c r="J1185" s="25">
        <v>751741.64</v>
      </c>
      <c r="K1185" s="41">
        <f t="shared" si="40"/>
        <v>2011</v>
      </c>
      <c r="L1185" s="42">
        <f t="shared" si="39"/>
        <v>287.99038148776748</v>
      </c>
      <c r="M1185" s="39">
        <f>(VLOOKUP(DATE(2005,12,1),IGPM!A:B,2,1)/VLOOKUP(DATE(YEAR(F1185),MONTH(F1185),1),IGPM!A:B,2,1))*H1185</f>
        <v>1161086.120227532</v>
      </c>
      <c r="N1185" s="26" t="s">
        <v>28</v>
      </c>
      <c r="O1185" s="26" t="s">
        <v>29</v>
      </c>
      <c r="P1185" s="25">
        <v>-888486.68</v>
      </c>
      <c r="Q1185" s="25">
        <v>751741.64</v>
      </c>
      <c r="R1185" s="25">
        <v>4150590.1873755208</v>
      </c>
      <c r="S1185" s="25">
        <v>-2248311.43972801</v>
      </c>
      <c r="T1185" s="27">
        <v>1902278.7476475108</v>
      </c>
    </row>
    <row r="1186" spans="1:20">
      <c r="A1186" s="28" t="s">
        <v>1480</v>
      </c>
      <c r="B1186" s="22" t="s">
        <v>68</v>
      </c>
      <c r="C1186" s="22" t="s">
        <v>69</v>
      </c>
      <c r="D1186" s="22" t="s">
        <v>25</v>
      </c>
      <c r="E1186" s="22" t="s">
        <v>26</v>
      </c>
      <c r="F1186" s="23">
        <v>40908</v>
      </c>
      <c r="G1186" s="24" t="s">
        <v>27</v>
      </c>
      <c r="H1186" s="25">
        <v>396580.87</v>
      </c>
      <c r="I1186" s="25">
        <v>-201944.56</v>
      </c>
      <c r="J1186" s="25">
        <v>194636.31</v>
      </c>
      <c r="K1186" s="41">
        <f t="shared" si="40"/>
        <v>2011</v>
      </c>
      <c r="L1186" s="42">
        <f t="shared" si="39"/>
        <v>306.35445550006398</v>
      </c>
      <c r="M1186" s="39">
        <f>(VLOOKUP(DATE(2005,12,1),IGPM!A:B,2,1)/VLOOKUP(DATE(YEAR(F1186),MONTH(F1186),1),IGPM!A:B,2,1))*H1186</f>
        <v>280731.97986531485</v>
      </c>
      <c r="N1186" s="26" t="s">
        <v>28</v>
      </c>
      <c r="O1186" s="26" t="s">
        <v>29</v>
      </c>
      <c r="P1186" s="25">
        <v>-201944.56</v>
      </c>
      <c r="Q1186" s="25">
        <v>194636.31</v>
      </c>
      <c r="R1186" s="25">
        <v>1003546.0596868899</v>
      </c>
      <c r="S1186" s="25">
        <v>-511019.77627716312</v>
      </c>
      <c r="T1186" s="27">
        <v>492526.28340972675</v>
      </c>
    </row>
    <row r="1187" spans="1:20">
      <c r="A1187" s="28" t="s">
        <v>1481</v>
      </c>
      <c r="B1187" s="22" t="s">
        <v>273</v>
      </c>
      <c r="C1187" s="22" t="s">
        <v>69</v>
      </c>
      <c r="D1187" s="22" t="s">
        <v>25</v>
      </c>
      <c r="E1187" s="22" t="s">
        <v>26</v>
      </c>
      <c r="F1187" s="23">
        <v>40908</v>
      </c>
      <c r="G1187" s="24" t="s">
        <v>27</v>
      </c>
      <c r="H1187" s="25">
        <v>8194.9599999999991</v>
      </c>
      <c r="I1187" s="25">
        <v>-3984.92</v>
      </c>
      <c r="J1187" s="25">
        <v>4210.0399999999991</v>
      </c>
      <c r="K1187" s="41">
        <f t="shared" si="40"/>
        <v>2011</v>
      </c>
      <c r="L1187" s="42">
        <f t="shared" si="39"/>
        <v>320.81290465053246</v>
      </c>
      <c r="M1187" s="39">
        <f>(VLOOKUP(DATE(2005,12,1),IGPM!A:B,2,1)/VLOOKUP(DATE(YEAR(F1187),MONTH(F1187),1),IGPM!A:B,2,1))*H1187</f>
        <v>5801.0547652413507</v>
      </c>
      <c r="N1187" s="26" t="s">
        <v>28</v>
      </c>
      <c r="O1187" s="26" t="s">
        <v>29</v>
      </c>
      <c r="P1187" s="25">
        <v>-3984.92</v>
      </c>
      <c r="Q1187" s="25">
        <v>4210.0399999999991</v>
      </c>
      <c r="R1187" s="25">
        <v>20737.308426631051</v>
      </c>
      <c r="S1187" s="25">
        <v>-10083.821653241826</v>
      </c>
      <c r="T1187" s="27">
        <v>10653.486773389224</v>
      </c>
    </row>
    <row r="1188" spans="1:20">
      <c r="A1188" s="28" t="s">
        <v>1482</v>
      </c>
      <c r="B1188" s="22" t="s">
        <v>68</v>
      </c>
      <c r="C1188" s="22" t="s">
        <v>69</v>
      </c>
      <c r="D1188" s="22" t="s">
        <v>33</v>
      </c>
      <c r="E1188" s="22" t="s">
        <v>26</v>
      </c>
      <c r="F1188" s="23">
        <v>40908</v>
      </c>
      <c r="G1188" s="24" t="s">
        <v>27</v>
      </c>
      <c r="H1188" s="25">
        <v>304135.03000000003</v>
      </c>
      <c r="I1188" s="25">
        <v>-151374.87</v>
      </c>
      <c r="J1188" s="25">
        <v>152760.16000000003</v>
      </c>
      <c r="K1188" s="41">
        <f t="shared" si="40"/>
        <v>2011</v>
      </c>
      <c r="L1188" s="42">
        <f t="shared" si="39"/>
        <v>313.42761635402235</v>
      </c>
      <c r="M1188" s="39">
        <f>(VLOOKUP(DATE(2005,12,1),IGPM!A:B,2,1)/VLOOKUP(DATE(YEAR(F1188),MONTH(F1188),1),IGPM!A:B,2,1))*H1188</f>
        <v>215291.34554144516</v>
      </c>
      <c r="N1188" s="26" t="s">
        <v>28</v>
      </c>
      <c r="O1188" s="26" t="s">
        <v>29</v>
      </c>
      <c r="P1188" s="25">
        <v>-151374.87</v>
      </c>
      <c r="Q1188" s="25">
        <v>152760.16000000003</v>
      </c>
      <c r="R1188" s="25">
        <v>769612.28858379892</v>
      </c>
      <c r="S1188" s="25">
        <v>-383053.40931879845</v>
      </c>
      <c r="T1188" s="27">
        <v>386558.87926500046</v>
      </c>
    </row>
    <row r="1189" spans="1:20">
      <c r="A1189" s="28" t="s">
        <v>1483</v>
      </c>
      <c r="B1189" s="22" t="s">
        <v>35</v>
      </c>
      <c r="C1189" s="22" t="s">
        <v>32</v>
      </c>
      <c r="D1189" s="22" t="s">
        <v>95</v>
      </c>
      <c r="E1189" s="22" t="s">
        <v>26</v>
      </c>
      <c r="F1189" s="23">
        <v>40909</v>
      </c>
      <c r="G1189" s="24" t="s">
        <v>27</v>
      </c>
      <c r="H1189" s="25">
        <v>4236.2700000000004</v>
      </c>
      <c r="I1189" s="25">
        <v>-2837.28</v>
      </c>
      <c r="J1189" s="25">
        <v>1398.9900000000002</v>
      </c>
      <c r="K1189" s="41">
        <f t="shared" si="40"/>
        <v>2012</v>
      </c>
      <c r="L1189" s="42">
        <f t="shared" si="39"/>
        <v>231.42652469971242</v>
      </c>
      <c r="M1189" s="39">
        <f>(VLOOKUP(DATE(2005,12,1),IGPM!A:B,2,1)/VLOOKUP(DATE(YEAR(F1189),MONTH(F1189),1),IGPM!A:B,2,1))*H1189</f>
        <v>2991.3345677013845</v>
      </c>
      <c r="N1189" s="26" t="s">
        <v>28</v>
      </c>
      <c r="O1189" s="26" t="s">
        <v>29</v>
      </c>
      <c r="P1189" s="25">
        <v>-2837.28</v>
      </c>
      <c r="Q1189" s="25">
        <v>1398.9900000000002</v>
      </c>
      <c r="R1189" s="25">
        <v>10693.267008846427</v>
      </c>
      <c r="S1189" s="25">
        <v>-7161.9119222475883</v>
      </c>
      <c r="T1189" s="27">
        <v>3531.3550865988391</v>
      </c>
    </row>
    <row r="1190" spans="1:20">
      <c r="A1190" s="28" t="s">
        <v>1484</v>
      </c>
      <c r="B1190" s="22" t="s">
        <v>61</v>
      </c>
      <c r="C1190" s="22" t="s">
        <v>32</v>
      </c>
      <c r="D1190" s="22" t="s">
        <v>95</v>
      </c>
      <c r="E1190" s="22" t="s">
        <v>26</v>
      </c>
      <c r="F1190" s="23">
        <v>40909</v>
      </c>
      <c r="G1190" s="24" t="s">
        <v>27</v>
      </c>
      <c r="H1190" s="25">
        <v>5911.42</v>
      </c>
      <c r="I1190" s="25">
        <v>-3325.54</v>
      </c>
      <c r="J1190" s="25">
        <v>2585.88</v>
      </c>
      <c r="K1190" s="41">
        <f t="shared" si="40"/>
        <v>2012</v>
      </c>
      <c r="L1190" s="42">
        <f t="shared" si="39"/>
        <v>275.52520793615474</v>
      </c>
      <c r="M1190" s="39">
        <f>(VLOOKUP(DATE(2005,12,1),IGPM!A:B,2,1)/VLOOKUP(DATE(YEAR(F1190),MONTH(F1190),1),IGPM!A:B,2,1))*H1190</f>
        <v>4174.1992342795229</v>
      </c>
      <c r="N1190" s="26" t="s">
        <v>28</v>
      </c>
      <c r="O1190" s="26" t="s">
        <v>29</v>
      </c>
      <c r="P1190" s="25">
        <v>-3325.54</v>
      </c>
      <c r="Q1190" s="25">
        <v>2585.88</v>
      </c>
      <c r="R1190" s="25">
        <v>14921.7100093797</v>
      </c>
      <c r="S1190" s="25">
        <v>-8394.3863749475695</v>
      </c>
      <c r="T1190" s="27">
        <v>6527.3236344321303</v>
      </c>
    </row>
    <row r="1191" spans="1:20">
      <c r="A1191" s="28" t="s">
        <v>1485</v>
      </c>
      <c r="B1191" s="22" t="s">
        <v>35</v>
      </c>
      <c r="C1191" s="22" t="s">
        <v>32</v>
      </c>
      <c r="D1191" s="22" t="s">
        <v>95</v>
      </c>
      <c r="E1191" s="22" t="s">
        <v>26</v>
      </c>
      <c r="F1191" s="23">
        <v>40909</v>
      </c>
      <c r="G1191" s="24" t="s">
        <v>27</v>
      </c>
      <c r="H1191" s="25">
        <v>4236.2700000000004</v>
      </c>
      <c r="I1191" s="25">
        <v>-2837.28</v>
      </c>
      <c r="J1191" s="25">
        <v>1398.9900000000002</v>
      </c>
      <c r="K1191" s="41">
        <f t="shared" si="40"/>
        <v>2012</v>
      </c>
      <c r="L1191" s="42">
        <f t="shared" si="39"/>
        <v>231.42652469971242</v>
      </c>
      <c r="M1191" s="39">
        <f>(VLOOKUP(DATE(2005,12,1),IGPM!A:B,2,1)/VLOOKUP(DATE(YEAR(F1191),MONTH(F1191),1),IGPM!A:B,2,1))*H1191</f>
        <v>2991.3345677013845</v>
      </c>
      <c r="N1191" s="26" t="s">
        <v>28</v>
      </c>
      <c r="O1191" s="26" t="s">
        <v>29</v>
      </c>
      <c r="P1191" s="25">
        <v>-2837.28</v>
      </c>
      <c r="Q1191" s="25">
        <v>1398.9900000000002</v>
      </c>
      <c r="R1191" s="25">
        <v>10693.267008846427</v>
      </c>
      <c r="S1191" s="25">
        <v>-7161.9119222475883</v>
      </c>
      <c r="T1191" s="27">
        <v>3531.3550865988391</v>
      </c>
    </row>
    <row r="1192" spans="1:20">
      <c r="A1192" s="28" t="s">
        <v>1486</v>
      </c>
      <c r="B1192" s="22" t="s">
        <v>68</v>
      </c>
      <c r="C1192" s="22" t="s">
        <v>69</v>
      </c>
      <c r="D1192" s="22" t="s">
        <v>95</v>
      </c>
      <c r="E1192" s="22" t="s">
        <v>26</v>
      </c>
      <c r="F1192" s="23">
        <v>40909</v>
      </c>
      <c r="G1192" s="24" t="s">
        <v>27</v>
      </c>
      <c r="H1192" s="25">
        <v>623020.62</v>
      </c>
      <c r="I1192" s="25">
        <v>-319234.63</v>
      </c>
      <c r="J1192" s="25">
        <v>303785.99</v>
      </c>
      <c r="K1192" s="41">
        <f t="shared" si="40"/>
        <v>2012</v>
      </c>
      <c r="L1192" s="42">
        <f t="shared" si="39"/>
        <v>302.49912454673228</v>
      </c>
      <c r="M1192" s="39">
        <f>(VLOOKUP(DATE(2005,12,1),IGPM!A:B,2,1)/VLOOKUP(DATE(YEAR(F1192),MONTH(F1192),1),IGPM!A:B,2,1))*H1192</f>
        <v>439930.20204017876</v>
      </c>
      <c r="N1192" s="26" t="s">
        <v>28</v>
      </c>
      <c r="O1192" s="26" t="s">
        <v>29</v>
      </c>
      <c r="P1192" s="25">
        <v>-319234.63</v>
      </c>
      <c r="Q1192" s="25">
        <v>303785.99</v>
      </c>
      <c r="R1192" s="25">
        <v>1572639.5724722566</v>
      </c>
      <c r="S1192" s="25">
        <v>-805817.65021122247</v>
      </c>
      <c r="T1192" s="27">
        <v>766821.92226103414</v>
      </c>
    </row>
    <row r="1193" spans="1:20">
      <c r="A1193" s="28" t="s">
        <v>1487</v>
      </c>
      <c r="B1193" s="22" t="s">
        <v>68</v>
      </c>
      <c r="C1193" s="22" t="s">
        <v>69</v>
      </c>
      <c r="D1193" s="22" t="s">
        <v>95</v>
      </c>
      <c r="E1193" s="22" t="s">
        <v>26</v>
      </c>
      <c r="F1193" s="23">
        <v>40909</v>
      </c>
      <c r="G1193" s="24" t="s">
        <v>27</v>
      </c>
      <c r="H1193" s="25">
        <v>62586.879999999997</v>
      </c>
      <c r="I1193" s="25">
        <v>-32070.39</v>
      </c>
      <c r="J1193" s="25">
        <v>30516.489999999998</v>
      </c>
      <c r="K1193" s="41">
        <f t="shared" si="40"/>
        <v>2012</v>
      </c>
      <c r="L1193" s="42">
        <f t="shared" si="39"/>
        <v>302.48981693081998</v>
      </c>
      <c r="M1193" s="39">
        <f>(VLOOKUP(DATE(2005,12,1),IGPM!A:B,2,1)/VLOOKUP(DATE(YEAR(F1193),MONTH(F1193),1),IGPM!A:B,2,1))*H1193</f>
        <v>44194.137207632746</v>
      </c>
      <c r="N1193" s="26" t="s">
        <v>28</v>
      </c>
      <c r="O1193" s="26" t="s">
        <v>29</v>
      </c>
      <c r="P1193" s="25">
        <v>-32070.39</v>
      </c>
      <c r="Q1193" s="25">
        <v>30516.489999999998</v>
      </c>
      <c r="R1193" s="25">
        <v>157982.89983656144</v>
      </c>
      <c r="S1193" s="25">
        <v>-80952.640730604588</v>
      </c>
      <c r="T1193" s="27">
        <v>77030.259105956851</v>
      </c>
    </row>
    <row r="1194" spans="1:20">
      <c r="A1194" s="28" t="s">
        <v>1488</v>
      </c>
      <c r="B1194" s="22" t="s">
        <v>68</v>
      </c>
      <c r="C1194" s="22" t="s">
        <v>69</v>
      </c>
      <c r="D1194" s="22" t="s">
        <v>95</v>
      </c>
      <c r="E1194" s="22" t="s">
        <v>26</v>
      </c>
      <c r="F1194" s="23">
        <v>40909</v>
      </c>
      <c r="G1194" s="24" t="s">
        <v>27</v>
      </c>
      <c r="H1194" s="25">
        <v>623020.62</v>
      </c>
      <c r="I1194" s="25">
        <v>-307008.02</v>
      </c>
      <c r="J1194" s="25">
        <v>316012.59999999998</v>
      </c>
      <c r="K1194" s="41">
        <f t="shared" si="40"/>
        <v>2012</v>
      </c>
      <c r="L1194" s="42">
        <f t="shared" si="39"/>
        <v>314.54616755614393</v>
      </c>
      <c r="M1194" s="39">
        <f>(VLOOKUP(DATE(2005,12,1),IGPM!A:B,2,1)/VLOOKUP(DATE(YEAR(F1194),MONTH(F1194),1),IGPM!A:B,2,1))*H1194</f>
        <v>439930.20204017876</v>
      </c>
      <c r="N1194" s="26" t="s">
        <v>28</v>
      </c>
      <c r="O1194" s="26" t="s">
        <v>29</v>
      </c>
      <c r="P1194" s="25">
        <v>-307008.02</v>
      </c>
      <c r="Q1194" s="25">
        <v>316012.59999999998</v>
      </c>
      <c r="R1194" s="25">
        <v>1572639.5724722566</v>
      </c>
      <c r="S1194" s="25">
        <v>-774955.02687913284</v>
      </c>
      <c r="T1194" s="27">
        <v>797684.54559312377</v>
      </c>
    </row>
    <row r="1195" spans="1:20">
      <c r="A1195" s="28" t="s">
        <v>1489</v>
      </c>
      <c r="B1195" s="22" t="s">
        <v>68</v>
      </c>
      <c r="C1195" s="22" t="s">
        <v>69</v>
      </c>
      <c r="D1195" s="22" t="s">
        <v>95</v>
      </c>
      <c r="E1195" s="22" t="s">
        <v>26</v>
      </c>
      <c r="F1195" s="23">
        <v>40909</v>
      </c>
      <c r="G1195" s="24" t="s">
        <v>27</v>
      </c>
      <c r="H1195" s="25">
        <v>623020.62</v>
      </c>
      <c r="I1195" s="25">
        <v>-319398.48</v>
      </c>
      <c r="J1195" s="25">
        <v>303622.14</v>
      </c>
      <c r="K1195" s="41">
        <f t="shared" si="40"/>
        <v>2012</v>
      </c>
      <c r="L1195" s="42">
        <f t="shared" si="39"/>
        <v>302.34394384093497</v>
      </c>
      <c r="M1195" s="39">
        <f>(VLOOKUP(DATE(2005,12,1),IGPM!A:B,2,1)/VLOOKUP(DATE(YEAR(F1195),MONTH(F1195),1),IGPM!A:B,2,1))*H1195</f>
        <v>439930.20204017876</v>
      </c>
      <c r="N1195" s="26" t="s">
        <v>28</v>
      </c>
      <c r="O1195" s="26" t="s">
        <v>29</v>
      </c>
      <c r="P1195" s="25">
        <v>-319398.48</v>
      </c>
      <c r="Q1195" s="25">
        <v>303622.14</v>
      </c>
      <c r="R1195" s="25">
        <v>1572639.5724722566</v>
      </c>
      <c r="S1195" s="25">
        <v>-806231.24325401708</v>
      </c>
      <c r="T1195" s="27">
        <v>766408.32921823952</v>
      </c>
    </row>
    <row r="1196" spans="1:20">
      <c r="A1196" s="28" t="s">
        <v>1490</v>
      </c>
      <c r="B1196" s="22" t="s">
        <v>68</v>
      </c>
      <c r="C1196" s="22" t="s">
        <v>69</v>
      </c>
      <c r="D1196" s="22" t="s">
        <v>95</v>
      </c>
      <c r="E1196" s="22" t="s">
        <v>26</v>
      </c>
      <c r="F1196" s="23">
        <v>40909</v>
      </c>
      <c r="G1196" s="24" t="s">
        <v>27</v>
      </c>
      <c r="H1196" s="25">
        <v>62586.879999999997</v>
      </c>
      <c r="I1196" s="25">
        <v>-32086.85</v>
      </c>
      <c r="J1196" s="25">
        <v>30500.03</v>
      </c>
      <c r="K1196" s="41">
        <f t="shared" si="40"/>
        <v>2012</v>
      </c>
      <c r="L1196" s="42">
        <f t="shared" si="39"/>
        <v>302.33464487788615</v>
      </c>
      <c r="M1196" s="39">
        <f>(VLOOKUP(DATE(2005,12,1),IGPM!A:B,2,1)/VLOOKUP(DATE(YEAR(F1196),MONTH(F1196),1),IGPM!A:B,2,1))*H1196</f>
        <v>44194.137207632746</v>
      </c>
      <c r="N1196" s="26" t="s">
        <v>28</v>
      </c>
      <c r="O1196" s="26" t="s">
        <v>29</v>
      </c>
      <c r="P1196" s="25">
        <v>-32086.85</v>
      </c>
      <c r="Q1196" s="25">
        <v>30500.03</v>
      </c>
      <c r="R1196" s="25">
        <v>157982.89983656144</v>
      </c>
      <c r="S1196" s="25">
        <v>-80994.189351199035</v>
      </c>
      <c r="T1196" s="27">
        <v>76988.710485362404</v>
      </c>
    </row>
    <row r="1197" spans="1:20">
      <c r="A1197" s="28" t="s">
        <v>1491</v>
      </c>
      <c r="B1197" s="22" t="s">
        <v>1492</v>
      </c>
      <c r="C1197" s="22" t="s">
        <v>32</v>
      </c>
      <c r="D1197" s="22" t="s">
        <v>95</v>
      </c>
      <c r="E1197" s="22" t="s">
        <v>26</v>
      </c>
      <c r="F1197" s="23">
        <v>40909</v>
      </c>
      <c r="G1197" s="24" t="s">
        <v>27</v>
      </c>
      <c r="H1197" s="25">
        <v>617.66</v>
      </c>
      <c r="I1197" s="25">
        <v>-447.69</v>
      </c>
      <c r="J1197" s="25">
        <v>169.96999999999997</v>
      </c>
      <c r="K1197" s="41">
        <f t="shared" si="40"/>
        <v>2012</v>
      </c>
      <c r="L1197" s="42">
        <f t="shared" si="39"/>
        <v>213.84730505483702</v>
      </c>
      <c r="M1197" s="39">
        <f>(VLOOKUP(DATE(2005,12,1),IGPM!A:B,2,1)/VLOOKUP(DATE(YEAR(F1197),MONTH(F1197),1),IGPM!A:B,2,1))*H1197</f>
        <v>436.14493624968111</v>
      </c>
      <c r="N1197" s="26" t="s">
        <v>28</v>
      </c>
      <c r="O1197" s="26" t="s">
        <v>29</v>
      </c>
      <c r="P1197" s="25">
        <v>-447.69</v>
      </c>
      <c r="Q1197" s="25">
        <v>169.96999999999997</v>
      </c>
      <c r="R1197" s="25">
        <v>1559.1082014800954</v>
      </c>
      <c r="S1197" s="25">
        <v>-1130.0669473830649</v>
      </c>
      <c r="T1197" s="27">
        <v>429.04125409703056</v>
      </c>
    </row>
    <row r="1198" spans="1:20">
      <c r="A1198" s="28" t="s">
        <v>1493</v>
      </c>
      <c r="B1198" s="22" t="s">
        <v>1492</v>
      </c>
      <c r="C1198" s="22" t="s">
        <v>32</v>
      </c>
      <c r="D1198" s="22" t="s">
        <v>95</v>
      </c>
      <c r="E1198" s="22" t="s">
        <v>26</v>
      </c>
      <c r="F1198" s="23">
        <v>40909</v>
      </c>
      <c r="G1198" s="24" t="s">
        <v>27</v>
      </c>
      <c r="H1198" s="25">
        <v>617.66</v>
      </c>
      <c r="I1198" s="25">
        <v>-447.69</v>
      </c>
      <c r="J1198" s="25">
        <v>169.96999999999997</v>
      </c>
      <c r="K1198" s="41">
        <f t="shared" si="40"/>
        <v>2012</v>
      </c>
      <c r="L1198" s="42">
        <f t="shared" si="39"/>
        <v>213.84730505483702</v>
      </c>
      <c r="M1198" s="39">
        <f>(VLOOKUP(DATE(2005,12,1),IGPM!A:B,2,1)/VLOOKUP(DATE(YEAR(F1198),MONTH(F1198),1),IGPM!A:B,2,1))*H1198</f>
        <v>436.14493624968111</v>
      </c>
      <c r="N1198" s="26" t="s">
        <v>28</v>
      </c>
      <c r="O1198" s="26" t="s">
        <v>29</v>
      </c>
      <c r="P1198" s="25">
        <v>-447.69</v>
      </c>
      <c r="Q1198" s="25">
        <v>169.96999999999997</v>
      </c>
      <c r="R1198" s="25">
        <v>1559.1082014800954</v>
      </c>
      <c r="S1198" s="25">
        <v>-1130.0669473830649</v>
      </c>
      <c r="T1198" s="27">
        <v>429.04125409703056</v>
      </c>
    </row>
    <row r="1199" spans="1:20">
      <c r="A1199" s="28" t="s">
        <v>1494</v>
      </c>
      <c r="B1199" s="22" t="s">
        <v>1492</v>
      </c>
      <c r="C1199" s="22" t="s">
        <v>32</v>
      </c>
      <c r="D1199" s="22" t="s">
        <v>95</v>
      </c>
      <c r="E1199" s="22" t="s">
        <v>26</v>
      </c>
      <c r="F1199" s="23">
        <v>40909</v>
      </c>
      <c r="G1199" s="24" t="s">
        <v>27</v>
      </c>
      <c r="H1199" s="25">
        <v>617.66</v>
      </c>
      <c r="I1199" s="25">
        <v>-447.69</v>
      </c>
      <c r="J1199" s="25">
        <v>169.96999999999997</v>
      </c>
      <c r="K1199" s="41">
        <f t="shared" si="40"/>
        <v>2012</v>
      </c>
      <c r="L1199" s="42">
        <f t="shared" si="39"/>
        <v>213.84730505483702</v>
      </c>
      <c r="M1199" s="39">
        <f>(VLOOKUP(DATE(2005,12,1),IGPM!A:B,2,1)/VLOOKUP(DATE(YEAR(F1199),MONTH(F1199),1),IGPM!A:B,2,1))*H1199</f>
        <v>436.14493624968111</v>
      </c>
      <c r="N1199" s="26" t="s">
        <v>28</v>
      </c>
      <c r="O1199" s="26" t="s">
        <v>29</v>
      </c>
      <c r="P1199" s="25">
        <v>-447.69</v>
      </c>
      <c r="Q1199" s="25">
        <v>169.96999999999997</v>
      </c>
      <c r="R1199" s="25">
        <v>1559.1082014800954</v>
      </c>
      <c r="S1199" s="25">
        <v>-1130.0669473830649</v>
      </c>
      <c r="T1199" s="27">
        <v>429.04125409703056</v>
      </c>
    </row>
    <row r="1200" spans="1:20">
      <c r="A1200" s="28" t="s">
        <v>1495</v>
      </c>
      <c r="B1200" s="22" t="s">
        <v>314</v>
      </c>
      <c r="C1200" s="22" t="s">
        <v>32</v>
      </c>
      <c r="D1200" s="22" t="s">
        <v>95</v>
      </c>
      <c r="E1200" s="22" t="s">
        <v>26</v>
      </c>
      <c r="F1200" s="23">
        <v>40909</v>
      </c>
      <c r="G1200" s="24" t="s">
        <v>27</v>
      </c>
      <c r="H1200" s="25">
        <v>3075.08</v>
      </c>
      <c r="I1200" s="25">
        <v>-2152.63</v>
      </c>
      <c r="J1200" s="25">
        <v>922.44999999999982</v>
      </c>
      <c r="K1200" s="41">
        <f t="shared" si="40"/>
        <v>2012</v>
      </c>
      <c r="L1200" s="42">
        <f t="shared" si="39"/>
        <v>221.42095947747637</v>
      </c>
      <c r="M1200" s="39">
        <f>(VLOOKUP(DATE(2005,12,1),IGPM!A:B,2,1)/VLOOKUP(DATE(YEAR(F1200),MONTH(F1200),1),IGPM!A:B,2,1))*H1200</f>
        <v>2171.3897136979399</v>
      </c>
      <c r="N1200" s="26" t="s">
        <v>28</v>
      </c>
      <c r="O1200" s="26" t="s">
        <v>29</v>
      </c>
      <c r="P1200" s="25">
        <v>-2152.63</v>
      </c>
      <c r="Q1200" s="25">
        <v>922.44999999999982</v>
      </c>
      <c r="R1200" s="25">
        <v>7762.1708516132039</v>
      </c>
      <c r="S1200" s="25">
        <v>-5433.7063882266903</v>
      </c>
      <c r="T1200" s="27">
        <v>2328.4644633865137</v>
      </c>
    </row>
    <row r="1201" spans="1:20">
      <c r="A1201" s="28" t="s">
        <v>1496</v>
      </c>
      <c r="B1201" s="22" t="s">
        <v>1497</v>
      </c>
      <c r="C1201" s="22" t="s">
        <v>32</v>
      </c>
      <c r="D1201" s="22" t="s">
        <v>95</v>
      </c>
      <c r="E1201" s="22" t="s">
        <v>26</v>
      </c>
      <c r="F1201" s="23">
        <v>40909</v>
      </c>
      <c r="G1201" s="24" t="s">
        <v>27</v>
      </c>
      <c r="H1201" s="25">
        <v>2882.32</v>
      </c>
      <c r="I1201" s="25">
        <v>-1615.93</v>
      </c>
      <c r="J1201" s="25">
        <v>1266.3900000000001</v>
      </c>
      <c r="K1201" s="41">
        <f t="shared" si="40"/>
        <v>2012</v>
      </c>
      <c r="L1201" s="42">
        <f t="shared" si="39"/>
        <v>276.47212441132973</v>
      </c>
      <c r="M1201" s="39">
        <f>(VLOOKUP(DATE(2005,12,1),IGPM!A:B,2,1)/VLOOKUP(DATE(YEAR(F1201),MONTH(F1201),1),IGPM!A:B,2,1))*H1201</f>
        <v>2035.2771308667893</v>
      </c>
      <c r="N1201" s="26" t="s">
        <v>28</v>
      </c>
      <c r="O1201" s="26" t="s">
        <v>29</v>
      </c>
      <c r="P1201" s="25">
        <v>-1615.93</v>
      </c>
      <c r="Q1201" s="25">
        <v>1266.3900000000001</v>
      </c>
      <c r="R1201" s="25">
        <v>7275.6026799373585</v>
      </c>
      <c r="S1201" s="25">
        <v>-4078.9588382244774</v>
      </c>
      <c r="T1201" s="27">
        <v>3196.6438417128811</v>
      </c>
    </row>
    <row r="1202" spans="1:20">
      <c r="A1202" s="28" t="s">
        <v>1498</v>
      </c>
      <c r="B1202" s="22" t="s">
        <v>399</v>
      </c>
      <c r="C1202" s="22" t="s">
        <v>32</v>
      </c>
      <c r="D1202" s="22" t="s">
        <v>95</v>
      </c>
      <c r="E1202" s="22" t="s">
        <v>26</v>
      </c>
      <c r="F1202" s="23">
        <v>40909</v>
      </c>
      <c r="G1202" s="24" t="s">
        <v>27</v>
      </c>
      <c r="H1202" s="25">
        <v>299.75</v>
      </c>
      <c r="I1202" s="25">
        <v>-199.71</v>
      </c>
      <c r="J1202" s="25">
        <v>100.03999999999999</v>
      </c>
      <c r="K1202" s="41">
        <f t="shared" si="40"/>
        <v>2012</v>
      </c>
      <c r="L1202" s="42">
        <f t="shared" si="39"/>
        <v>232.64358319563365</v>
      </c>
      <c r="M1202" s="39">
        <f>(VLOOKUP(DATE(2005,12,1),IGPM!A:B,2,1)/VLOOKUP(DATE(YEAR(F1202),MONTH(F1202),1),IGPM!A:B,2,1))*H1202</f>
        <v>211.66085652436928</v>
      </c>
      <c r="N1202" s="26" t="s">
        <v>28</v>
      </c>
      <c r="O1202" s="26" t="s">
        <v>29</v>
      </c>
      <c r="P1202" s="25">
        <v>-199.71</v>
      </c>
      <c r="Q1202" s="25">
        <v>100.03999999999999</v>
      </c>
      <c r="R1202" s="25">
        <v>756.63420553971218</v>
      </c>
      <c r="S1202" s="25">
        <v>-504.11148353072861</v>
      </c>
      <c r="T1202" s="27">
        <v>252.52272200898358</v>
      </c>
    </row>
    <row r="1203" spans="1:20">
      <c r="A1203" s="28" t="s">
        <v>1499</v>
      </c>
      <c r="B1203" s="22" t="s">
        <v>328</v>
      </c>
      <c r="C1203" s="22" t="s">
        <v>32</v>
      </c>
      <c r="D1203" s="22" t="s">
        <v>95</v>
      </c>
      <c r="E1203" s="22" t="s">
        <v>26</v>
      </c>
      <c r="F1203" s="23">
        <v>40909</v>
      </c>
      <c r="G1203" s="24" t="s">
        <v>27</v>
      </c>
      <c r="H1203" s="25">
        <v>353.11</v>
      </c>
      <c r="I1203" s="25">
        <v>-353.11</v>
      </c>
      <c r="J1203" s="25">
        <v>0</v>
      </c>
      <c r="K1203" s="41">
        <f t="shared" si="40"/>
        <v>2012</v>
      </c>
      <c r="L1203" s="42">
        <f t="shared" si="39"/>
        <v>155</v>
      </c>
      <c r="M1203" s="39">
        <f>(VLOOKUP(DATE(2005,12,1),IGPM!A:B,2,1)/VLOOKUP(DATE(YEAR(F1203),MONTH(F1203),1),IGPM!A:B,2,1))*H1203</f>
        <v>249.33966654652224</v>
      </c>
      <c r="N1203" s="26" t="s">
        <v>28</v>
      </c>
      <c r="O1203" s="26" t="s">
        <v>29</v>
      </c>
      <c r="P1203" s="25">
        <v>-353.11</v>
      </c>
      <c r="Q1203" s="25">
        <v>0</v>
      </c>
      <c r="R1203" s="25">
        <v>891.32645310467979</v>
      </c>
      <c r="S1203" s="25">
        <v>-891.32645310467979</v>
      </c>
      <c r="T1203" s="27">
        <v>0</v>
      </c>
    </row>
    <row r="1204" spans="1:20">
      <c r="A1204" s="28" t="s">
        <v>1500</v>
      </c>
      <c r="B1204" s="22" t="s">
        <v>1501</v>
      </c>
      <c r="C1204" s="22" t="s">
        <v>24</v>
      </c>
      <c r="D1204" s="22" t="s">
        <v>95</v>
      </c>
      <c r="E1204" s="22" t="s">
        <v>26</v>
      </c>
      <c r="F1204" s="23">
        <v>40909</v>
      </c>
      <c r="G1204" s="24" t="s">
        <v>27</v>
      </c>
      <c r="H1204" s="25">
        <v>522.29</v>
      </c>
      <c r="I1204" s="25">
        <v>-522.29</v>
      </c>
      <c r="J1204" s="25">
        <v>0</v>
      </c>
      <c r="K1204" s="41">
        <f t="shared" si="40"/>
        <v>2012</v>
      </c>
      <c r="L1204" s="42">
        <f t="shared" si="39"/>
        <v>155</v>
      </c>
      <c r="M1204" s="39">
        <f>(VLOOKUP(DATE(2005,12,1),IGPM!A:B,2,1)/VLOOKUP(DATE(YEAR(F1204),MONTH(F1204),1),IGPM!A:B,2,1))*H1204</f>
        <v>368.80183070596439</v>
      </c>
      <c r="N1204" s="26" t="s">
        <v>28</v>
      </c>
      <c r="O1204" s="26" t="s">
        <v>29</v>
      </c>
      <c r="P1204" s="25">
        <v>-522.29</v>
      </c>
      <c r="Q1204" s="25">
        <v>0</v>
      </c>
      <c r="R1204" s="25">
        <v>1318.3735753505796</v>
      </c>
      <c r="S1204" s="25">
        <v>-1318.3735753505796</v>
      </c>
      <c r="T1204" s="27">
        <v>0</v>
      </c>
    </row>
    <row r="1205" spans="1:20">
      <c r="A1205" s="28" t="s">
        <v>1502</v>
      </c>
      <c r="B1205" s="22" t="s">
        <v>245</v>
      </c>
      <c r="C1205" s="22" t="s">
        <v>32</v>
      </c>
      <c r="D1205" s="22" t="s">
        <v>95</v>
      </c>
      <c r="E1205" s="22" t="s">
        <v>26</v>
      </c>
      <c r="F1205" s="23">
        <v>40909</v>
      </c>
      <c r="G1205" s="24" t="s">
        <v>27</v>
      </c>
      <c r="H1205" s="25">
        <v>56.77</v>
      </c>
      <c r="I1205" s="25">
        <v>-56.25</v>
      </c>
      <c r="J1205" s="25">
        <v>0.52000000000000313</v>
      </c>
      <c r="K1205" s="41">
        <f t="shared" si="40"/>
        <v>2012</v>
      </c>
      <c r="L1205" s="42">
        <f t="shared" si="39"/>
        <v>156.4328888888889</v>
      </c>
      <c r="M1205" s="39">
        <f>(VLOOKUP(DATE(2005,12,1),IGPM!A:B,2,1)/VLOOKUP(DATE(YEAR(F1205),MONTH(F1205),1),IGPM!A:B,2,1))*H1205</f>
        <v>40.086694995457698</v>
      </c>
      <c r="N1205" s="26" t="s">
        <v>28</v>
      </c>
      <c r="O1205" s="26" t="s">
        <v>29</v>
      </c>
      <c r="P1205" s="25">
        <v>-56.25</v>
      </c>
      <c r="Q1205" s="25">
        <v>0.52000000000000313</v>
      </c>
      <c r="R1205" s="25">
        <v>143.29982935275885</v>
      </c>
      <c r="S1205" s="25">
        <v>-141.98723623555901</v>
      </c>
      <c r="T1205" s="27">
        <v>1.3125931171998388</v>
      </c>
    </row>
    <row r="1206" spans="1:20">
      <c r="A1206" s="28" t="s">
        <v>1503</v>
      </c>
      <c r="B1206" s="22" t="s">
        <v>1504</v>
      </c>
      <c r="C1206" s="22" t="s">
        <v>32</v>
      </c>
      <c r="D1206" s="22" t="s">
        <v>95</v>
      </c>
      <c r="E1206" s="22" t="s">
        <v>26</v>
      </c>
      <c r="F1206" s="23">
        <v>40909</v>
      </c>
      <c r="G1206" s="24" t="s">
        <v>27</v>
      </c>
      <c r="H1206" s="25">
        <v>19.309999999999999</v>
      </c>
      <c r="I1206" s="25">
        <v>-19.13</v>
      </c>
      <c r="J1206" s="25">
        <v>0.17999999999999972</v>
      </c>
      <c r="K1206" s="41">
        <f t="shared" si="40"/>
        <v>2012</v>
      </c>
      <c r="L1206" s="42">
        <f t="shared" si="39"/>
        <v>156.45844223732357</v>
      </c>
      <c r="M1206" s="39">
        <f>(VLOOKUP(DATE(2005,12,1),IGPM!A:B,2,1)/VLOOKUP(DATE(YEAR(F1206),MONTH(F1206),1),IGPM!A:B,2,1))*H1206</f>
        <v>13.635266520385557</v>
      </c>
      <c r="N1206" s="26" t="s">
        <v>28</v>
      </c>
      <c r="O1206" s="26" t="s">
        <v>29</v>
      </c>
      <c r="P1206" s="25">
        <v>-19.13</v>
      </c>
      <c r="Q1206" s="25">
        <v>0.17999999999999972</v>
      </c>
      <c r="R1206" s="25">
        <v>48.742640563709223</v>
      </c>
      <c r="S1206" s="25">
        <v>-48.288281407755434</v>
      </c>
      <c r="T1206" s="27">
        <v>0.45435915595378873</v>
      </c>
    </row>
    <row r="1207" spans="1:20">
      <c r="A1207" s="28" t="s">
        <v>1505</v>
      </c>
      <c r="B1207" s="22" t="s">
        <v>81</v>
      </c>
      <c r="C1207" s="22" t="s">
        <v>82</v>
      </c>
      <c r="D1207" s="22" t="s">
        <v>95</v>
      </c>
      <c r="E1207" s="22" t="s">
        <v>26</v>
      </c>
      <c r="F1207" s="23">
        <v>40909</v>
      </c>
      <c r="G1207" s="24" t="s">
        <v>27</v>
      </c>
      <c r="H1207" s="25">
        <v>149.87</v>
      </c>
      <c r="I1207" s="25">
        <v>-149.87</v>
      </c>
      <c r="J1207" s="25">
        <v>0</v>
      </c>
      <c r="K1207" s="41">
        <f t="shared" si="40"/>
        <v>2012</v>
      </c>
      <c r="L1207" s="42">
        <f t="shared" si="39"/>
        <v>155</v>
      </c>
      <c r="M1207" s="39">
        <f>(VLOOKUP(DATE(2005,12,1),IGPM!A:B,2,1)/VLOOKUP(DATE(YEAR(F1207),MONTH(F1207),1),IGPM!A:B,2,1))*H1207</f>
        <v>105.82689763905663</v>
      </c>
      <c r="N1207" s="26" t="s">
        <v>28</v>
      </c>
      <c r="O1207" s="26" t="s">
        <v>29</v>
      </c>
      <c r="P1207" s="25">
        <v>-149.87</v>
      </c>
      <c r="Q1207" s="25">
        <v>0</v>
      </c>
      <c r="R1207" s="25">
        <v>378.30448168219067</v>
      </c>
      <c r="S1207" s="25">
        <v>-378.30448168219067</v>
      </c>
      <c r="T1207" s="27">
        <v>0</v>
      </c>
    </row>
    <row r="1208" spans="1:20">
      <c r="A1208" s="28" t="s">
        <v>1506</v>
      </c>
      <c r="B1208" s="22" t="s">
        <v>68</v>
      </c>
      <c r="C1208" s="22" t="s">
        <v>69</v>
      </c>
      <c r="D1208" s="22" t="s">
        <v>95</v>
      </c>
      <c r="E1208" s="22" t="s">
        <v>26</v>
      </c>
      <c r="F1208" s="23">
        <v>40909</v>
      </c>
      <c r="G1208" s="24" t="s">
        <v>27</v>
      </c>
      <c r="H1208" s="25">
        <v>62586.879999999997</v>
      </c>
      <c r="I1208" s="25">
        <v>-29026.42</v>
      </c>
      <c r="J1208" s="25">
        <v>33560.46</v>
      </c>
      <c r="K1208" s="41">
        <f t="shared" si="40"/>
        <v>2012</v>
      </c>
      <c r="L1208" s="42">
        <f t="shared" si="39"/>
        <v>334.21160446241737</v>
      </c>
      <c r="M1208" s="39">
        <f>(VLOOKUP(DATE(2005,12,1),IGPM!A:B,2,1)/VLOOKUP(DATE(YEAR(F1208),MONTH(F1208),1),IGPM!A:B,2,1))*H1208</f>
        <v>44194.137207632746</v>
      </c>
      <c r="N1208" s="26" t="s">
        <v>28</v>
      </c>
      <c r="O1208" s="26" t="s">
        <v>29</v>
      </c>
      <c r="P1208" s="25">
        <v>-29026.42</v>
      </c>
      <c r="Q1208" s="25">
        <v>33560.46</v>
      </c>
      <c r="R1208" s="25">
        <v>157982.89983656144</v>
      </c>
      <c r="S1208" s="25">
        <v>-73268.998286445407</v>
      </c>
      <c r="T1208" s="27">
        <v>84713.901550116032</v>
      </c>
    </row>
    <row r="1209" spans="1:20">
      <c r="A1209" s="28" t="s">
        <v>1507</v>
      </c>
      <c r="B1209" s="22" t="s">
        <v>61</v>
      </c>
      <c r="C1209" s="22" t="s">
        <v>172</v>
      </c>
      <c r="D1209" s="22" t="s">
        <v>95</v>
      </c>
      <c r="E1209" s="22" t="s">
        <v>26</v>
      </c>
      <c r="F1209" s="23">
        <v>40909</v>
      </c>
      <c r="G1209" s="24" t="s">
        <v>27</v>
      </c>
      <c r="H1209" s="25">
        <v>200856.49</v>
      </c>
      <c r="I1209" s="25">
        <v>-106985.5</v>
      </c>
      <c r="J1209" s="25">
        <v>93870.989999999991</v>
      </c>
      <c r="K1209" s="41">
        <f t="shared" si="40"/>
        <v>2012</v>
      </c>
      <c r="L1209" s="42">
        <f t="shared" si="39"/>
        <v>290.99977052965119</v>
      </c>
      <c r="M1209" s="39">
        <f>(VLOOKUP(DATE(2005,12,1),IGPM!A:B,2,1)/VLOOKUP(DATE(YEAR(F1209),MONTH(F1209),1),IGPM!A:B,2,1))*H1209</f>
        <v>141829.71380109561</v>
      </c>
      <c r="N1209" s="26" t="s">
        <v>28</v>
      </c>
      <c r="O1209" s="26" t="s">
        <v>29</v>
      </c>
      <c r="P1209" s="25">
        <v>-106985.5</v>
      </c>
      <c r="Q1209" s="25">
        <v>93870.989999999991</v>
      </c>
      <c r="R1209" s="25">
        <v>507005.47369022563</v>
      </c>
      <c r="S1209" s="25">
        <v>-270054.67488496704</v>
      </c>
      <c r="T1209" s="27">
        <v>236950.79880525859</v>
      </c>
    </row>
    <row r="1210" spans="1:20">
      <c r="A1210" s="28" t="s">
        <v>1508</v>
      </c>
      <c r="B1210" s="22" t="s">
        <v>947</v>
      </c>
      <c r="C1210" s="22" t="s">
        <v>32</v>
      </c>
      <c r="D1210" s="22" t="s">
        <v>95</v>
      </c>
      <c r="E1210" s="22" t="s">
        <v>26</v>
      </c>
      <c r="F1210" s="23">
        <v>40909</v>
      </c>
      <c r="G1210" s="24" t="s">
        <v>27</v>
      </c>
      <c r="H1210" s="25">
        <v>19794.3</v>
      </c>
      <c r="I1210" s="25">
        <v>-13136.17</v>
      </c>
      <c r="J1210" s="25">
        <v>6658.1299999999992</v>
      </c>
      <c r="K1210" s="41">
        <f t="shared" si="40"/>
        <v>2012</v>
      </c>
      <c r="L1210" s="42">
        <f t="shared" si="39"/>
        <v>233.56248434665508</v>
      </c>
      <c r="M1210" s="39">
        <f>(VLOOKUP(DATE(2005,12,1),IGPM!A:B,2,1)/VLOOKUP(DATE(YEAR(F1210),MONTH(F1210),1),IGPM!A:B,2,1))*H1210</f>
        <v>13977.24267656488</v>
      </c>
      <c r="N1210" s="26" t="s">
        <v>28</v>
      </c>
      <c r="O1210" s="26" t="s">
        <v>29</v>
      </c>
      <c r="P1210" s="25">
        <v>-13136.17</v>
      </c>
      <c r="Q1210" s="25">
        <v>6658.1299999999992</v>
      </c>
      <c r="R1210" s="25">
        <v>49965.119114978232</v>
      </c>
      <c r="S1210" s="25">
        <v>-33158.550631474893</v>
      </c>
      <c r="T1210" s="27">
        <v>16806.568483503339</v>
      </c>
    </row>
    <row r="1211" spans="1:20">
      <c r="A1211" s="28" t="s">
        <v>1509</v>
      </c>
      <c r="B1211" s="22" t="s">
        <v>947</v>
      </c>
      <c r="C1211" s="22" t="s">
        <v>32</v>
      </c>
      <c r="D1211" s="22" t="s">
        <v>95</v>
      </c>
      <c r="E1211" s="22" t="s">
        <v>26</v>
      </c>
      <c r="F1211" s="23">
        <v>40909</v>
      </c>
      <c r="G1211" s="24" t="s">
        <v>27</v>
      </c>
      <c r="H1211" s="25">
        <v>1988.48</v>
      </c>
      <c r="I1211" s="25">
        <v>-1319.64</v>
      </c>
      <c r="J1211" s="25">
        <v>668.83999999999992</v>
      </c>
      <c r="K1211" s="41">
        <f t="shared" si="40"/>
        <v>2012</v>
      </c>
      <c r="L1211" s="42">
        <f t="shared" si="39"/>
        <v>233.55945560910553</v>
      </c>
      <c r="M1211" s="39">
        <f>(VLOOKUP(DATE(2005,12,1),IGPM!A:B,2,1)/VLOOKUP(DATE(YEAR(F1211),MONTH(F1211),1),IGPM!A:B,2,1))*H1211</f>
        <v>1404.1146955181912</v>
      </c>
      <c r="N1211" s="26" t="s">
        <v>28</v>
      </c>
      <c r="O1211" s="26" t="s">
        <v>29</v>
      </c>
      <c r="P1211" s="25">
        <v>-1319.64</v>
      </c>
      <c r="Q1211" s="25">
        <v>668.83999999999992</v>
      </c>
      <c r="R1211" s="25">
        <v>5019.356080172166</v>
      </c>
      <c r="S1211" s="25">
        <v>-3331.0584253492102</v>
      </c>
      <c r="T1211" s="27">
        <v>1688.2976548229558</v>
      </c>
    </row>
    <row r="1212" spans="1:20">
      <c r="A1212" s="28" t="s">
        <v>1510</v>
      </c>
      <c r="B1212" s="22" t="s">
        <v>947</v>
      </c>
      <c r="C1212" s="22" t="s">
        <v>32</v>
      </c>
      <c r="D1212" s="22" t="s">
        <v>95</v>
      </c>
      <c r="E1212" s="22" t="s">
        <v>26</v>
      </c>
      <c r="F1212" s="23">
        <v>40909</v>
      </c>
      <c r="G1212" s="24" t="s">
        <v>27</v>
      </c>
      <c r="H1212" s="25">
        <v>19794.3</v>
      </c>
      <c r="I1212" s="25">
        <v>-13136.17</v>
      </c>
      <c r="J1212" s="25">
        <v>6658.1299999999992</v>
      </c>
      <c r="K1212" s="41">
        <f t="shared" si="40"/>
        <v>2012</v>
      </c>
      <c r="L1212" s="42">
        <f t="shared" si="39"/>
        <v>233.56248434665508</v>
      </c>
      <c r="M1212" s="39">
        <f>(VLOOKUP(DATE(2005,12,1),IGPM!A:B,2,1)/VLOOKUP(DATE(YEAR(F1212),MONTH(F1212),1),IGPM!A:B,2,1))*H1212</f>
        <v>13977.24267656488</v>
      </c>
      <c r="N1212" s="26" t="s">
        <v>28</v>
      </c>
      <c r="O1212" s="26" t="s">
        <v>29</v>
      </c>
      <c r="P1212" s="25">
        <v>-13136.17</v>
      </c>
      <c r="Q1212" s="25">
        <v>6658.1299999999992</v>
      </c>
      <c r="R1212" s="25">
        <v>49965.119114978232</v>
      </c>
      <c r="S1212" s="25">
        <v>-33158.550631474893</v>
      </c>
      <c r="T1212" s="27">
        <v>16806.568483503339</v>
      </c>
    </row>
    <row r="1213" spans="1:20">
      <c r="A1213" s="28" t="s">
        <v>1511</v>
      </c>
      <c r="B1213" s="22" t="s">
        <v>947</v>
      </c>
      <c r="C1213" s="22" t="s">
        <v>32</v>
      </c>
      <c r="D1213" s="22" t="s">
        <v>95</v>
      </c>
      <c r="E1213" s="22" t="s">
        <v>26</v>
      </c>
      <c r="F1213" s="23">
        <v>40909</v>
      </c>
      <c r="G1213" s="24" t="s">
        <v>27</v>
      </c>
      <c r="H1213" s="25">
        <v>1988.49</v>
      </c>
      <c r="I1213" s="25">
        <v>-1319.63</v>
      </c>
      <c r="J1213" s="25">
        <v>668.8599999999999</v>
      </c>
      <c r="K1213" s="41">
        <f t="shared" si="40"/>
        <v>2012</v>
      </c>
      <c r="L1213" s="42">
        <f t="shared" si="39"/>
        <v>233.56240006668534</v>
      </c>
      <c r="M1213" s="39">
        <f>(VLOOKUP(DATE(2005,12,1),IGPM!A:B,2,1)/VLOOKUP(DATE(YEAR(F1213),MONTH(F1213),1),IGPM!A:B,2,1))*H1213</f>
        <v>1404.1217567644474</v>
      </c>
      <c r="N1213" s="26" t="s">
        <v>28</v>
      </c>
      <c r="O1213" s="26" t="s">
        <v>29</v>
      </c>
      <c r="P1213" s="25">
        <v>-1319.63</v>
      </c>
      <c r="Q1213" s="25">
        <v>668.8599999999999</v>
      </c>
      <c r="R1213" s="25">
        <v>5019.3813223474972</v>
      </c>
      <c r="S1213" s="25">
        <v>-3331.0331831738795</v>
      </c>
      <c r="T1213" s="27">
        <v>1688.3481391736177</v>
      </c>
    </row>
    <row r="1214" spans="1:20">
      <c r="A1214" s="28" t="s">
        <v>1512</v>
      </c>
      <c r="B1214" s="22" t="s">
        <v>220</v>
      </c>
      <c r="C1214" s="22" t="s">
        <v>32</v>
      </c>
      <c r="D1214" s="22" t="s">
        <v>95</v>
      </c>
      <c r="E1214" s="22" t="s">
        <v>26</v>
      </c>
      <c r="F1214" s="23">
        <v>40909</v>
      </c>
      <c r="G1214" s="24" t="s">
        <v>27</v>
      </c>
      <c r="H1214" s="25">
        <v>1662.24</v>
      </c>
      <c r="I1214" s="25">
        <v>-918.25</v>
      </c>
      <c r="J1214" s="25">
        <v>743.99</v>
      </c>
      <c r="K1214" s="41">
        <f t="shared" si="40"/>
        <v>2012</v>
      </c>
      <c r="L1214" s="42">
        <f t="shared" si="39"/>
        <v>280.58502586441602</v>
      </c>
      <c r="M1214" s="39">
        <f>(VLOOKUP(DATE(2005,12,1),IGPM!A:B,2,1)/VLOOKUP(DATE(YEAR(F1214),MONTH(F1214),1),IGPM!A:B,2,1))*H1214</f>
        <v>1173.7485976616099</v>
      </c>
      <c r="N1214" s="26" t="s">
        <v>28</v>
      </c>
      <c r="O1214" s="26" t="s">
        <v>29</v>
      </c>
      <c r="P1214" s="25">
        <v>-918.25</v>
      </c>
      <c r="Q1214" s="25">
        <v>743.99</v>
      </c>
      <c r="R1214" s="25">
        <v>4195.8553521812546</v>
      </c>
      <c r="S1214" s="25">
        <v>-2317.8627497475918</v>
      </c>
      <c r="T1214" s="27">
        <v>1877.9926024336628</v>
      </c>
    </row>
    <row r="1215" spans="1:20">
      <c r="A1215" s="28" t="s">
        <v>1513</v>
      </c>
      <c r="B1215" s="22" t="s">
        <v>951</v>
      </c>
      <c r="C1215" s="22" t="s">
        <v>32</v>
      </c>
      <c r="D1215" s="22" t="s">
        <v>95</v>
      </c>
      <c r="E1215" s="22" t="s">
        <v>26</v>
      </c>
      <c r="F1215" s="23">
        <v>40909</v>
      </c>
      <c r="G1215" s="24" t="s">
        <v>27</v>
      </c>
      <c r="H1215" s="25">
        <v>90773.86</v>
      </c>
      <c r="I1215" s="25">
        <v>-50864.77</v>
      </c>
      <c r="J1215" s="25">
        <v>39909.090000000004</v>
      </c>
      <c r="K1215" s="41">
        <f t="shared" si="40"/>
        <v>2012</v>
      </c>
      <c r="L1215" s="42">
        <f t="shared" si="39"/>
        <v>276.61480234747944</v>
      </c>
      <c r="M1215" s="39">
        <f>(VLOOKUP(DATE(2005,12,1),IGPM!A:B,2,1)/VLOOKUP(DATE(YEAR(F1215),MONTH(F1215),1),IGPM!A:B,2,1))*H1215</f>
        <v>64097.657906999775</v>
      </c>
      <c r="N1215" s="26" t="s">
        <v>28</v>
      </c>
      <c r="O1215" s="26" t="s">
        <v>29</v>
      </c>
      <c r="P1215" s="25">
        <v>-50864.77</v>
      </c>
      <c r="Q1215" s="25">
        <v>39909.090000000004</v>
      </c>
      <c r="R1215" s="25">
        <v>229132.96895704104</v>
      </c>
      <c r="S1215" s="25">
        <v>-128393.74424990886</v>
      </c>
      <c r="T1215" s="27">
        <v>100739.22470713218</v>
      </c>
    </row>
    <row r="1216" spans="1:20">
      <c r="A1216" s="28" t="s">
        <v>1514</v>
      </c>
      <c r="B1216" s="22" t="s">
        <v>951</v>
      </c>
      <c r="C1216" s="22" t="s">
        <v>32</v>
      </c>
      <c r="D1216" s="22" t="s">
        <v>95</v>
      </c>
      <c r="E1216" s="22" t="s">
        <v>26</v>
      </c>
      <c r="F1216" s="23">
        <v>40909</v>
      </c>
      <c r="G1216" s="24" t="s">
        <v>27</v>
      </c>
      <c r="H1216" s="25">
        <v>9118.8799999999992</v>
      </c>
      <c r="I1216" s="25">
        <v>-5109.87</v>
      </c>
      <c r="J1216" s="25">
        <v>4009.0099999999993</v>
      </c>
      <c r="K1216" s="41">
        <f t="shared" si="40"/>
        <v>2012</v>
      </c>
      <c r="L1216" s="42">
        <f t="shared" si="39"/>
        <v>276.60711524950733</v>
      </c>
      <c r="M1216" s="39">
        <f>(VLOOKUP(DATE(2005,12,1),IGPM!A:B,2,1)/VLOOKUP(DATE(YEAR(F1216),MONTH(F1216),1),IGPM!A:B,2,1))*H1216</f>
        <v>6439.0657259147301</v>
      </c>
      <c r="N1216" s="26" t="s">
        <v>28</v>
      </c>
      <c r="O1216" s="26" t="s">
        <v>29</v>
      </c>
      <c r="P1216" s="25">
        <v>-5109.87</v>
      </c>
      <c r="Q1216" s="25">
        <v>4009.0099999999993</v>
      </c>
      <c r="R1216" s="25">
        <v>23018.036778021586</v>
      </c>
      <c r="S1216" s="25">
        <v>-12898.423445742148</v>
      </c>
      <c r="T1216" s="27">
        <v>10119.613332279438</v>
      </c>
    </row>
    <row r="1217" spans="1:20">
      <c r="A1217" s="28" t="s">
        <v>1515</v>
      </c>
      <c r="B1217" s="22" t="s">
        <v>220</v>
      </c>
      <c r="C1217" s="22" t="s">
        <v>32</v>
      </c>
      <c r="D1217" s="22" t="s">
        <v>95</v>
      </c>
      <c r="E1217" s="22" t="s">
        <v>26</v>
      </c>
      <c r="F1217" s="23">
        <v>40909</v>
      </c>
      <c r="G1217" s="24" t="s">
        <v>27</v>
      </c>
      <c r="H1217" s="25">
        <v>1662.24</v>
      </c>
      <c r="I1217" s="25">
        <v>-918.25</v>
      </c>
      <c r="J1217" s="25">
        <v>743.99</v>
      </c>
      <c r="K1217" s="41">
        <f t="shared" si="40"/>
        <v>2012</v>
      </c>
      <c r="L1217" s="42">
        <f t="shared" si="39"/>
        <v>280.58502586441602</v>
      </c>
      <c r="M1217" s="39">
        <f>(VLOOKUP(DATE(2005,12,1),IGPM!A:B,2,1)/VLOOKUP(DATE(YEAR(F1217),MONTH(F1217),1),IGPM!A:B,2,1))*H1217</f>
        <v>1173.7485976616099</v>
      </c>
      <c r="N1217" s="26" t="s">
        <v>28</v>
      </c>
      <c r="O1217" s="26" t="s">
        <v>29</v>
      </c>
      <c r="P1217" s="25">
        <v>-918.25</v>
      </c>
      <c r="Q1217" s="25">
        <v>743.99</v>
      </c>
      <c r="R1217" s="25">
        <v>4195.8553521812546</v>
      </c>
      <c r="S1217" s="25">
        <v>-2317.8627497475918</v>
      </c>
      <c r="T1217" s="27">
        <v>1877.9926024336628</v>
      </c>
    </row>
    <row r="1218" spans="1:20">
      <c r="A1218" s="28" t="s">
        <v>1516</v>
      </c>
      <c r="B1218" s="22" t="s">
        <v>220</v>
      </c>
      <c r="C1218" s="22" t="s">
        <v>32</v>
      </c>
      <c r="D1218" s="22" t="s">
        <v>95</v>
      </c>
      <c r="E1218" s="22" t="s">
        <v>26</v>
      </c>
      <c r="F1218" s="23">
        <v>40909</v>
      </c>
      <c r="G1218" s="24" t="s">
        <v>27</v>
      </c>
      <c r="H1218" s="25">
        <v>1877.2</v>
      </c>
      <c r="I1218" s="25">
        <v>-1037.68</v>
      </c>
      <c r="J1218" s="25">
        <v>839.52</v>
      </c>
      <c r="K1218" s="41">
        <f t="shared" si="40"/>
        <v>2012</v>
      </c>
      <c r="L1218" s="42">
        <f t="shared" si="39"/>
        <v>280.40050882738416</v>
      </c>
      <c r="M1218" s="39">
        <f>(VLOOKUP(DATE(2005,12,1),IGPM!A:B,2,1)/VLOOKUP(DATE(YEAR(F1218),MONTH(F1218),1),IGPM!A:B,2,1))*H1218</f>
        <v>1325.5371471811377</v>
      </c>
      <c r="N1218" s="26" t="s">
        <v>28</v>
      </c>
      <c r="O1218" s="26" t="s">
        <v>29</v>
      </c>
      <c r="P1218" s="25">
        <v>-1037.68</v>
      </c>
      <c r="Q1218" s="25">
        <v>839.52</v>
      </c>
      <c r="R1218" s="25">
        <v>4738.4611530914008</v>
      </c>
      <c r="S1218" s="25">
        <v>-2619.3300497229311</v>
      </c>
      <c r="T1218" s="27">
        <v>2119.1311033684697</v>
      </c>
    </row>
    <row r="1219" spans="1:20">
      <c r="A1219" s="28" t="s">
        <v>1517</v>
      </c>
      <c r="B1219" s="22" t="s">
        <v>951</v>
      </c>
      <c r="C1219" s="22" t="s">
        <v>32</v>
      </c>
      <c r="D1219" s="22" t="s">
        <v>95</v>
      </c>
      <c r="E1219" s="22" t="s">
        <v>26</v>
      </c>
      <c r="F1219" s="23">
        <v>40909</v>
      </c>
      <c r="G1219" s="24" t="s">
        <v>27</v>
      </c>
      <c r="H1219" s="25">
        <v>108674.87</v>
      </c>
      <c r="I1219" s="25">
        <v>-60251.56</v>
      </c>
      <c r="J1219" s="25">
        <v>48423.31</v>
      </c>
      <c r="K1219" s="41">
        <f t="shared" si="40"/>
        <v>2012</v>
      </c>
      <c r="L1219" s="42">
        <f t="shared" ref="L1219:L1282" si="41">IFERROR((DATEDIF(F1219,DATE(2024,12,31),"M")*H1219)/(H1219-J1219),12*_xlfn.NUMBERVALUE(LEFT(G1219,3)))</f>
        <v>279.57126504276403</v>
      </c>
      <c r="M1219" s="39">
        <f>(VLOOKUP(DATE(2005,12,1),IGPM!A:B,2,1)/VLOOKUP(DATE(YEAR(F1219),MONTH(F1219),1),IGPM!A:B,2,1))*H1219</f>
        <v>76738.001891157575</v>
      </c>
      <c r="N1219" s="26" t="s">
        <v>28</v>
      </c>
      <c r="O1219" s="26" t="s">
        <v>29</v>
      </c>
      <c r="P1219" s="25">
        <v>-60251.56</v>
      </c>
      <c r="Q1219" s="25">
        <v>48423.31</v>
      </c>
      <c r="R1219" s="25">
        <v>274319.01225882064</v>
      </c>
      <c r="S1219" s="25">
        <v>-152088.04414721701</v>
      </c>
      <c r="T1219" s="27">
        <v>122230.96811160364</v>
      </c>
    </row>
    <row r="1220" spans="1:20">
      <c r="A1220" s="28" t="s">
        <v>1518</v>
      </c>
      <c r="B1220" s="22" t="s">
        <v>53</v>
      </c>
      <c r="C1220" s="22" t="s">
        <v>32</v>
      </c>
      <c r="D1220" s="22" t="s">
        <v>95</v>
      </c>
      <c r="E1220" s="22" t="s">
        <v>26</v>
      </c>
      <c r="F1220" s="23">
        <v>40909</v>
      </c>
      <c r="G1220" s="24" t="s">
        <v>27</v>
      </c>
      <c r="H1220" s="25">
        <v>3350.46</v>
      </c>
      <c r="I1220" s="25">
        <v>-1986.09</v>
      </c>
      <c r="J1220" s="25">
        <v>1364.3700000000001</v>
      </c>
      <c r="K1220" s="41">
        <f t="shared" si="40"/>
        <v>2012</v>
      </c>
      <c r="L1220" s="42">
        <f t="shared" si="41"/>
        <v>261.4792381009924</v>
      </c>
      <c r="M1220" s="39">
        <f>(VLOOKUP(DATE(2005,12,1),IGPM!A:B,2,1)/VLOOKUP(DATE(YEAR(F1220),MONTH(F1220),1),IGPM!A:B,2,1))*H1220</f>
        <v>2365.8423130963747</v>
      </c>
      <c r="N1220" s="26" t="s">
        <v>28</v>
      </c>
      <c r="O1220" s="26" t="s">
        <v>29</v>
      </c>
      <c r="P1220" s="25">
        <v>-1986.09</v>
      </c>
      <c r="Q1220" s="25">
        <v>1364.3700000000001</v>
      </c>
      <c r="R1220" s="25">
        <v>8457.2898758718402</v>
      </c>
      <c r="S1220" s="25">
        <v>-5013.3232002681125</v>
      </c>
      <c r="T1220" s="27">
        <v>3443.9666756037277</v>
      </c>
    </row>
    <row r="1221" spans="1:20">
      <c r="A1221" s="28" t="s">
        <v>1519</v>
      </c>
      <c r="B1221" s="22" t="s">
        <v>51</v>
      </c>
      <c r="C1221" s="22" t="s">
        <v>32</v>
      </c>
      <c r="D1221" s="22" t="s">
        <v>95</v>
      </c>
      <c r="E1221" s="22" t="s">
        <v>26</v>
      </c>
      <c r="F1221" s="23">
        <v>40909</v>
      </c>
      <c r="G1221" s="24" t="s">
        <v>27</v>
      </c>
      <c r="H1221" s="25">
        <v>1142.22</v>
      </c>
      <c r="I1221" s="25">
        <v>-676.64</v>
      </c>
      <c r="J1221" s="25">
        <v>465.58000000000004</v>
      </c>
      <c r="K1221" s="41">
        <f t="shared" ref="K1221:K1284" si="42">YEAR(F1221)</f>
        <v>2012</v>
      </c>
      <c r="L1221" s="42">
        <f t="shared" si="41"/>
        <v>261.65183849609838</v>
      </c>
      <c r="M1221" s="39">
        <f>(VLOOKUP(DATE(2005,12,1),IGPM!A:B,2,1)/VLOOKUP(DATE(YEAR(F1221),MONTH(F1221),1),IGPM!A:B,2,1))*H1221</f>
        <v>806.54966985576345</v>
      </c>
      <c r="N1221" s="26" t="s">
        <v>28</v>
      </c>
      <c r="O1221" s="26" t="s">
        <v>29</v>
      </c>
      <c r="P1221" s="25">
        <v>-676.64</v>
      </c>
      <c r="Q1221" s="25">
        <v>465.58000000000004</v>
      </c>
      <c r="R1221" s="25">
        <v>2883.2117506307591</v>
      </c>
      <c r="S1221" s="25">
        <v>-1707.9865515809536</v>
      </c>
      <c r="T1221" s="27">
        <v>1175.2251990498055</v>
      </c>
    </row>
    <row r="1222" spans="1:20">
      <c r="A1222" s="28" t="s">
        <v>1520</v>
      </c>
      <c r="B1222" s="22" t="s">
        <v>49</v>
      </c>
      <c r="C1222" s="22" t="s">
        <v>32</v>
      </c>
      <c r="D1222" s="22" t="s">
        <v>95</v>
      </c>
      <c r="E1222" s="22" t="s">
        <v>26</v>
      </c>
      <c r="F1222" s="23">
        <v>40909</v>
      </c>
      <c r="G1222" s="24" t="s">
        <v>27</v>
      </c>
      <c r="H1222" s="25">
        <v>2694.14</v>
      </c>
      <c r="I1222" s="25">
        <v>-1597.03</v>
      </c>
      <c r="J1222" s="25">
        <v>1097.1099999999999</v>
      </c>
      <c r="K1222" s="41">
        <f t="shared" si="42"/>
        <v>2012</v>
      </c>
      <c r="L1222" s="42">
        <f t="shared" si="41"/>
        <v>261.48018509357991</v>
      </c>
      <c r="M1222" s="39">
        <f>(VLOOKUP(DATE(2005,12,1),IGPM!A:B,2,1)/VLOOKUP(DATE(YEAR(F1222),MONTH(F1222),1),IGPM!A:B,2,1))*H1222</f>
        <v>1902.3985988208981</v>
      </c>
      <c r="N1222" s="26" t="s">
        <v>28</v>
      </c>
      <c r="O1222" s="26" t="s">
        <v>29</v>
      </c>
      <c r="P1222" s="25">
        <v>-1597.03</v>
      </c>
      <c r="Q1222" s="25">
        <v>1097.1099999999999</v>
      </c>
      <c r="R1222" s="25">
        <v>6800.5954245630019</v>
      </c>
      <c r="S1222" s="25">
        <v>-4031.2511268493295</v>
      </c>
      <c r="T1222" s="27">
        <v>2769.3442977136724</v>
      </c>
    </row>
    <row r="1223" spans="1:20">
      <c r="A1223" s="28" t="s">
        <v>1521</v>
      </c>
      <c r="B1223" s="22" t="s">
        <v>53</v>
      </c>
      <c r="C1223" s="22" t="s">
        <v>32</v>
      </c>
      <c r="D1223" s="22" t="s">
        <v>95</v>
      </c>
      <c r="E1223" s="22" t="s">
        <v>26</v>
      </c>
      <c r="F1223" s="23">
        <v>40909</v>
      </c>
      <c r="G1223" s="24" t="s">
        <v>27</v>
      </c>
      <c r="H1223" s="25">
        <v>3350.46</v>
      </c>
      <c r="I1223" s="25">
        <v>-1986.09</v>
      </c>
      <c r="J1223" s="25">
        <v>1364.3700000000001</v>
      </c>
      <c r="K1223" s="41">
        <f t="shared" si="42"/>
        <v>2012</v>
      </c>
      <c r="L1223" s="42">
        <f t="shared" si="41"/>
        <v>261.4792381009924</v>
      </c>
      <c r="M1223" s="39">
        <f>(VLOOKUP(DATE(2005,12,1),IGPM!A:B,2,1)/VLOOKUP(DATE(YEAR(F1223),MONTH(F1223),1),IGPM!A:B,2,1))*H1223</f>
        <v>2365.8423130963747</v>
      </c>
      <c r="N1223" s="26" t="s">
        <v>28</v>
      </c>
      <c r="O1223" s="26" t="s">
        <v>29</v>
      </c>
      <c r="P1223" s="25">
        <v>-1986.09</v>
      </c>
      <c r="Q1223" s="25">
        <v>1364.3700000000001</v>
      </c>
      <c r="R1223" s="25">
        <v>8457.2898758718402</v>
      </c>
      <c r="S1223" s="25">
        <v>-5013.3232002681125</v>
      </c>
      <c r="T1223" s="27">
        <v>3443.9666756037277</v>
      </c>
    </row>
    <row r="1224" spans="1:20">
      <c r="A1224" s="28" t="s">
        <v>1522</v>
      </c>
      <c r="B1224" s="22" t="s">
        <v>51</v>
      </c>
      <c r="C1224" s="22" t="s">
        <v>32</v>
      </c>
      <c r="D1224" s="22" t="s">
        <v>95</v>
      </c>
      <c r="E1224" s="22" t="s">
        <v>26</v>
      </c>
      <c r="F1224" s="23">
        <v>40909</v>
      </c>
      <c r="G1224" s="24" t="s">
        <v>27</v>
      </c>
      <c r="H1224" s="25">
        <v>1142.22</v>
      </c>
      <c r="I1224" s="25">
        <v>-676.64</v>
      </c>
      <c r="J1224" s="25">
        <v>465.58000000000004</v>
      </c>
      <c r="K1224" s="41">
        <f t="shared" si="42"/>
        <v>2012</v>
      </c>
      <c r="L1224" s="42">
        <f t="shared" si="41"/>
        <v>261.65183849609838</v>
      </c>
      <c r="M1224" s="39">
        <f>(VLOOKUP(DATE(2005,12,1),IGPM!A:B,2,1)/VLOOKUP(DATE(YEAR(F1224),MONTH(F1224),1),IGPM!A:B,2,1))*H1224</f>
        <v>806.54966985576345</v>
      </c>
      <c r="N1224" s="26" t="s">
        <v>28</v>
      </c>
      <c r="O1224" s="26" t="s">
        <v>29</v>
      </c>
      <c r="P1224" s="25">
        <v>-676.64</v>
      </c>
      <c r="Q1224" s="25">
        <v>465.58000000000004</v>
      </c>
      <c r="R1224" s="25">
        <v>2883.2117506307591</v>
      </c>
      <c r="S1224" s="25">
        <v>-1707.9865515809536</v>
      </c>
      <c r="T1224" s="27">
        <v>1175.2251990498055</v>
      </c>
    </row>
    <row r="1225" spans="1:20">
      <c r="A1225" s="28" t="s">
        <v>1523</v>
      </c>
      <c r="B1225" s="22" t="s">
        <v>49</v>
      </c>
      <c r="C1225" s="22" t="s">
        <v>32</v>
      </c>
      <c r="D1225" s="22" t="s">
        <v>95</v>
      </c>
      <c r="E1225" s="22" t="s">
        <v>26</v>
      </c>
      <c r="F1225" s="23">
        <v>40909</v>
      </c>
      <c r="G1225" s="24" t="s">
        <v>27</v>
      </c>
      <c r="H1225" s="25">
        <v>2694.14</v>
      </c>
      <c r="I1225" s="25">
        <v>-1597.03</v>
      </c>
      <c r="J1225" s="25">
        <v>1097.1099999999999</v>
      </c>
      <c r="K1225" s="41">
        <f t="shared" si="42"/>
        <v>2012</v>
      </c>
      <c r="L1225" s="42">
        <f t="shared" si="41"/>
        <v>261.48018509357991</v>
      </c>
      <c r="M1225" s="39">
        <f>(VLOOKUP(DATE(2005,12,1),IGPM!A:B,2,1)/VLOOKUP(DATE(YEAR(F1225),MONTH(F1225),1),IGPM!A:B,2,1))*H1225</f>
        <v>1902.3985988208981</v>
      </c>
      <c r="N1225" s="26" t="s">
        <v>28</v>
      </c>
      <c r="O1225" s="26" t="s">
        <v>29</v>
      </c>
      <c r="P1225" s="25">
        <v>-1597.03</v>
      </c>
      <c r="Q1225" s="25">
        <v>1097.1099999999999</v>
      </c>
      <c r="R1225" s="25">
        <v>6800.5954245630019</v>
      </c>
      <c r="S1225" s="25">
        <v>-4031.2511268493295</v>
      </c>
      <c r="T1225" s="27">
        <v>2769.3442977136724</v>
      </c>
    </row>
    <row r="1226" spans="1:20">
      <c r="A1226" s="28" t="s">
        <v>1524</v>
      </c>
      <c r="B1226" s="22" t="s">
        <v>1497</v>
      </c>
      <c r="C1226" s="22" t="s">
        <v>32</v>
      </c>
      <c r="D1226" s="22" t="s">
        <v>95</v>
      </c>
      <c r="E1226" s="22" t="s">
        <v>26</v>
      </c>
      <c r="F1226" s="23">
        <v>40909</v>
      </c>
      <c r="G1226" s="24" t="s">
        <v>27</v>
      </c>
      <c r="H1226" s="25">
        <v>2629.88</v>
      </c>
      <c r="I1226" s="25">
        <v>-1558.93</v>
      </c>
      <c r="J1226" s="25">
        <v>1070.95</v>
      </c>
      <c r="K1226" s="41">
        <f t="shared" si="42"/>
        <v>2012</v>
      </c>
      <c r="L1226" s="42">
        <f t="shared" si="41"/>
        <v>261.48152899745338</v>
      </c>
      <c r="M1226" s="39">
        <f>(VLOOKUP(DATE(2005,12,1),IGPM!A:B,2,1)/VLOOKUP(DATE(YEAR(F1226),MONTH(F1226),1),IGPM!A:B,2,1))*H1226</f>
        <v>1857.0230303796773</v>
      </c>
      <c r="N1226" s="26" t="s">
        <v>28</v>
      </c>
      <c r="O1226" s="26" t="s">
        <v>29</v>
      </c>
      <c r="P1226" s="25">
        <v>-1558.93</v>
      </c>
      <c r="Q1226" s="25">
        <v>1070.95</v>
      </c>
      <c r="R1226" s="25">
        <v>6638.3892058875008</v>
      </c>
      <c r="S1226" s="25">
        <v>-3935.0784388391112</v>
      </c>
      <c r="T1226" s="27">
        <v>2703.3107670483896</v>
      </c>
    </row>
    <row r="1227" spans="1:20">
      <c r="A1227" s="28" t="s">
        <v>1525</v>
      </c>
      <c r="B1227" s="22" t="s">
        <v>49</v>
      </c>
      <c r="C1227" s="22" t="s">
        <v>32</v>
      </c>
      <c r="D1227" s="22" t="s">
        <v>95</v>
      </c>
      <c r="E1227" s="22" t="s">
        <v>26</v>
      </c>
      <c r="F1227" s="23">
        <v>40909</v>
      </c>
      <c r="G1227" s="24" t="s">
        <v>27</v>
      </c>
      <c r="H1227" s="25">
        <v>2694.14</v>
      </c>
      <c r="I1227" s="25">
        <v>-1597.03</v>
      </c>
      <c r="J1227" s="25">
        <v>1097.1099999999999</v>
      </c>
      <c r="K1227" s="41">
        <f t="shared" si="42"/>
        <v>2012</v>
      </c>
      <c r="L1227" s="42">
        <f t="shared" si="41"/>
        <v>261.48018509357991</v>
      </c>
      <c r="M1227" s="39">
        <f>(VLOOKUP(DATE(2005,12,1),IGPM!A:B,2,1)/VLOOKUP(DATE(YEAR(F1227),MONTH(F1227),1),IGPM!A:B,2,1))*H1227</f>
        <v>1902.3985988208981</v>
      </c>
      <c r="N1227" s="26" t="s">
        <v>28</v>
      </c>
      <c r="O1227" s="26" t="s">
        <v>29</v>
      </c>
      <c r="P1227" s="25">
        <v>-1597.03</v>
      </c>
      <c r="Q1227" s="25">
        <v>1097.1099999999999</v>
      </c>
      <c r="R1227" s="25">
        <v>6800.5954245630019</v>
      </c>
      <c r="S1227" s="25">
        <v>-4031.2511268493295</v>
      </c>
      <c r="T1227" s="27">
        <v>2769.3442977136724</v>
      </c>
    </row>
    <row r="1228" spans="1:20">
      <c r="A1228" s="28" t="s">
        <v>1526</v>
      </c>
      <c r="B1228" s="22" t="s">
        <v>51</v>
      </c>
      <c r="C1228" s="22" t="s">
        <v>32</v>
      </c>
      <c r="D1228" s="22" t="s">
        <v>95</v>
      </c>
      <c r="E1228" s="22" t="s">
        <v>26</v>
      </c>
      <c r="F1228" s="23">
        <v>40909</v>
      </c>
      <c r="G1228" s="24" t="s">
        <v>27</v>
      </c>
      <c r="H1228" s="25">
        <v>1142.22</v>
      </c>
      <c r="I1228" s="25">
        <v>-676.64</v>
      </c>
      <c r="J1228" s="25">
        <v>465.58000000000004</v>
      </c>
      <c r="K1228" s="41">
        <f t="shared" si="42"/>
        <v>2012</v>
      </c>
      <c r="L1228" s="42">
        <f t="shared" si="41"/>
        <v>261.65183849609838</v>
      </c>
      <c r="M1228" s="39">
        <f>(VLOOKUP(DATE(2005,12,1),IGPM!A:B,2,1)/VLOOKUP(DATE(YEAR(F1228),MONTH(F1228),1),IGPM!A:B,2,1))*H1228</f>
        <v>806.54966985576345</v>
      </c>
      <c r="N1228" s="26" t="s">
        <v>28</v>
      </c>
      <c r="O1228" s="26" t="s">
        <v>29</v>
      </c>
      <c r="P1228" s="25">
        <v>-676.64</v>
      </c>
      <c r="Q1228" s="25">
        <v>465.58000000000004</v>
      </c>
      <c r="R1228" s="25">
        <v>2883.2117506307591</v>
      </c>
      <c r="S1228" s="25">
        <v>-1707.9865515809536</v>
      </c>
      <c r="T1228" s="27">
        <v>1175.2251990498055</v>
      </c>
    </row>
    <row r="1229" spans="1:20">
      <c r="A1229" s="28" t="s">
        <v>1527</v>
      </c>
      <c r="B1229" s="22" t="s">
        <v>53</v>
      </c>
      <c r="C1229" s="22" t="s">
        <v>32</v>
      </c>
      <c r="D1229" s="22" t="s">
        <v>95</v>
      </c>
      <c r="E1229" s="22" t="s">
        <v>26</v>
      </c>
      <c r="F1229" s="23">
        <v>40909</v>
      </c>
      <c r="G1229" s="24" t="s">
        <v>27</v>
      </c>
      <c r="H1229" s="25">
        <v>3350.46</v>
      </c>
      <c r="I1229" s="25">
        <v>-1986.09</v>
      </c>
      <c r="J1229" s="25">
        <v>1364.3700000000001</v>
      </c>
      <c r="K1229" s="41">
        <f t="shared" si="42"/>
        <v>2012</v>
      </c>
      <c r="L1229" s="42">
        <f t="shared" si="41"/>
        <v>261.4792381009924</v>
      </c>
      <c r="M1229" s="39">
        <f>(VLOOKUP(DATE(2005,12,1),IGPM!A:B,2,1)/VLOOKUP(DATE(YEAR(F1229),MONTH(F1229),1),IGPM!A:B,2,1))*H1229</f>
        <v>2365.8423130963747</v>
      </c>
      <c r="N1229" s="26" t="s">
        <v>28</v>
      </c>
      <c r="O1229" s="26" t="s">
        <v>29</v>
      </c>
      <c r="P1229" s="25">
        <v>-1986.09</v>
      </c>
      <c r="Q1229" s="25">
        <v>1364.3700000000001</v>
      </c>
      <c r="R1229" s="25">
        <v>8457.2898758718402</v>
      </c>
      <c r="S1229" s="25">
        <v>-5013.3232002681125</v>
      </c>
      <c r="T1229" s="27">
        <v>3443.9666756037277</v>
      </c>
    </row>
    <row r="1230" spans="1:20">
      <c r="A1230" s="28" t="s">
        <v>1528</v>
      </c>
      <c r="B1230" s="22" t="s">
        <v>1529</v>
      </c>
      <c r="C1230" s="22" t="s">
        <v>24</v>
      </c>
      <c r="D1230" s="22" t="s">
        <v>95</v>
      </c>
      <c r="E1230" s="22" t="s">
        <v>26</v>
      </c>
      <c r="F1230" s="23">
        <v>40909</v>
      </c>
      <c r="G1230" s="24" t="s">
        <v>27</v>
      </c>
      <c r="H1230" s="25">
        <v>3777.3</v>
      </c>
      <c r="I1230" s="25">
        <v>-3777.3</v>
      </c>
      <c r="J1230" s="25">
        <v>0</v>
      </c>
      <c r="K1230" s="41">
        <f t="shared" si="42"/>
        <v>2012</v>
      </c>
      <c r="L1230" s="42">
        <f t="shared" si="41"/>
        <v>155</v>
      </c>
      <c r="M1230" s="39">
        <f>(VLOOKUP(DATE(2005,12,1),IGPM!A:B,2,1)/VLOOKUP(DATE(YEAR(F1230),MONTH(F1230),1),IGPM!A:B,2,1))*H1230</f>
        <v>2667.2445482885742</v>
      </c>
      <c r="N1230" s="26" t="s">
        <v>28</v>
      </c>
      <c r="O1230" s="26" t="s">
        <v>29</v>
      </c>
      <c r="P1230" s="25">
        <v>-3777.3</v>
      </c>
      <c r="Q1230" s="25">
        <v>0</v>
      </c>
      <c r="R1230" s="25">
        <v>9534.7268876902581</v>
      </c>
      <c r="S1230" s="25">
        <v>-9534.7268876902581</v>
      </c>
      <c r="T1230" s="27">
        <v>0</v>
      </c>
    </row>
    <row r="1231" spans="1:20">
      <c r="A1231" s="28" t="s">
        <v>1530</v>
      </c>
      <c r="B1231" s="22" t="s">
        <v>23</v>
      </c>
      <c r="C1231" s="22" t="s">
        <v>24</v>
      </c>
      <c r="D1231" s="22" t="s">
        <v>95</v>
      </c>
      <c r="E1231" s="22" t="s">
        <v>26</v>
      </c>
      <c r="F1231" s="23">
        <v>40909</v>
      </c>
      <c r="G1231" s="24" t="s">
        <v>27</v>
      </c>
      <c r="H1231" s="25">
        <v>363.33</v>
      </c>
      <c r="I1231" s="25">
        <v>-258.51</v>
      </c>
      <c r="J1231" s="25">
        <v>104.82</v>
      </c>
      <c r="K1231" s="41">
        <f t="shared" si="42"/>
        <v>2012</v>
      </c>
      <c r="L1231" s="42">
        <f t="shared" si="41"/>
        <v>217.84901938029475</v>
      </c>
      <c r="M1231" s="39">
        <f>(VLOOKUP(DATE(2005,12,1),IGPM!A:B,2,1)/VLOOKUP(DATE(YEAR(F1231),MONTH(F1231),1),IGPM!A:B,2,1))*H1231</f>
        <v>256.55626022018043</v>
      </c>
      <c r="N1231" s="26" t="s">
        <v>28</v>
      </c>
      <c r="O1231" s="26" t="s">
        <v>29</v>
      </c>
      <c r="P1231" s="25">
        <v>-258.51</v>
      </c>
      <c r="Q1231" s="25">
        <v>104.82</v>
      </c>
      <c r="R1231" s="25">
        <v>917.1239562927226</v>
      </c>
      <c r="S1231" s="25">
        <v>-652.5354744756329</v>
      </c>
      <c r="T1231" s="27">
        <v>264.5884818170897</v>
      </c>
    </row>
    <row r="1232" spans="1:20">
      <c r="A1232" s="28" t="s">
        <v>1531</v>
      </c>
      <c r="B1232" s="22" t="s">
        <v>61</v>
      </c>
      <c r="C1232" s="22" t="s">
        <v>32</v>
      </c>
      <c r="D1232" s="22" t="s">
        <v>95</v>
      </c>
      <c r="E1232" s="22" t="s">
        <v>26</v>
      </c>
      <c r="F1232" s="23">
        <v>40909</v>
      </c>
      <c r="G1232" s="24" t="s">
        <v>27</v>
      </c>
      <c r="H1232" s="25">
        <v>64778.05</v>
      </c>
      <c r="I1232" s="25">
        <v>-35795.589999999997</v>
      </c>
      <c r="J1232" s="25">
        <v>28982.460000000006</v>
      </c>
      <c r="K1232" s="41">
        <f t="shared" si="42"/>
        <v>2012</v>
      </c>
      <c r="L1232" s="42">
        <f t="shared" si="41"/>
        <v>280.49817728943708</v>
      </c>
      <c r="M1232" s="39">
        <f>(VLOOKUP(DATE(2005,12,1),IGPM!A:B,2,1)/VLOOKUP(DATE(YEAR(F1232),MONTH(F1232),1),IGPM!A:B,2,1))*H1232</f>
        <v>45741.376303514327</v>
      </c>
      <c r="N1232" s="26" t="s">
        <v>28</v>
      </c>
      <c r="O1232" s="26" t="s">
        <v>29</v>
      </c>
      <c r="P1232" s="25">
        <v>-35795.589999999997</v>
      </c>
      <c r="Q1232" s="25">
        <v>28982.460000000006</v>
      </c>
      <c r="R1232" s="25">
        <v>163513.88956851294</v>
      </c>
      <c r="S1232" s="25">
        <v>-90355.855884821562</v>
      </c>
      <c r="T1232" s="27">
        <v>73158.033683691378</v>
      </c>
    </row>
    <row r="1233" spans="1:20">
      <c r="A1233" s="28" t="s">
        <v>1532</v>
      </c>
      <c r="B1233" s="22" t="s">
        <v>113</v>
      </c>
      <c r="C1233" s="22" t="s">
        <v>32</v>
      </c>
      <c r="D1233" s="22" t="s">
        <v>95</v>
      </c>
      <c r="E1233" s="22" t="s">
        <v>26</v>
      </c>
      <c r="F1233" s="23">
        <v>40909</v>
      </c>
      <c r="G1233" s="24" t="s">
        <v>27</v>
      </c>
      <c r="H1233" s="25">
        <v>845005.27</v>
      </c>
      <c r="I1233" s="25">
        <v>-468642.74</v>
      </c>
      <c r="J1233" s="25">
        <v>376362.53</v>
      </c>
      <c r="K1233" s="41">
        <f t="shared" si="42"/>
        <v>2012</v>
      </c>
      <c r="L1233" s="42">
        <f t="shared" si="41"/>
        <v>279.47902671019722</v>
      </c>
      <c r="M1233" s="39">
        <f>(VLOOKUP(DATE(2005,12,1),IGPM!A:B,2,1)/VLOOKUP(DATE(YEAR(F1233),MONTH(F1233),1),IGPM!A:B,2,1))*H1233</f>
        <v>596679.02991094557</v>
      </c>
      <c r="N1233" s="26" t="s">
        <v>28</v>
      </c>
      <c r="O1233" s="26" t="s">
        <v>29</v>
      </c>
      <c r="P1233" s="25">
        <v>-468642.74</v>
      </c>
      <c r="Q1233" s="25">
        <v>376362.53</v>
      </c>
      <c r="R1233" s="25">
        <v>2132977.1180761298</v>
      </c>
      <c r="S1233" s="25">
        <v>-1182956.2210570604</v>
      </c>
      <c r="T1233" s="27">
        <v>950020.89701906941</v>
      </c>
    </row>
    <row r="1234" spans="1:20">
      <c r="A1234" s="28" t="s">
        <v>1533</v>
      </c>
      <c r="B1234" s="22" t="s">
        <v>113</v>
      </c>
      <c r="C1234" s="22" t="s">
        <v>32</v>
      </c>
      <c r="D1234" s="22" t="s">
        <v>95</v>
      </c>
      <c r="E1234" s="22" t="s">
        <v>26</v>
      </c>
      <c r="F1234" s="23">
        <v>40909</v>
      </c>
      <c r="G1234" s="24" t="s">
        <v>27</v>
      </c>
      <c r="H1234" s="25">
        <v>114528.28</v>
      </c>
      <c r="I1234" s="25">
        <v>-63360.52</v>
      </c>
      <c r="J1234" s="25">
        <v>51167.76</v>
      </c>
      <c r="K1234" s="41">
        <f t="shared" si="42"/>
        <v>2012</v>
      </c>
      <c r="L1234" s="42">
        <f t="shared" si="41"/>
        <v>280.17262800242167</v>
      </c>
      <c r="M1234" s="39">
        <f>(VLOOKUP(DATE(2005,12,1),IGPM!A:B,2,1)/VLOOKUP(DATE(YEAR(F1234),MONTH(F1234),1),IGPM!A:B,2,1))*H1234</f>
        <v>80871.238835905897</v>
      </c>
      <c r="N1234" s="26" t="s">
        <v>28</v>
      </c>
      <c r="O1234" s="26" t="s">
        <v>29</v>
      </c>
      <c r="P1234" s="25">
        <v>-63360.52</v>
      </c>
      <c r="Q1234" s="25">
        <v>51167.76</v>
      </c>
      <c r="R1234" s="25">
        <v>289094.29240910657</v>
      </c>
      <c r="S1234" s="25">
        <v>-159935.73548885086</v>
      </c>
      <c r="T1234" s="27">
        <v>129158.55692025571</v>
      </c>
    </row>
    <row r="1235" spans="1:20">
      <c r="A1235" s="28" t="s">
        <v>1534</v>
      </c>
      <c r="B1235" s="22" t="s">
        <v>1535</v>
      </c>
      <c r="C1235" s="22" t="s">
        <v>32</v>
      </c>
      <c r="D1235" s="22" t="s">
        <v>95</v>
      </c>
      <c r="E1235" s="22" t="s">
        <v>26</v>
      </c>
      <c r="F1235" s="23">
        <v>40909</v>
      </c>
      <c r="G1235" s="24" t="s">
        <v>27</v>
      </c>
      <c r="H1235" s="25">
        <v>35514.57</v>
      </c>
      <c r="I1235" s="25">
        <v>-23195.48</v>
      </c>
      <c r="J1235" s="25">
        <v>12319.09</v>
      </c>
      <c r="K1235" s="41">
        <f t="shared" si="42"/>
        <v>2012</v>
      </c>
      <c r="L1235" s="42">
        <f t="shared" si="41"/>
        <v>237.3203033522048</v>
      </c>
      <c r="M1235" s="39">
        <f>(VLOOKUP(DATE(2005,12,1),IGPM!A:B,2,1)/VLOOKUP(DATE(YEAR(F1235),MONTH(F1235),1),IGPM!A:B,2,1))*H1235</f>
        <v>25077.712444686134</v>
      </c>
      <c r="N1235" s="26" t="s">
        <v>28</v>
      </c>
      <c r="O1235" s="26" t="s">
        <v>29</v>
      </c>
      <c r="P1235" s="25">
        <v>-23195.48</v>
      </c>
      <c r="Q1235" s="25">
        <v>12319.09</v>
      </c>
      <c r="R1235" s="25">
        <v>89646.500273676385</v>
      </c>
      <c r="S1235" s="25">
        <v>-58550.437304127714</v>
      </c>
      <c r="T1235" s="27">
        <v>31096.062969548671</v>
      </c>
    </row>
    <row r="1236" spans="1:20">
      <c r="A1236" s="28" t="s">
        <v>1536</v>
      </c>
      <c r="B1236" s="22" t="s">
        <v>116</v>
      </c>
      <c r="C1236" s="22" t="s">
        <v>32</v>
      </c>
      <c r="D1236" s="22" t="s">
        <v>95</v>
      </c>
      <c r="E1236" s="22" t="s">
        <v>26</v>
      </c>
      <c r="F1236" s="23">
        <v>40909</v>
      </c>
      <c r="G1236" s="24" t="s">
        <v>27</v>
      </c>
      <c r="H1236" s="25">
        <v>108674.87</v>
      </c>
      <c r="I1236" s="25">
        <v>-63593.98</v>
      </c>
      <c r="J1236" s="25">
        <v>45080.889999999992</v>
      </c>
      <c r="K1236" s="41">
        <f t="shared" si="42"/>
        <v>2012</v>
      </c>
      <c r="L1236" s="42">
        <f t="shared" si="41"/>
        <v>264.8773492396607</v>
      </c>
      <c r="M1236" s="39">
        <f>(VLOOKUP(DATE(2005,12,1),IGPM!A:B,2,1)/VLOOKUP(DATE(YEAR(F1236),MONTH(F1236),1),IGPM!A:B,2,1))*H1236</f>
        <v>76738.001891157575</v>
      </c>
      <c r="N1236" s="26" t="s">
        <v>28</v>
      </c>
      <c r="O1236" s="26" t="s">
        <v>29</v>
      </c>
      <c r="P1236" s="25">
        <v>-63593.98</v>
      </c>
      <c r="Q1236" s="25">
        <v>45080.889999999992</v>
      </c>
      <c r="R1236" s="25">
        <v>274319.01225882064</v>
      </c>
      <c r="S1236" s="25">
        <v>-160525.03931412293</v>
      </c>
      <c r="T1236" s="27">
        <v>113793.97294469771</v>
      </c>
    </row>
    <row r="1237" spans="1:20">
      <c r="A1237" s="28" t="s">
        <v>1537</v>
      </c>
      <c r="B1237" s="22" t="s">
        <v>116</v>
      </c>
      <c r="C1237" s="22" t="s">
        <v>32</v>
      </c>
      <c r="D1237" s="22" t="s">
        <v>95</v>
      </c>
      <c r="E1237" s="22" t="s">
        <v>26</v>
      </c>
      <c r="F1237" s="23">
        <v>40909</v>
      </c>
      <c r="G1237" s="24" t="s">
        <v>27</v>
      </c>
      <c r="H1237" s="25">
        <v>14536.69</v>
      </c>
      <c r="I1237" s="25">
        <v>-8558.2800000000007</v>
      </c>
      <c r="J1237" s="25">
        <v>5978.41</v>
      </c>
      <c r="K1237" s="41">
        <f t="shared" si="42"/>
        <v>2012</v>
      </c>
      <c r="L1237" s="42">
        <f t="shared" si="41"/>
        <v>263.27567571988766</v>
      </c>
      <c r="M1237" s="39">
        <f>(VLOOKUP(DATE(2005,12,1),IGPM!A:B,2,1)/VLOOKUP(DATE(YEAR(F1237),MONTH(F1237),1),IGPM!A:B,2,1))*H1237</f>
        <v>10264.714783750571</v>
      </c>
      <c r="N1237" s="26" t="s">
        <v>28</v>
      </c>
      <c r="O1237" s="26" t="s">
        <v>29</v>
      </c>
      <c r="P1237" s="25">
        <v>-8558.2800000000007</v>
      </c>
      <c r="Q1237" s="25">
        <v>5978.41</v>
      </c>
      <c r="R1237" s="25">
        <v>36693.767770899351</v>
      </c>
      <c r="S1237" s="25">
        <v>-21602.960428978844</v>
      </c>
      <c r="T1237" s="27">
        <v>15090.807341920507</v>
      </c>
    </row>
    <row r="1238" spans="1:20">
      <c r="A1238" s="28" t="s">
        <v>1538</v>
      </c>
      <c r="B1238" s="22" t="s">
        <v>90</v>
      </c>
      <c r="C1238" s="22" t="s">
        <v>91</v>
      </c>
      <c r="D1238" s="22" t="s">
        <v>95</v>
      </c>
      <c r="E1238" s="22" t="s">
        <v>26</v>
      </c>
      <c r="F1238" s="23">
        <v>40909</v>
      </c>
      <c r="G1238" s="24" t="s">
        <v>27</v>
      </c>
      <c r="H1238" s="25">
        <v>2418.7600000000002</v>
      </c>
      <c r="I1238" s="25">
        <v>-1093.3</v>
      </c>
      <c r="J1238" s="25">
        <v>1325.4600000000003</v>
      </c>
      <c r="K1238" s="41">
        <f t="shared" si="42"/>
        <v>2012</v>
      </c>
      <c r="L1238" s="42">
        <f t="shared" si="41"/>
        <v>342.91393030275322</v>
      </c>
      <c r="M1238" s="39">
        <f>(VLOOKUP(DATE(2005,12,1),IGPM!A:B,2,1)/VLOOKUP(DATE(YEAR(F1238),MONTH(F1238),1),IGPM!A:B,2,1))*H1238</f>
        <v>1707.9459994224637</v>
      </c>
      <c r="N1238" s="26" t="s">
        <v>28</v>
      </c>
      <c r="O1238" s="26" t="s">
        <v>29</v>
      </c>
      <c r="P1238" s="25">
        <v>-1093.3</v>
      </c>
      <c r="Q1238" s="25">
        <v>1325.4600000000003</v>
      </c>
      <c r="R1238" s="25">
        <v>6105.4764003043674</v>
      </c>
      <c r="S1238" s="25">
        <v>-2759.7270289126513</v>
      </c>
      <c r="T1238" s="27">
        <v>3345.7493713917161</v>
      </c>
    </row>
    <row r="1239" spans="1:20">
      <c r="A1239" s="28" t="s">
        <v>1539</v>
      </c>
      <c r="B1239" s="22" t="s">
        <v>68</v>
      </c>
      <c r="C1239" s="22" t="s">
        <v>69</v>
      </c>
      <c r="D1239" s="22" t="s">
        <v>260</v>
      </c>
      <c r="E1239" s="22" t="s">
        <v>26</v>
      </c>
      <c r="F1239" s="23">
        <v>40909</v>
      </c>
      <c r="G1239" s="24" t="s">
        <v>27</v>
      </c>
      <c r="H1239" s="25">
        <v>24088.95</v>
      </c>
      <c r="I1239" s="25">
        <v>-11449.98</v>
      </c>
      <c r="J1239" s="25">
        <v>12638.970000000001</v>
      </c>
      <c r="K1239" s="41">
        <f t="shared" si="42"/>
        <v>2012</v>
      </c>
      <c r="L1239" s="42">
        <f t="shared" si="41"/>
        <v>326.09552593104968</v>
      </c>
      <c r="M1239" s="39">
        <f>(VLOOKUP(DATE(2005,12,1),IGPM!A:B,2,1)/VLOOKUP(DATE(YEAR(F1239),MONTH(F1239),1),IGPM!A:B,2,1))*H1239</f>
        <v>17009.800799908942</v>
      </c>
      <c r="N1239" s="26" t="s">
        <v>28</v>
      </c>
      <c r="O1239" s="26" t="s">
        <v>29</v>
      </c>
      <c r="P1239" s="25">
        <v>-11449.98</v>
      </c>
      <c r="Q1239" s="25">
        <v>12638.970000000001</v>
      </c>
      <c r="R1239" s="25">
        <v>60805.749943405666</v>
      </c>
      <c r="S1239" s="25">
        <v>-28902.240269376456</v>
      </c>
      <c r="T1239" s="27">
        <v>31903.50967402921</v>
      </c>
    </row>
    <row r="1240" spans="1:20">
      <c r="A1240" s="28" t="s">
        <v>1540</v>
      </c>
      <c r="B1240" s="22" t="s">
        <v>68</v>
      </c>
      <c r="C1240" s="22" t="s">
        <v>69</v>
      </c>
      <c r="D1240" s="22" t="s">
        <v>260</v>
      </c>
      <c r="E1240" s="22" t="s">
        <v>26</v>
      </c>
      <c r="F1240" s="23">
        <v>40909</v>
      </c>
      <c r="G1240" s="24" t="s">
        <v>27</v>
      </c>
      <c r="H1240" s="25">
        <v>2825.87</v>
      </c>
      <c r="I1240" s="25">
        <v>-1355.94</v>
      </c>
      <c r="J1240" s="25">
        <v>1469.9299999999998</v>
      </c>
      <c r="K1240" s="41">
        <f t="shared" si="42"/>
        <v>2012</v>
      </c>
      <c r="L1240" s="42">
        <f t="shared" si="41"/>
        <v>323.03040695016</v>
      </c>
      <c r="M1240" s="39">
        <f>(VLOOKUP(DATE(2005,12,1),IGPM!A:B,2,1)/VLOOKUP(DATE(YEAR(F1240),MONTH(F1240),1),IGPM!A:B,2,1))*H1240</f>
        <v>1995.4163957515243</v>
      </c>
      <c r="N1240" s="26" t="s">
        <v>28</v>
      </c>
      <c r="O1240" s="26" t="s">
        <v>29</v>
      </c>
      <c r="P1240" s="25">
        <v>-1355.94</v>
      </c>
      <c r="Q1240" s="25">
        <v>1469.9299999999998</v>
      </c>
      <c r="R1240" s="25">
        <v>7133.1106001951839</v>
      </c>
      <c r="S1240" s="25">
        <v>-3422.6875217998909</v>
      </c>
      <c r="T1240" s="27">
        <v>3710.423078395293</v>
      </c>
    </row>
    <row r="1241" spans="1:20">
      <c r="A1241" s="28" t="s">
        <v>1541</v>
      </c>
      <c r="B1241" s="22" t="s">
        <v>61</v>
      </c>
      <c r="C1241" s="22" t="s">
        <v>32</v>
      </c>
      <c r="D1241" s="22" t="s">
        <v>99</v>
      </c>
      <c r="E1241" s="22" t="s">
        <v>26</v>
      </c>
      <c r="F1241" s="23">
        <v>40909</v>
      </c>
      <c r="G1241" s="24" t="s">
        <v>27</v>
      </c>
      <c r="H1241" s="25">
        <v>24088.95</v>
      </c>
      <c r="I1241" s="25">
        <v>-12770.38</v>
      </c>
      <c r="J1241" s="25">
        <v>11318.570000000002</v>
      </c>
      <c r="K1241" s="41">
        <f t="shared" si="42"/>
        <v>2012</v>
      </c>
      <c r="L1241" s="42">
        <f t="shared" si="41"/>
        <v>292.378711518373</v>
      </c>
      <c r="M1241" s="39">
        <f>(VLOOKUP(DATE(2005,12,1),IGPM!A:B,2,1)/VLOOKUP(DATE(YEAR(F1241),MONTH(F1241),1),IGPM!A:B,2,1))*H1241</f>
        <v>17009.800799908942</v>
      </c>
      <c r="N1241" s="26" t="s">
        <v>28</v>
      </c>
      <c r="O1241" s="26" t="s">
        <v>29</v>
      </c>
      <c r="P1241" s="25">
        <v>-12770.38</v>
      </c>
      <c r="Q1241" s="25">
        <v>11318.570000000002</v>
      </c>
      <c r="R1241" s="25">
        <v>60805.749943405666</v>
      </c>
      <c r="S1241" s="25">
        <v>-32235.217100050802</v>
      </c>
      <c r="T1241" s="27">
        <v>28570.532843354864</v>
      </c>
    </row>
    <row r="1242" spans="1:20">
      <c r="A1242" s="28" t="s">
        <v>1542</v>
      </c>
      <c r="B1242" s="22" t="s">
        <v>1543</v>
      </c>
      <c r="C1242" s="22" t="s">
        <v>69</v>
      </c>
      <c r="D1242" s="22" t="s">
        <v>99</v>
      </c>
      <c r="E1242" s="22" t="s">
        <v>26</v>
      </c>
      <c r="F1242" s="23">
        <v>40909</v>
      </c>
      <c r="G1242" s="24" t="s">
        <v>27</v>
      </c>
      <c r="H1242" s="25">
        <v>561216.59</v>
      </c>
      <c r="I1242" s="25">
        <v>-256278.89</v>
      </c>
      <c r="J1242" s="25">
        <v>304937.69999999995</v>
      </c>
      <c r="K1242" s="41">
        <f t="shared" si="42"/>
        <v>2012</v>
      </c>
      <c r="L1242" s="42">
        <f t="shared" si="41"/>
        <v>339.42932814325826</v>
      </c>
      <c r="M1242" s="39">
        <f>(VLOOKUP(DATE(2005,12,1),IGPM!A:B,2,1)/VLOOKUP(DATE(YEAR(F1242),MONTH(F1242),1),IGPM!A:B,2,1))*H1242</f>
        <v>396288.85449569899</v>
      </c>
      <c r="N1242" s="26" t="s">
        <v>28</v>
      </c>
      <c r="O1242" s="26" t="s">
        <v>29</v>
      </c>
      <c r="P1242" s="25">
        <v>-256278.89</v>
      </c>
      <c r="Q1242" s="25">
        <v>304937.69999999995</v>
      </c>
      <c r="R1242" s="25">
        <v>1416632.7563314638</v>
      </c>
      <c r="S1242" s="25">
        <v>-646903.66749541042</v>
      </c>
      <c r="T1242" s="27">
        <v>769729.08883605339</v>
      </c>
    </row>
    <row r="1243" spans="1:20">
      <c r="A1243" s="28" t="s">
        <v>1544</v>
      </c>
      <c r="B1243" s="22" t="s">
        <v>1545</v>
      </c>
      <c r="C1243" s="22" t="s">
        <v>69</v>
      </c>
      <c r="D1243" s="22" t="s">
        <v>99</v>
      </c>
      <c r="E1243" s="22" t="s">
        <v>26</v>
      </c>
      <c r="F1243" s="23">
        <v>40909</v>
      </c>
      <c r="G1243" s="24" t="s">
        <v>27</v>
      </c>
      <c r="H1243" s="25">
        <v>241030.77</v>
      </c>
      <c r="I1243" s="25">
        <v>-110734.91</v>
      </c>
      <c r="J1243" s="25">
        <v>130295.85999999999</v>
      </c>
      <c r="K1243" s="41">
        <f t="shared" si="42"/>
        <v>2012</v>
      </c>
      <c r="L1243" s="42">
        <f t="shared" si="41"/>
        <v>337.38022950485987</v>
      </c>
      <c r="M1243" s="39">
        <f>(VLOOKUP(DATE(2005,12,1),IGPM!A:B,2,1)/VLOOKUP(DATE(YEAR(F1243),MONTH(F1243),1),IGPM!A:B,2,1))*H1243</f>
        <v>170197.7622249483</v>
      </c>
      <c r="N1243" s="26" t="s">
        <v>28</v>
      </c>
      <c r="O1243" s="26" t="s">
        <v>29</v>
      </c>
      <c r="P1243" s="25">
        <v>-110734.91</v>
      </c>
      <c r="Q1243" s="25">
        <v>130295.85999999999</v>
      </c>
      <c r="R1243" s="25">
        <v>608414.09564495436</v>
      </c>
      <c r="S1243" s="25">
        <v>-279519.00134565978</v>
      </c>
      <c r="T1243" s="27">
        <v>328895.09429929458</v>
      </c>
    </row>
    <row r="1244" spans="1:20">
      <c r="A1244" s="28" t="s">
        <v>1546</v>
      </c>
      <c r="B1244" s="22" t="s">
        <v>656</v>
      </c>
      <c r="C1244" s="22" t="s">
        <v>69</v>
      </c>
      <c r="D1244" s="22" t="s">
        <v>99</v>
      </c>
      <c r="E1244" s="22" t="s">
        <v>26</v>
      </c>
      <c r="F1244" s="23">
        <v>40909</v>
      </c>
      <c r="G1244" s="24" t="s">
        <v>27</v>
      </c>
      <c r="H1244" s="25">
        <v>725949.39</v>
      </c>
      <c r="I1244" s="25">
        <v>-336671.78</v>
      </c>
      <c r="J1244" s="25">
        <v>389277.61</v>
      </c>
      <c r="K1244" s="41">
        <f t="shared" si="42"/>
        <v>2012</v>
      </c>
      <c r="L1244" s="42">
        <f t="shared" si="41"/>
        <v>334.21914794878262</v>
      </c>
      <c r="M1244" s="39">
        <f>(VLOOKUP(DATE(2005,12,1),IGPM!A:B,2,1)/VLOOKUP(DATE(YEAR(F1244),MONTH(F1244),1),IGPM!A:B,2,1))*H1244</f>
        <v>512610.74122016144</v>
      </c>
      <c r="N1244" s="26" t="s">
        <v>28</v>
      </c>
      <c r="O1244" s="26" t="s">
        <v>29</v>
      </c>
      <c r="P1244" s="25">
        <v>-336671.78</v>
      </c>
      <c r="Q1244" s="25">
        <v>389277.61</v>
      </c>
      <c r="R1244" s="25">
        <v>1832454.1783642657</v>
      </c>
      <c r="S1244" s="25">
        <v>-849832.80996810936</v>
      </c>
      <c r="T1244" s="27">
        <v>982621.36839615635</v>
      </c>
    </row>
    <row r="1245" spans="1:20">
      <c r="A1245" s="28" t="s">
        <v>1547</v>
      </c>
      <c r="B1245" s="22" t="s">
        <v>1548</v>
      </c>
      <c r="C1245" s="22" t="s">
        <v>69</v>
      </c>
      <c r="D1245" s="22" t="s">
        <v>99</v>
      </c>
      <c r="E1245" s="22" t="s">
        <v>26</v>
      </c>
      <c r="F1245" s="23">
        <v>40909</v>
      </c>
      <c r="G1245" s="24" t="s">
        <v>27</v>
      </c>
      <c r="H1245" s="25">
        <v>767520.51</v>
      </c>
      <c r="I1245" s="25">
        <v>-350487.32</v>
      </c>
      <c r="J1245" s="25">
        <v>417033.19</v>
      </c>
      <c r="K1245" s="41">
        <f t="shared" si="42"/>
        <v>2012</v>
      </c>
      <c r="L1245" s="42">
        <f t="shared" si="41"/>
        <v>339.42933812840931</v>
      </c>
      <c r="M1245" s="39">
        <f>(VLOOKUP(DATE(2005,12,1),IGPM!A:B,2,1)/VLOOKUP(DATE(YEAR(F1245),MONTH(F1245),1),IGPM!A:B,2,1))*H1245</f>
        <v>541965.13276604086</v>
      </c>
      <c r="N1245" s="26" t="s">
        <v>28</v>
      </c>
      <c r="O1245" s="26" t="s">
        <v>29</v>
      </c>
      <c r="P1245" s="25">
        <v>-350487.32</v>
      </c>
      <c r="Q1245" s="25">
        <v>417033.19</v>
      </c>
      <c r="R1245" s="25">
        <v>1937388.728337897</v>
      </c>
      <c r="S1245" s="25">
        <v>-884706.23826503044</v>
      </c>
      <c r="T1245" s="27">
        <v>1052682.4900728664</v>
      </c>
    </row>
    <row r="1246" spans="1:20">
      <c r="A1246" s="28" t="s">
        <v>1549</v>
      </c>
      <c r="B1246" s="22" t="s">
        <v>102</v>
      </c>
      <c r="C1246" s="22" t="s">
        <v>69</v>
      </c>
      <c r="D1246" s="22" t="s">
        <v>99</v>
      </c>
      <c r="E1246" s="22" t="s">
        <v>26</v>
      </c>
      <c r="F1246" s="23">
        <v>40909</v>
      </c>
      <c r="G1246" s="24" t="s">
        <v>27</v>
      </c>
      <c r="H1246" s="25">
        <v>106740.28</v>
      </c>
      <c r="I1246" s="25">
        <v>-49059.9</v>
      </c>
      <c r="J1246" s="25">
        <v>57680.38</v>
      </c>
      <c r="K1246" s="41">
        <f t="shared" si="42"/>
        <v>2012</v>
      </c>
      <c r="L1246" s="42">
        <f t="shared" si="41"/>
        <v>337.23557120988829</v>
      </c>
      <c r="M1246" s="39">
        <f>(VLOOKUP(DATE(2005,12,1),IGPM!A:B,2,1)/VLOOKUP(DATE(YEAR(F1246),MONTH(F1246),1),IGPM!A:B,2,1))*H1246</f>
        <v>75371.940251713109</v>
      </c>
      <c r="N1246" s="26" t="s">
        <v>28</v>
      </c>
      <c r="O1246" s="26" t="s">
        <v>29</v>
      </c>
      <c r="P1246" s="25">
        <v>-49059.9</v>
      </c>
      <c r="Q1246" s="25">
        <v>57680.38</v>
      </c>
      <c r="R1246" s="25">
        <v>269435.68626150599</v>
      </c>
      <c r="S1246" s="25">
        <v>-123837.85975098491</v>
      </c>
      <c r="T1246" s="27">
        <v>145597.82651052109</v>
      </c>
    </row>
    <row r="1247" spans="1:20">
      <c r="A1247" s="28" t="s">
        <v>1550</v>
      </c>
      <c r="B1247" s="22" t="s">
        <v>102</v>
      </c>
      <c r="C1247" s="22" t="s">
        <v>69</v>
      </c>
      <c r="D1247" s="22" t="s">
        <v>99</v>
      </c>
      <c r="E1247" s="22" t="s">
        <v>26</v>
      </c>
      <c r="F1247" s="23">
        <v>40909</v>
      </c>
      <c r="G1247" s="24" t="s">
        <v>27</v>
      </c>
      <c r="H1247" s="25">
        <v>18066.71</v>
      </c>
      <c r="I1247" s="25">
        <v>-8302.16</v>
      </c>
      <c r="J1247" s="25">
        <v>9764.5499999999993</v>
      </c>
      <c r="K1247" s="41">
        <f t="shared" si="42"/>
        <v>2012</v>
      </c>
      <c r="L1247" s="42">
        <f t="shared" si="41"/>
        <v>337.30258751939255</v>
      </c>
      <c r="M1247" s="39">
        <f>(VLOOKUP(DATE(2005,12,1),IGPM!A:B,2,1)/VLOOKUP(DATE(YEAR(F1247),MONTH(F1247),1),IGPM!A:B,2,1))*H1247</f>
        <v>12757.348834620141</v>
      </c>
      <c r="N1247" s="26" t="s">
        <v>28</v>
      </c>
      <c r="O1247" s="26" t="s">
        <v>29</v>
      </c>
      <c r="P1247" s="25">
        <v>-8302.16</v>
      </c>
      <c r="Q1247" s="25">
        <v>9764.5499999999993</v>
      </c>
      <c r="R1247" s="25">
        <v>45604.306147010408</v>
      </c>
      <c r="S1247" s="25">
        <v>-20956.457834407258</v>
      </c>
      <c r="T1247" s="27">
        <v>24647.84831260315</v>
      </c>
    </row>
    <row r="1248" spans="1:20">
      <c r="A1248" s="28" t="s">
        <v>1551</v>
      </c>
      <c r="B1248" s="22" t="s">
        <v>102</v>
      </c>
      <c r="C1248" s="22" t="s">
        <v>69</v>
      </c>
      <c r="D1248" s="22" t="s">
        <v>99</v>
      </c>
      <c r="E1248" s="22" t="s">
        <v>26</v>
      </c>
      <c r="F1248" s="23">
        <v>40909</v>
      </c>
      <c r="G1248" s="24" t="s">
        <v>27</v>
      </c>
      <c r="H1248" s="25">
        <v>3056.4</v>
      </c>
      <c r="I1248" s="25">
        <v>-1416.44</v>
      </c>
      <c r="J1248" s="25">
        <v>1639.96</v>
      </c>
      <c r="K1248" s="41">
        <f t="shared" si="42"/>
        <v>2012</v>
      </c>
      <c r="L1248" s="42">
        <f t="shared" si="41"/>
        <v>334.45963118804889</v>
      </c>
      <c r="M1248" s="39">
        <f>(VLOOKUP(DATE(2005,12,1),IGPM!A:B,2,1)/VLOOKUP(DATE(YEAR(F1248),MONTH(F1248),1),IGPM!A:B,2,1))*H1248</f>
        <v>2158.199305691684</v>
      </c>
      <c r="N1248" s="26" t="s">
        <v>28</v>
      </c>
      <c r="O1248" s="26" t="s">
        <v>29</v>
      </c>
      <c r="P1248" s="25">
        <v>-1416.44</v>
      </c>
      <c r="Q1248" s="25">
        <v>1639.96</v>
      </c>
      <c r="R1248" s="25">
        <v>7715.0184680953334</v>
      </c>
      <c r="S1248" s="25">
        <v>-3575.4026825510255</v>
      </c>
      <c r="T1248" s="27">
        <v>4139.615785544308</v>
      </c>
    </row>
    <row r="1249" spans="1:20">
      <c r="A1249" s="28" t="s">
        <v>1552</v>
      </c>
      <c r="B1249" s="22" t="s">
        <v>102</v>
      </c>
      <c r="C1249" s="22" t="s">
        <v>69</v>
      </c>
      <c r="D1249" s="22" t="s">
        <v>99</v>
      </c>
      <c r="E1249" s="22" t="s">
        <v>26</v>
      </c>
      <c r="F1249" s="23">
        <v>40909</v>
      </c>
      <c r="G1249" s="24" t="s">
        <v>27</v>
      </c>
      <c r="H1249" s="25">
        <v>2886.73</v>
      </c>
      <c r="I1249" s="25">
        <v>-1338.27</v>
      </c>
      <c r="J1249" s="25">
        <v>1548.46</v>
      </c>
      <c r="K1249" s="41">
        <f t="shared" si="42"/>
        <v>2012</v>
      </c>
      <c r="L1249" s="42">
        <f t="shared" si="41"/>
        <v>334.34445216585596</v>
      </c>
      <c r="M1249" s="39">
        <f>(VLOOKUP(DATE(2005,12,1),IGPM!A:B,2,1)/VLOOKUP(DATE(YEAR(F1249),MONTH(F1249),1),IGPM!A:B,2,1))*H1249</f>
        <v>2038.3911404656965</v>
      </c>
      <c r="N1249" s="26" t="s">
        <v>28</v>
      </c>
      <c r="O1249" s="26" t="s">
        <v>29</v>
      </c>
      <c r="P1249" s="25">
        <v>-1338.27</v>
      </c>
      <c r="Q1249" s="25">
        <v>1548.46</v>
      </c>
      <c r="R1249" s="25">
        <v>7286.7344792582262</v>
      </c>
      <c r="S1249" s="25">
        <v>-3378.084597990427</v>
      </c>
      <c r="T1249" s="27">
        <v>3908.6498812677992</v>
      </c>
    </row>
    <row r="1250" spans="1:20">
      <c r="A1250" s="28" t="s">
        <v>1553</v>
      </c>
      <c r="B1250" s="22" t="s">
        <v>102</v>
      </c>
      <c r="C1250" s="22" t="s">
        <v>69</v>
      </c>
      <c r="D1250" s="22" t="s">
        <v>99</v>
      </c>
      <c r="E1250" s="22" t="s">
        <v>26</v>
      </c>
      <c r="F1250" s="23">
        <v>40909</v>
      </c>
      <c r="G1250" s="24" t="s">
        <v>27</v>
      </c>
      <c r="H1250" s="25">
        <v>2445.13</v>
      </c>
      <c r="I1250" s="25">
        <v>-1134.58</v>
      </c>
      <c r="J1250" s="25">
        <v>1310.5500000000002</v>
      </c>
      <c r="K1250" s="41">
        <f t="shared" si="42"/>
        <v>2012</v>
      </c>
      <c r="L1250" s="42">
        <f t="shared" si="41"/>
        <v>334.04004124874405</v>
      </c>
      <c r="M1250" s="39">
        <f>(VLOOKUP(DATE(2005,12,1),IGPM!A:B,2,1)/VLOOKUP(DATE(YEAR(F1250),MONTH(F1250),1),IGPM!A:B,2,1))*H1250</f>
        <v>1726.5665057996032</v>
      </c>
      <c r="N1250" s="26" t="s">
        <v>28</v>
      </c>
      <c r="O1250" s="26" t="s">
        <v>29</v>
      </c>
      <c r="P1250" s="25">
        <v>-1134.58</v>
      </c>
      <c r="Q1250" s="25">
        <v>1310.5500000000002</v>
      </c>
      <c r="R1250" s="25">
        <v>6172.0400166515974</v>
      </c>
      <c r="S1250" s="25">
        <v>-2863.9267286780537</v>
      </c>
      <c r="T1250" s="27">
        <v>3308.1132879735437</v>
      </c>
    </row>
    <row r="1251" spans="1:20">
      <c r="A1251" s="28" t="s">
        <v>1554</v>
      </c>
      <c r="B1251" s="22" t="s">
        <v>102</v>
      </c>
      <c r="C1251" s="22" t="s">
        <v>69</v>
      </c>
      <c r="D1251" s="22" t="s">
        <v>99</v>
      </c>
      <c r="E1251" s="22" t="s">
        <v>26</v>
      </c>
      <c r="F1251" s="23">
        <v>40909</v>
      </c>
      <c r="G1251" s="24" t="s">
        <v>27</v>
      </c>
      <c r="H1251" s="25">
        <v>56849.3</v>
      </c>
      <c r="I1251" s="25">
        <v>-26304.34</v>
      </c>
      <c r="J1251" s="25">
        <v>30544.960000000003</v>
      </c>
      <c r="K1251" s="41">
        <f t="shared" si="42"/>
        <v>2012</v>
      </c>
      <c r="L1251" s="42">
        <f t="shared" si="41"/>
        <v>334.9881236328302</v>
      </c>
      <c r="M1251" s="39">
        <f>(VLOOKUP(DATE(2005,12,1),IGPM!A:B,2,1)/VLOOKUP(DATE(YEAR(F1251),MONTH(F1251),1),IGPM!A:B,2,1))*H1251</f>
        <v>40142.69067826798</v>
      </c>
      <c r="N1251" s="26" t="s">
        <v>28</v>
      </c>
      <c r="O1251" s="26" t="s">
        <v>29</v>
      </c>
      <c r="P1251" s="25">
        <v>-26304.34</v>
      </c>
      <c r="Q1251" s="25">
        <v>30544.960000000003</v>
      </c>
      <c r="R1251" s="25">
        <v>143499.9998031318</v>
      </c>
      <c r="S1251" s="25">
        <v>-66397.876224008243</v>
      </c>
      <c r="T1251" s="27">
        <v>77102.123579123552</v>
      </c>
    </row>
    <row r="1252" spans="1:20">
      <c r="A1252" s="28" t="s">
        <v>1555</v>
      </c>
      <c r="B1252" s="22" t="s">
        <v>102</v>
      </c>
      <c r="C1252" s="22" t="s">
        <v>69</v>
      </c>
      <c r="D1252" s="22" t="s">
        <v>99</v>
      </c>
      <c r="E1252" s="22" t="s">
        <v>26</v>
      </c>
      <c r="F1252" s="23">
        <v>40909</v>
      </c>
      <c r="G1252" s="24" t="s">
        <v>27</v>
      </c>
      <c r="H1252" s="25">
        <v>54030.81</v>
      </c>
      <c r="I1252" s="25">
        <v>-24914.3</v>
      </c>
      <c r="J1252" s="25">
        <v>29116.51</v>
      </c>
      <c r="K1252" s="41">
        <f t="shared" si="42"/>
        <v>2012</v>
      </c>
      <c r="L1252" s="42">
        <f t="shared" si="41"/>
        <v>336.14332130543505</v>
      </c>
      <c r="M1252" s="39">
        <f>(VLOOKUP(DATE(2005,12,1),IGPM!A:B,2,1)/VLOOKUP(DATE(YEAR(F1252),MONTH(F1252),1),IGPM!A:B,2,1))*H1252</f>
        <v>38152.485482253396</v>
      </c>
      <c r="N1252" s="26" t="s">
        <v>28</v>
      </c>
      <c r="O1252" s="26" t="s">
        <v>29</v>
      </c>
      <c r="P1252" s="25">
        <v>-24914.3</v>
      </c>
      <c r="Q1252" s="25">
        <v>29116.51</v>
      </c>
      <c r="R1252" s="25">
        <v>136385.51792833069</v>
      </c>
      <c r="S1252" s="25">
        <v>-62889.11288433044</v>
      </c>
      <c r="T1252" s="27">
        <v>73496.405044000247</v>
      </c>
    </row>
    <row r="1253" spans="1:20">
      <c r="A1253" s="28" t="s">
        <v>1556</v>
      </c>
      <c r="B1253" s="22" t="s">
        <v>102</v>
      </c>
      <c r="C1253" s="22" t="s">
        <v>69</v>
      </c>
      <c r="D1253" s="22" t="s">
        <v>99</v>
      </c>
      <c r="E1253" s="22" t="s">
        <v>26</v>
      </c>
      <c r="F1253" s="23">
        <v>40909</v>
      </c>
      <c r="G1253" s="24" t="s">
        <v>27</v>
      </c>
      <c r="H1253" s="25">
        <v>53486.75</v>
      </c>
      <c r="I1253" s="25">
        <v>-24748.41</v>
      </c>
      <c r="J1253" s="25">
        <v>28738.34</v>
      </c>
      <c r="K1253" s="41">
        <f t="shared" si="42"/>
        <v>2012</v>
      </c>
      <c r="L1253" s="42">
        <f t="shared" si="41"/>
        <v>334.98904576091957</v>
      </c>
      <c r="M1253" s="39">
        <f>(VLOOKUP(DATE(2005,12,1),IGPM!A:B,2,1)/VLOOKUP(DATE(YEAR(F1253),MONTH(F1253),1),IGPM!A:B,2,1))*H1253</f>
        <v>37768.311318448068</v>
      </c>
      <c r="N1253" s="26" t="s">
        <v>28</v>
      </c>
      <c r="O1253" s="26" t="s">
        <v>29</v>
      </c>
      <c r="P1253" s="25">
        <v>-24748.41</v>
      </c>
      <c r="Q1253" s="25">
        <v>28738.34</v>
      </c>
      <c r="R1253" s="25">
        <v>135012.19213728505</v>
      </c>
      <c r="S1253" s="25">
        <v>-62470.370437768361</v>
      </c>
      <c r="T1253" s="27">
        <v>72541.821699516688</v>
      </c>
    </row>
    <row r="1254" spans="1:20">
      <c r="A1254" s="28" t="s">
        <v>1557</v>
      </c>
      <c r="B1254" s="22" t="s">
        <v>102</v>
      </c>
      <c r="C1254" s="22" t="s">
        <v>69</v>
      </c>
      <c r="D1254" s="22" t="s">
        <v>99</v>
      </c>
      <c r="E1254" s="22" t="s">
        <v>26</v>
      </c>
      <c r="F1254" s="23">
        <v>40909</v>
      </c>
      <c r="G1254" s="24" t="s">
        <v>27</v>
      </c>
      <c r="H1254" s="25">
        <v>48609.3</v>
      </c>
      <c r="I1254" s="25">
        <v>-22492.86</v>
      </c>
      <c r="J1254" s="25">
        <v>26116.440000000002</v>
      </c>
      <c r="K1254" s="41">
        <f t="shared" si="42"/>
        <v>2012</v>
      </c>
      <c r="L1254" s="42">
        <f t="shared" si="41"/>
        <v>334.97036392882006</v>
      </c>
      <c r="M1254" s="39">
        <f>(VLOOKUP(DATE(2005,12,1),IGPM!A:B,2,1)/VLOOKUP(DATE(YEAR(F1254),MONTH(F1254),1),IGPM!A:B,2,1))*H1254</f>
        <v>34324.223763302834</v>
      </c>
      <c r="N1254" s="26" t="s">
        <v>28</v>
      </c>
      <c r="O1254" s="26" t="s">
        <v>29</v>
      </c>
      <c r="P1254" s="25">
        <v>-22492.86</v>
      </c>
      <c r="Q1254" s="25">
        <v>26116.440000000002</v>
      </c>
      <c r="R1254" s="25">
        <v>122700.44733058059</v>
      </c>
      <c r="S1254" s="25">
        <v>-56776.871581037434</v>
      </c>
      <c r="T1254" s="27">
        <v>65923.575749543146</v>
      </c>
    </row>
    <row r="1255" spans="1:20">
      <c r="A1255" s="28" t="s">
        <v>1558</v>
      </c>
      <c r="B1255" s="22" t="s">
        <v>1559</v>
      </c>
      <c r="C1255" s="22" t="s">
        <v>69</v>
      </c>
      <c r="D1255" s="22" t="s">
        <v>99</v>
      </c>
      <c r="E1255" s="22" t="s">
        <v>26</v>
      </c>
      <c r="F1255" s="23">
        <v>40909</v>
      </c>
      <c r="G1255" s="24" t="s">
        <v>27</v>
      </c>
      <c r="H1255" s="25">
        <v>447574.6</v>
      </c>
      <c r="I1255" s="25">
        <v>-204384.41</v>
      </c>
      <c r="J1255" s="25">
        <v>243190.18999999997</v>
      </c>
      <c r="K1255" s="41">
        <f t="shared" si="42"/>
        <v>2012</v>
      </c>
      <c r="L1255" s="42">
        <f t="shared" si="41"/>
        <v>339.42932829367953</v>
      </c>
      <c r="M1255" s="39">
        <f>(VLOOKUP(DATE(2005,12,1),IGPM!A:B,2,1)/VLOOKUP(DATE(YEAR(F1255),MONTH(F1255),1),IGPM!A:B,2,1))*H1255</f>
        <v>316043.44685421837</v>
      </c>
      <c r="N1255" s="26" t="s">
        <v>28</v>
      </c>
      <c r="O1255" s="26" t="s">
        <v>29</v>
      </c>
      <c r="P1255" s="25">
        <v>-204384.41</v>
      </c>
      <c r="Q1255" s="25">
        <v>243190.18999999997</v>
      </c>
      <c r="R1255" s="25">
        <v>1129775.6526797479</v>
      </c>
      <c r="S1255" s="25">
        <v>-515910.71120951726</v>
      </c>
      <c r="T1255" s="27">
        <v>613864.9414702307</v>
      </c>
    </row>
    <row r="1256" spans="1:20">
      <c r="A1256" s="28" t="s">
        <v>1560</v>
      </c>
      <c r="B1256" s="22" t="s">
        <v>1561</v>
      </c>
      <c r="C1256" s="22" t="s">
        <v>69</v>
      </c>
      <c r="D1256" s="22" t="s">
        <v>99</v>
      </c>
      <c r="E1256" s="22" t="s">
        <v>26</v>
      </c>
      <c r="F1256" s="23">
        <v>40909</v>
      </c>
      <c r="G1256" s="24" t="s">
        <v>27</v>
      </c>
      <c r="H1256" s="25">
        <v>838503.05</v>
      </c>
      <c r="I1256" s="25">
        <v>-382901.39</v>
      </c>
      <c r="J1256" s="25">
        <v>455601.66000000003</v>
      </c>
      <c r="K1256" s="41">
        <f t="shared" si="42"/>
        <v>2012</v>
      </c>
      <c r="L1256" s="42">
        <f t="shared" si="41"/>
        <v>339.42935738624504</v>
      </c>
      <c r="M1256" s="39">
        <f>(VLOOKUP(DATE(2005,12,1),IGPM!A:B,2,1)/VLOOKUP(DATE(YEAR(F1256),MONTH(F1256),1),IGPM!A:B,2,1))*H1256</f>
        <v>592087.6522478601</v>
      </c>
      <c r="N1256" s="26" t="s">
        <v>28</v>
      </c>
      <c r="O1256" s="26" t="s">
        <v>29</v>
      </c>
      <c r="P1256" s="25">
        <v>-382901.39</v>
      </c>
      <c r="Q1256" s="25">
        <v>455601.66000000003</v>
      </c>
      <c r="R1256" s="25">
        <v>2116564.1003482086</v>
      </c>
      <c r="S1256" s="25">
        <v>-966526.4020774028</v>
      </c>
      <c r="T1256" s="27">
        <v>1150037.6982708056</v>
      </c>
    </row>
    <row r="1257" spans="1:20">
      <c r="A1257" s="28" t="s">
        <v>1562</v>
      </c>
      <c r="B1257" s="22" t="s">
        <v>1563</v>
      </c>
      <c r="C1257" s="22" t="s">
        <v>69</v>
      </c>
      <c r="D1257" s="22" t="s">
        <v>99</v>
      </c>
      <c r="E1257" s="22" t="s">
        <v>26</v>
      </c>
      <c r="F1257" s="23">
        <v>40909</v>
      </c>
      <c r="G1257" s="24" t="s">
        <v>27</v>
      </c>
      <c r="H1257" s="25">
        <v>881861.84</v>
      </c>
      <c r="I1257" s="25">
        <v>-402701.14</v>
      </c>
      <c r="J1257" s="25">
        <v>479160.69999999995</v>
      </c>
      <c r="K1257" s="41">
        <f t="shared" si="42"/>
        <v>2012</v>
      </c>
      <c r="L1257" s="42">
        <f t="shared" si="41"/>
        <v>339.42934753052845</v>
      </c>
      <c r="M1257" s="39">
        <f>(VLOOKUP(DATE(2005,12,1),IGPM!A:B,2,1)/VLOOKUP(DATE(YEAR(F1257),MONTH(F1257),1),IGPM!A:B,2,1))*H1257</f>
        <v>622704.36160319031</v>
      </c>
      <c r="N1257" s="26" t="s">
        <v>28</v>
      </c>
      <c r="O1257" s="26" t="s">
        <v>29</v>
      </c>
      <c r="P1257" s="25">
        <v>-402701.14</v>
      </c>
      <c r="Q1257" s="25">
        <v>479160.69999999995</v>
      </c>
      <c r="R1257" s="25">
        <v>2226011.1182791949</v>
      </c>
      <c r="S1257" s="25">
        <v>-1016505.2781779363</v>
      </c>
      <c r="T1257" s="27">
        <v>1209505.8401012586</v>
      </c>
    </row>
    <row r="1258" spans="1:20">
      <c r="A1258" s="28" t="s">
        <v>1564</v>
      </c>
      <c r="B1258" s="22" t="s">
        <v>1565</v>
      </c>
      <c r="C1258" s="22" t="s">
        <v>69</v>
      </c>
      <c r="D1258" s="22" t="s">
        <v>99</v>
      </c>
      <c r="E1258" s="22" t="s">
        <v>26</v>
      </c>
      <c r="F1258" s="23">
        <v>40909</v>
      </c>
      <c r="G1258" s="24" t="s">
        <v>27</v>
      </c>
      <c r="H1258" s="25">
        <v>402661.69</v>
      </c>
      <c r="I1258" s="25">
        <v>-183733.37</v>
      </c>
      <c r="J1258" s="25">
        <v>218928.32</v>
      </c>
      <c r="K1258" s="41">
        <f t="shared" si="42"/>
        <v>2012</v>
      </c>
      <c r="L1258" s="42">
        <f t="shared" si="41"/>
        <v>339.6909442743036</v>
      </c>
      <c r="M1258" s="39">
        <f>(VLOOKUP(DATE(2005,12,1),IGPM!A:B,2,1)/VLOOKUP(DATE(YEAR(F1258),MONTH(F1258),1),IGPM!A:B,2,1))*H1258</f>
        <v>284329.33509574668</v>
      </c>
      <c r="N1258" s="26" t="s">
        <v>28</v>
      </c>
      <c r="O1258" s="26" t="s">
        <v>29</v>
      </c>
      <c r="P1258" s="25">
        <v>-183733.37</v>
      </c>
      <c r="Q1258" s="25">
        <v>218928.32</v>
      </c>
      <c r="R1258" s="25">
        <v>1016405.6977962564</v>
      </c>
      <c r="S1258" s="25">
        <v>-463782.99396525096</v>
      </c>
      <c r="T1258" s="27">
        <v>552622.70383100538</v>
      </c>
    </row>
    <row r="1259" spans="1:20">
      <c r="A1259" s="28" t="s">
        <v>1566</v>
      </c>
      <c r="B1259" s="22" t="s">
        <v>61</v>
      </c>
      <c r="C1259" s="22" t="s">
        <v>32</v>
      </c>
      <c r="D1259" s="22" t="s">
        <v>25</v>
      </c>
      <c r="E1259" s="22" t="s">
        <v>26</v>
      </c>
      <c r="F1259" s="23">
        <v>40909</v>
      </c>
      <c r="G1259" s="24" t="s">
        <v>27</v>
      </c>
      <c r="H1259" s="25">
        <v>13422.24</v>
      </c>
      <c r="I1259" s="25">
        <v>-7131.33</v>
      </c>
      <c r="J1259" s="25">
        <v>6290.91</v>
      </c>
      <c r="K1259" s="41">
        <f t="shared" si="42"/>
        <v>2012</v>
      </c>
      <c r="L1259" s="42">
        <f t="shared" si="41"/>
        <v>291.73340737281825</v>
      </c>
      <c r="M1259" s="39">
        <f>(VLOOKUP(DATE(2005,12,1),IGPM!A:B,2,1)/VLOOKUP(DATE(YEAR(F1259),MONTH(F1259),1),IGPM!A:B,2,1))*H1259</f>
        <v>9477.7741947477898</v>
      </c>
      <c r="N1259" s="26" t="s">
        <v>28</v>
      </c>
      <c r="O1259" s="26" t="s">
        <v>29</v>
      </c>
      <c r="P1259" s="25">
        <v>-7131.33</v>
      </c>
      <c r="Q1259" s="25">
        <v>6290.91</v>
      </c>
      <c r="R1259" s="25">
        <v>33880.653541162123</v>
      </c>
      <c r="S1259" s="25">
        <v>-18001.028220155182</v>
      </c>
      <c r="T1259" s="27">
        <v>15879.625321006941</v>
      </c>
    </row>
    <row r="1260" spans="1:20">
      <c r="A1260" s="28" t="s">
        <v>1567</v>
      </c>
      <c r="B1260" s="22" t="s">
        <v>1568</v>
      </c>
      <c r="C1260" s="22" t="s">
        <v>32</v>
      </c>
      <c r="D1260" s="22" t="s">
        <v>25</v>
      </c>
      <c r="E1260" s="22" t="s">
        <v>26</v>
      </c>
      <c r="F1260" s="23">
        <v>40909</v>
      </c>
      <c r="G1260" s="24" t="s">
        <v>27</v>
      </c>
      <c r="H1260" s="25">
        <v>6473.14</v>
      </c>
      <c r="I1260" s="25">
        <v>-4361.3999999999996</v>
      </c>
      <c r="J1260" s="25">
        <v>2111.7400000000007</v>
      </c>
      <c r="K1260" s="41">
        <f t="shared" si="42"/>
        <v>2012</v>
      </c>
      <c r="L1260" s="42">
        <f t="shared" si="41"/>
        <v>230.04922731233094</v>
      </c>
      <c r="M1260" s="39">
        <f>(VLOOKUP(DATE(2005,12,1),IGPM!A:B,2,1)/VLOOKUP(DATE(YEAR(F1260),MONTH(F1260),1),IGPM!A:B,2,1))*H1260</f>
        <v>4570.843558972997</v>
      </c>
      <c r="N1260" s="26" t="s">
        <v>28</v>
      </c>
      <c r="O1260" s="26" t="s">
        <v>29</v>
      </c>
      <c r="P1260" s="25">
        <v>-4361.3999999999996</v>
      </c>
      <c r="Q1260" s="25">
        <v>2111.7400000000007</v>
      </c>
      <c r="R1260" s="25">
        <v>16339.613482059493</v>
      </c>
      <c r="S1260" s="25">
        <v>-11009.122348760302</v>
      </c>
      <c r="T1260" s="27">
        <v>5330.4911332991906</v>
      </c>
    </row>
    <row r="1261" spans="1:20">
      <c r="A1261" s="28" t="s">
        <v>1569</v>
      </c>
      <c r="B1261" s="22" t="s">
        <v>61</v>
      </c>
      <c r="C1261" s="22" t="s">
        <v>32</v>
      </c>
      <c r="D1261" s="22" t="s">
        <v>25</v>
      </c>
      <c r="E1261" s="22" t="s">
        <v>26</v>
      </c>
      <c r="F1261" s="23">
        <v>40909</v>
      </c>
      <c r="G1261" s="24" t="s">
        <v>27</v>
      </c>
      <c r="H1261" s="25">
        <v>12089.53</v>
      </c>
      <c r="I1261" s="25">
        <v>-6423.26</v>
      </c>
      <c r="J1261" s="25">
        <v>5666.27</v>
      </c>
      <c r="K1261" s="41">
        <f t="shared" si="42"/>
        <v>2012</v>
      </c>
      <c r="L1261" s="42">
        <f t="shared" si="41"/>
        <v>291.73303742959183</v>
      </c>
      <c r="M1261" s="39">
        <f>(VLOOKUP(DATE(2005,12,1),IGPM!A:B,2,1)/VLOOKUP(DATE(YEAR(F1261),MONTH(F1261),1),IGPM!A:B,2,1))*H1261</f>
        <v>8536.7148449609958</v>
      </c>
      <c r="N1261" s="26" t="s">
        <v>28</v>
      </c>
      <c r="O1261" s="26" t="s">
        <v>29</v>
      </c>
      <c r="P1261" s="25">
        <v>-6423.26</v>
      </c>
      <c r="Q1261" s="25">
        <v>5666.27</v>
      </c>
      <c r="R1261" s="25">
        <v>30516.6035926556</v>
      </c>
      <c r="S1261" s="25">
        <v>-16213.70551150963</v>
      </c>
      <c r="T1261" s="27">
        <v>14302.89808114597</v>
      </c>
    </row>
    <row r="1262" spans="1:20">
      <c r="A1262" s="28" t="s">
        <v>1570</v>
      </c>
      <c r="B1262" s="22" t="s">
        <v>1571</v>
      </c>
      <c r="C1262" s="22" t="s">
        <v>32</v>
      </c>
      <c r="D1262" s="22" t="s">
        <v>25</v>
      </c>
      <c r="E1262" s="22" t="s">
        <v>26</v>
      </c>
      <c r="F1262" s="23">
        <v>40909</v>
      </c>
      <c r="G1262" s="24" t="s">
        <v>27</v>
      </c>
      <c r="H1262" s="25">
        <v>2189.44</v>
      </c>
      <c r="I1262" s="25">
        <v>-1475.18</v>
      </c>
      <c r="J1262" s="25">
        <v>714.26</v>
      </c>
      <c r="K1262" s="41">
        <f t="shared" si="42"/>
        <v>2012</v>
      </c>
      <c r="L1262" s="42">
        <f t="shared" si="41"/>
        <v>230.04867202646457</v>
      </c>
      <c r="M1262" s="39">
        <f>(VLOOKUP(DATE(2005,12,1),IGPM!A:B,2,1)/VLOOKUP(DATE(YEAR(F1262),MONTH(F1262),1),IGPM!A:B,2,1))*H1262</f>
        <v>1546.017500279283</v>
      </c>
      <c r="N1262" s="26" t="s">
        <v>28</v>
      </c>
      <c r="O1262" s="26" t="s">
        <v>29</v>
      </c>
      <c r="P1262" s="25">
        <v>-1475.18</v>
      </c>
      <c r="Q1262" s="25">
        <v>714.26</v>
      </c>
      <c r="R1262" s="25">
        <v>5526.6228356192405</v>
      </c>
      <c r="S1262" s="25">
        <v>-3723.6752204439454</v>
      </c>
      <c r="T1262" s="27">
        <v>1802.9476151752951</v>
      </c>
    </row>
    <row r="1263" spans="1:20">
      <c r="A1263" s="28" t="s">
        <v>1572</v>
      </c>
      <c r="B1263" s="22" t="s">
        <v>61</v>
      </c>
      <c r="C1263" s="22" t="s">
        <v>32</v>
      </c>
      <c r="D1263" s="22" t="s">
        <v>25</v>
      </c>
      <c r="E1263" s="22" t="s">
        <v>26</v>
      </c>
      <c r="F1263" s="23">
        <v>40909</v>
      </c>
      <c r="G1263" s="24" t="s">
        <v>27</v>
      </c>
      <c r="H1263" s="25">
        <v>12089.53</v>
      </c>
      <c r="I1263" s="25">
        <v>-6423.26</v>
      </c>
      <c r="J1263" s="25">
        <v>5666.27</v>
      </c>
      <c r="K1263" s="41">
        <f t="shared" si="42"/>
        <v>2012</v>
      </c>
      <c r="L1263" s="42">
        <f t="shared" si="41"/>
        <v>291.73303742959183</v>
      </c>
      <c r="M1263" s="39">
        <f>(VLOOKUP(DATE(2005,12,1),IGPM!A:B,2,1)/VLOOKUP(DATE(YEAR(F1263),MONTH(F1263),1),IGPM!A:B,2,1))*H1263</f>
        <v>8536.7148449609958</v>
      </c>
      <c r="N1263" s="26" t="s">
        <v>28</v>
      </c>
      <c r="O1263" s="26" t="s">
        <v>29</v>
      </c>
      <c r="P1263" s="25">
        <v>-6423.26</v>
      </c>
      <c r="Q1263" s="25">
        <v>5666.27</v>
      </c>
      <c r="R1263" s="25">
        <v>30516.6035926556</v>
      </c>
      <c r="S1263" s="25">
        <v>-16213.70551150963</v>
      </c>
      <c r="T1263" s="27">
        <v>14302.89808114597</v>
      </c>
    </row>
    <row r="1264" spans="1:20">
      <c r="A1264" s="28" t="s">
        <v>1573</v>
      </c>
      <c r="B1264" s="22" t="s">
        <v>1571</v>
      </c>
      <c r="C1264" s="22" t="s">
        <v>32</v>
      </c>
      <c r="D1264" s="22" t="s">
        <v>25</v>
      </c>
      <c r="E1264" s="22" t="s">
        <v>26</v>
      </c>
      <c r="F1264" s="23">
        <v>40909</v>
      </c>
      <c r="G1264" s="24" t="s">
        <v>27</v>
      </c>
      <c r="H1264" s="25">
        <v>2189.44</v>
      </c>
      <c r="I1264" s="25">
        <v>-1475.18</v>
      </c>
      <c r="J1264" s="25">
        <v>714.26</v>
      </c>
      <c r="K1264" s="41">
        <f t="shared" si="42"/>
        <v>2012</v>
      </c>
      <c r="L1264" s="42">
        <f t="shared" si="41"/>
        <v>230.04867202646457</v>
      </c>
      <c r="M1264" s="39">
        <f>(VLOOKUP(DATE(2005,12,1),IGPM!A:B,2,1)/VLOOKUP(DATE(YEAR(F1264),MONTH(F1264),1),IGPM!A:B,2,1))*H1264</f>
        <v>1546.017500279283</v>
      </c>
      <c r="N1264" s="26" t="s">
        <v>28</v>
      </c>
      <c r="O1264" s="26" t="s">
        <v>29</v>
      </c>
      <c r="P1264" s="25">
        <v>-1475.18</v>
      </c>
      <c r="Q1264" s="25">
        <v>714.26</v>
      </c>
      <c r="R1264" s="25">
        <v>5526.6228356192405</v>
      </c>
      <c r="S1264" s="25">
        <v>-3723.6752204439454</v>
      </c>
      <c r="T1264" s="27">
        <v>1802.9476151752951</v>
      </c>
    </row>
    <row r="1265" spans="1:20">
      <c r="A1265" s="28" t="s">
        <v>1574</v>
      </c>
      <c r="B1265" s="22" t="s">
        <v>61</v>
      </c>
      <c r="C1265" s="22" t="s">
        <v>32</v>
      </c>
      <c r="D1265" s="22" t="s">
        <v>25</v>
      </c>
      <c r="E1265" s="22" t="s">
        <v>26</v>
      </c>
      <c r="F1265" s="23">
        <v>40909</v>
      </c>
      <c r="G1265" s="24" t="s">
        <v>27</v>
      </c>
      <c r="H1265" s="25">
        <v>9424.1299999999992</v>
      </c>
      <c r="I1265" s="25">
        <v>-5007.1099999999997</v>
      </c>
      <c r="J1265" s="25">
        <v>4417.0199999999995</v>
      </c>
      <c r="K1265" s="41">
        <f t="shared" si="42"/>
        <v>2012</v>
      </c>
      <c r="L1265" s="42">
        <f t="shared" si="41"/>
        <v>291.73318541034649</v>
      </c>
      <c r="M1265" s="39">
        <f>(VLOOKUP(DATE(2005,12,1),IGPM!A:B,2,1)/VLOOKUP(DATE(YEAR(F1265),MONTH(F1265),1),IGPM!A:B,2,1))*H1265</f>
        <v>6654.6102678799134</v>
      </c>
      <c r="N1265" s="26" t="s">
        <v>28</v>
      </c>
      <c r="O1265" s="26" t="s">
        <v>29</v>
      </c>
      <c r="P1265" s="25">
        <v>-5007.1099999999997</v>
      </c>
      <c r="Q1265" s="25">
        <v>4417.0199999999995</v>
      </c>
      <c r="R1265" s="25">
        <v>23788.554179993214</v>
      </c>
      <c r="S1265" s="25">
        <v>-12639.034852043196</v>
      </c>
      <c r="T1265" s="27">
        <v>11149.519327950018</v>
      </c>
    </row>
    <row r="1266" spans="1:20">
      <c r="A1266" s="28" t="s">
        <v>1575</v>
      </c>
      <c r="B1266" s="22" t="s">
        <v>1576</v>
      </c>
      <c r="C1266" s="22" t="s">
        <v>32</v>
      </c>
      <c r="D1266" s="22" t="s">
        <v>25</v>
      </c>
      <c r="E1266" s="22" t="s">
        <v>26</v>
      </c>
      <c r="F1266" s="23">
        <v>40909</v>
      </c>
      <c r="G1266" s="24" t="s">
        <v>27</v>
      </c>
      <c r="H1266" s="25">
        <v>1713.48</v>
      </c>
      <c r="I1266" s="25">
        <v>-1154.49</v>
      </c>
      <c r="J1266" s="25">
        <v>558.99</v>
      </c>
      <c r="K1266" s="41">
        <f t="shared" si="42"/>
        <v>2012</v>
      </c>
      <c r="L1266" s="42">
        <f t="shared" si="41"/>
        <v>230.04911259517192</v>
      </c>
      <c r="M1266" s="39">
        <f>(VLOOKUP(DATE(2005,12,1),IGPM!A:B,2,1)/VLOOKUP(DATE(YEAR(F1266),MONTH(F1266),1),IGPM!A:B,2,1))*H1266</f>
        <v>1209.9304234774854</v>
      </c>
      <c r="N1266" s="26" t="s">
        <v>28</v>
      </c>
      <c r="O1266" s="26" t="s">
        <v>29</v>
      </c>
      <c r="P1266" s="25">
        <v>-1154.49</v>
      </c>
      <c r="Q1266" s="25">
        <v>558.99</v>
      </c>
      <c r="R1266" s="25">
        <v>4325.1962585761003</v>
      </c>
      <c r="S1266" s="25">
        <v>-2914.1838997616092</v>
      </c>
      <c r="T1266" s="27">
        <v>1411.0123588144911</v>
      </c>
    </row>
    <row r="1267" spans="1:20">
      <c r="A1267" s="28" t="s">
        <v>1577</v>
      </c>
      <c r="B1267" s="22" t="s">
        <v>1578</v>
      </c>
      <c r="C1267" s="22" t="s">
        <v>4391</v>
      </c>
      <c r="D1267" s="22" t="s">
        <v>25</v>
      </c>
      <c r="E1267" s="22" t="s">
        <v>26</v>
      </c>
      <c r="F1267" s="23">
        <v>40909</v>
      </c>
      <c r="G1267" s="24" t="s">
        <v>27</v>
      </c>
      <c r="H1267" s="25">
        <v>7425.07</v>
      </c>
      <c r="I1267" s="25">
        <v>-4512.53</v>
      </c>
      <c r="J1267" s="25">
        <v>2912.54</v>
      </c>
      <c r="K1267" s="41">
        <f t="shared" si="42"/>
        <v>2012</v>
      </c>
      <c r="L1267" s="42">
        <f t="shared" si="41"/>
        <v>255.04226010685801</v>
      </c>
      <c r="M1267" s="39">
        <f>(VLOOKUP(DATE(2005,12,1),IGPM!A:B,2,1)/VLOOKUP(DATE(YEAR(F1267),MONTH(F1267),1),IGPM!A:B,2,1))*H1267</f>
        <v>5243.0247738228472</v>
      </c>
      <c r="N1267" s="26" t="s">
        <v>28</v>
      </c>
      <c r="O1267" s="26" t="s">
        <v>29</v>
      </c>
      <c r="P1267" s="25">
        <v>-4512.53</v>
      </c>
      <c r="Q1267" s="25">
        <v>2912.54</v>
      </c>
      <c r="R1267" s="25">
        <v>18742.491878321103</v>
      </c>
      <c r="S1267" s="25">
        <v>-11390.607344534168</v>
      </c>
      <c r="T1267" s="27">
        <v>7351.8845337869352</v>
      </c>
    </row>
    <row r="1268" spans="1:20">
      <c r="A1268" s="28" t="s">
        <v>1579</v>
      </c>
      <c r="B1268" s="22" t="s">
        <v>1580</v>
      </c>
      <c r="C1268" s="22" t="s">
        <v>4391</v>
      </c>
      <c r="D1268" s="22" t="s">
        <v>25</v>
      </c>
      <c r="E1268" s="22" t="s">
        <v>26</v>
      </c>
      <c r="F1268" s="23">
        <v>40909</v>
      </c>
      <c r="G1268" s="24" t="s">
        <v>27</v>
      </c>
      <c r="H1268" s="25">
        <v>1427.9</v>
      </c>
      <c r="I1268" s="25">
        <v>-895.17</v>
      </c>
      <c r="J1268" s="25">
        <v>532.73000000000013</v>
      </c>
      <c r="K1268" s="41">
        <f t="shared" si="42"/>
        <v>2012</v>
      </c>
      <c r="L1268" s="42">
        <f t="shared" si="41"/>
        <v>247.24298177999711</v>
      </c>
      <c r="M1268" s="39">
        <f>(VLOOKUP(DATE(2005,12,1),IGPM!A:B,2,1)/VLOOKUP(DATE(YEAR(F1268),MONTH(F1268),1),IGPM!A:B,2,1))*H1268</f>
        <v>1008.2753528979047</v>
      </c>
      <c r="N1268" s="26" t="s">
        <v>28</v>
      </c>
      <c r="O1268" s="26" t="s">
        <v>29</v>
      </c>
      <c r="P1268" s="25">
        <v>-895.17</v>
      </c>
      <c r="Q1268" s="25">
        <v>532.73000000000013</v>
      </c>
      <c r="R1268" s="25">
        <v>3604.3302154800836</v>
      </c>
      <c r="S1268" s="25">
        <v>-2259.6038090841839</v>
      </c>
      <c r="T1268" s="27">
        <v>1344.7264063958996</v>
      </c>
    </row>
    <row r="1269" spans="1:20">
      <c r="A1269" s="28" t="s">
        <v>1581</v>
      </c>
      <c r="B1269" s="22" t="s">
        <v>1578</v>
      </c>
      <c r="C1269" s="22" t="s">
        <v>4391</v>
      </c>
      <c r="D1269" s="22" t="s">
        <v>25</v>
      </c>
      <c r="E1269" s="22" t="s">
        <v>26</v>
      </c>
      <c r="F1269" s="23">
        <v>40909</v>
      </c>
      <c r="G1269" s="24" t="s">
        <v>27</v>
      </c>
      <c r="H1269" s="25">
        <v>7425.07</v>
      </c>
      <c r="I1269" s="25">
        <v>-4512.53</v>
      </c>
      <c r="J1269" s="25">
        <v>2912.54</v>
      </c>
      <c r="K1269" s="41">
        <f t="shared" si="42"/>
        <v>2012</v>
      </c>
      <c r="L1269" s="42">
        <f t="shared" si="41"/>
        <v>255.04226010685801</v>
      </c>
      <c r="M1269" s="39">
        <f>(VLOOKUP(DATE(2005,12,1),IGPM!A:B,2,1)/VLOOKUP(DATE(YEAR(F1269),MONTH(F1269),1),IGPM!A:B,2,1))*H1269</f>
        <v>5243.0247738228472</v>
      </c>
      <c r="N1269" s="26" t="s">
        <v>28</v>
      </c>
      <c r="O1269" s="26" t="s">
        <v>29</v>
      </c>
      <c r="P1269" s="25">
        <v>-4512.53</v>
      </c>
      <c r="Q1269" s="25">
        <v>2912.54</v>
      </c>
      <c r="R1269" s="25">
        <v>18742.491878321103</v>
      </c>
      <c r="S1269" s="25">
        <v>-11390.607344534168</v>
      </c>
      <c r="T1269" s="27">
        <v>7351.8845337869352</v>
      </c>
    </row>
    <row r="1270" spans="1:20">
      <c r="A1270" s="28" t="s">
        <v>1582</v>
      </c>
      <c r="B1270" s="22" t="s">
        <v>1580</v>
      </c>
      <c r="C1270" s="22" t="s">
        <v>4391</v>
      </c>
      <c r="D1270" s="22" t="s">
        <v>25</v>
      </c>
      <c r="E1270" s="22" t="s">
        <v>26</v>
      </c>
      <c r="F1270" s="23">
        <v>40909</v>
      </c>
      <c r="G1270" s="24" t="s">
        <v>27</v>
      </c>
      <c r="H1270" s="25">
        <v>1427.9</v>
      </c>
      <c r="I1270" s="25">
        <v>-895.17</v>
      </c>
      <c r="J1270" s="25">
        <v>532.73000000000013</v>
      </c>
      <c r="K1270" s="41">
        <f t="shared" si="42"/>
        <v>2012</v>
      </c>
      <c r="L1270" s="42">
        <f t="shared" si="41"/>
        <v>247.24298177999711</v>
      </c>
      <c r="M1270" s="39">
        <f>(VLOOKUP(DATE(2005,12,1),IGPM!A:B,2,1)/VLOOKUP(DATE(YEAR(F1270),MONTH(F1270),1),IGPM!A:B,2,1))*H1270</f>
        <v>1008.2753528979047</v>
      </c>
      <c r="N1270" s="26" t="s">
        <v>28</v>
      </c>
      <c r="O1270" s="26" t="s">
        <v>29</v>
      </c>
      <c r="P1270" s="25">
        <v>-895.17</v>
      </c>
      <c r="Q1270" s="25">
        <v>532.73000000000013</v>
      </c>
      <c r="R1270" s="25">
        <v>3604.3302154800836</v>
      </c>
      <c r="S1270" s="25">
        <v>-2259.6038090841839</v>
      </c>
      <c r="T1270" s="27">
        <v>1344.7264063958996</v>
      </c>
    </row>
    <row r="1271" spans="1:20">
      <c r="A1271" s="28" t="s">
        <v>1583</v>
      </c>
      <c r="B1271" s="22" t="s">
        <v>1578</v>
      </c>
      <c r="C1271" s="22" t="s">
        <v>4391</v>
      </c>
      <c r="D1271" s="22" t="s">
        <v>25</v>
      </c>
      <c r="E1271" s="22" t="s">
        <v>26</v>
      </c>
      <c r="F1271" s="23">
        <v>40909</v>
      </c>
      <c r="G1271" s="24" t="s">
        <v>27</v>
      </c>
      <c r="H1271" s="25">
        <v>9233.74</v>
      </c>
      <c r="I1271" s="25">
        <v>-5730.51</v>
      </c>
      <c r="J1271" s="25">
        <v>3503.2299999999996</v>
      </c>
      <c r="K1271" s="41">
        <f t="shared" si="42"/>
        <v>2012</v>
      </c>
      <c r="L1271" s="42">
        <f t="shared" si="41"/>
        <v>249.75607755679684</v>
      </c>
      <c r="M1271" s="39">
        <f>(VLOOKUP(DATE(2005,12,1),IGPM!A:B,2,1)/VLOOKUP(DATE(YEAR(F1271),MONTH(F1271),1),IGPM!A:B,2,1))*H1271</f>
        <v>6520.1712004114415</v>
      </c>
      <c r="N1271" s="26" t="s">
        <v>28</v>
      </c>
      <c r="O1271" s="26" t="s">
        <v>29</v>
      </c>
      <c r="P1271" s="25">
        <v>-5730.51</v>
      </c>
      <c r="Q1271" s="25">
        <v>3503.2299999999996</v>
      </c>
      <c r="R1271" s="25">
        <v>23307.968403870764</v>
      </c>
      <c r="S1271" s="25">
        <v>-14465.053815470812</v>
      </c>
      <c r="T1271" s="27">
        <v>8842.9145883999518</v>
      </c>
    </row>
    <row r="1272" spans="1:20">
      <c r="A1272" s="28" t="s">
        <v>1584</v>
      </c>
      <c r="B1272" s="22" t="s">
        <v>1585</v>
      </c>
      <c r="C1272" s="22" t="s">
        <v>4391</v>
      </c>
      <c r="D1272" s="22" t="s">
        <v>25</v>
      </c>
      <c r="E1272" s="22" t="s">
        <v>26</v>
      </c>
      <c r="F1272" s="23">
        <v>40909</v>
      </c>
      <c r="G1272" s="24" t="s">
        <v>27</v>
      </c>
      <c r="H1272" s="25">
        <v>1237.51</v>
      </c>
      <c r="I1272" s="25">
        <v>-922.8</v>
      </c>
      <c r="J1272" s="25">
        <v>314.71000000000004</v>
      </c>
      <c r="K1272" s="41">
        <f t="shared" si="42"/>
        <v>2012</v>
      </c>
      <c r="L1272" s="42">
        <f t="shared" si="41"/>
        <v>207.86091244039878</v>
      </c>
      <c r="M1272" s="39">
        <f>(VLOOKUP(DATE(2005,12,1),IGPM!A:B,2,1)/VLOOKUP(DATE(YEAR(F1272),MONTH(F1272),1),IGPM!A:B,2,1))*H1272</f>
        <v>873.83628542943188</v>
      </c>
      <c r="N1272" s="26" t="s">
        <v>28</v>
      </c>
      <c r="O1272" s="26" t="s">
        <v>29</v>
      </c>
      <c r="P1272" s="25">
        <v>-922.8</v>
      </c>
      <c r="Q1272" s="25">
        <v>314.71000000000004</v>
      </c>
      <c r="R1272" s="25">
        <v>3123.7444393576284</v>
      </c>
      <c r="S1272" s="25">
        <v>-2329.3479395230902</v>
      </c>
      <c r="T1272" s="27">
        <v>794.39649983453819</v>
      </c>
    </row>
    <row r="1273" spans="1:20">
      <c r="A1273" s="28" t="s">
        <v>1586</v>
      </c>
      <c r="B1273" s="22" t="s">
        <v>1578</v>
      </c>
      <c r="C1273" s="22" t="s">
        <v>4391</v>
      </c>
      <c r="D1273" s="22" t="s">
        <v>25</v>
      </c>
      <c r="E1273" s="22" t="s">
        <v>26</v>
      </c>
      <c r="F1273" s="23">
        <v>40909</v>
      </c>
      <c r="G1273" s="24" t="s">
        <v>27</v>
      </c>
      <c r="H1273" s="25">
        <v>11327.99</v>
      </c>
      <c r="I1273" s="25">
        <v>-7030.22</v>
      </c>
      <c r="J1273" s="25">
        <v>4297.7699999999995</v>
      </c>
      <c r="K1273" s="41">
        <f t="shared" si="42"/>
        <v>2012</v>
      </c>
      <c r="L1273" s="42">
        <f t="shared" si="41"/>
        <v>249.75583267664453</v>
      </c>
      <c r="M1273" s="39">
        <f>(VLOOKUP(DATE(2005,12,1),IGPM!A:B,2,1)/VLOOKUP(DATE(YEAR(F1273),MONTH(F1273),1),IGPM!A:B,2,1))*H1273</f>
        <v>7998.9726975796157</v>
      </c>
      <c r="N1273" s="26" t="s">
        <v>28</v>
      </c>
      <c r="O1273" s="26" t="s">
        <v>29</v>
      </c>
      <c r="P1273" s="25">
        <v>-7030.22</v>
      </c>
      <c r="Q1273" s="25">
        <v>4297.7699999999995</v>
      </c>
      <c r="R1273" s="25">
        <v>28594.31097251644</v>
      </c>
      <c r="S1273" s="25">
        <v>-17745.804585385806</v>
      </c>
      <c r="T1273" s="27">
        <v>10848.506387130634</v>
      </c>
    </row>
    <row r="1274" spans="1:20">
      <c r="A1274" s="28" t="s">
        <v>1587</v>
      </c>
      <c r="B1274" s="22" t="s">
        <v>1588</v>
      </c>
      <c r="C1274" s="22" t="s">
        <v>4391</v>
      </c>
      <c r="D1274" s="22" t="s">
        <v>25</v>
      </c>
      <c r="E1274" s="22" t="s">
        <v>26</v>
      </c>
      <c r="F1274" s="23">
        <v>40909</v>
      </c>
      <c r="G1274" s="24" t="s">
        <v>27</v>
      </c>
      <c r="H1274" s="25">
        <v>1427.9</v>
      </c>
      <c r="I1274" s="25">
        <v>-1064.77</v>
      </c>
      <c r="J1274" s="25">
        <v>363.13000000000011</v>
      </c>
      <c r="K1274" s="41">
        <f t="shared" si="42"/>
        <v>2012</v>
      </c>
      <c r="L1274" s="42">
        <f t="shared" si="41"/>
        <v>207.86132216347193</v>
      </c>
      <c r="M1274" s="39">
        <f>(VLOOKUP(DATE(2005,12,1),IGPM!A:B,2,1)/VLOOKUP(DATE(YEAR(F1274),MONTH(F1274),1),IGPM!A:B,2,1))*H1274</f>
        <v>1008.2753528979047</v>
      </c>
      <c r="N1274" s="26" t="s">
        <v>28</v>
      </c>
      <c r="O1274" s="26" t="s">
        <v>29</v>
      </c>
      <c r="P1274" s="25">
        <v>-1064.77</v>
      </c>
      <c r="Q1274" s="25">
        <v>363.13000000000011</v>
      </c>
      <c r="R1274" s="25">
        <v>3604.3302154800836</v>
      </c>
      <c r="S1274" s="25">
        <v>-2687.711102693976</v>
      </c>
      <c r="T1274" s="27">
        <v>916.61911278610751</v>
      </c>
    </row>
    <row r="1275" spans="1:20">
      <c r="A1275" s="28" t="s">
        <v>1589</v>
      </c>
      <c r="B1275" s="22" t="s">
        <v>316</v>
      </c>
      <c r="C1275" s="22" t="s">
        <v>4391</v>
      </c>
      <c r="D1275" s="22" t="s">
        <v>25</v>
      </c>
      <c r="E1275" s="22" t="s">
        <v>26</v>
      </c>
      <c r="F1275" s="23">
        <v>40909</v>
      </c>
      <c r="G1275" s="24" t="s">
        <v>27</v>
      </c>
      <c r="H1275" s="25">
        <v>1332.7</v>
      </c>
      <c r="I1275" s="25">
        <v>-970.18</v>
      </c>
      <c r="J1275" s="25">
        <v>362.5200000000001</v>
      </c>
      <c r="K1275" s="41">
        <f t="shared" si="42"/>
        <v>2012</v>
      </c>
      <c r="L1275" s="42">
        <f t="shared" si="41"/>
        <v>212.91770599270239</v>
      </c>
      <c r="M1275" s="39">
        <f>(VLOOKUP(DATE(2005,12,1),IGPM!A:B,2,1)/VLOOKUP(DATE(YEAR(F1275),MONTH(F1275),1),IGPM!A:B,2,1))*H1275</f>
        <v>941.0522885405403</v>
      </c>
      <c r="N1275" s="26" t="s">
        <v>28</v>
      </c>
      <c r="O1275" s="26" t="s">
        <v>29</v>
      </c>
      <c r="P1275" s="25">
        <v>-970.18</v>
      </c>
      <c r="Q1275" s="25">
        <v>362.5200000000001</v>
      </c>
      <c r="R1275" s="25">
        <v>3364.0247063311904</v>
      </c>
      <c r="S1275" s="25">
        <v>-2448.9453662402602</v>
      </c>
      <c r="T1275" s="27">
        <v>915.07934009093015</v>
      </c>
    </row>
    <row r="1276" spans="1:20">
      <c r="A1276" s="28" t="s">
        <v>1590</v>
      </c>
      <c r="B1276" s="22" t="s">
        <v>316</v>
      </c>
      <c r="C1276" s="22" t="s">
        <v>4391</v>
      </c>
      <c r="D1276" s="22" t="s">
        <v>25</v>
      </c>
      <c r="E1276" s="22" t="s">
        <v>26</v>
      </c>
      <c r="F1276" s="23">
        <v>40909</v>
      </c>
      <c r="G1276" s="24" t="s">
        <v>27</v>
      </c>
      <c r="H1276" s="25">
        <v>1332.7</v>
      </c>
      <c r="I1276" s="25">
        <v>-970.18</v>
      </c>
      <c r="J1276" s="25">
        <v>362.5200000000001</v>
      </c>
      <c r="K1276" s="41">
        <f t="shared" si="42"/>
        <v>2012</v>
      </c>
      <c r="L1276" s="42">
        <f t="shared" si="41"/>
        <v>212.91770599270239</v>
      </c>
      <c r="M1276" s="39">
        <f>(VLOOKUP(DATE(2005,12,1),IGPM!A:B,2,1)/VLOOKUP(DATE(YEAR(F1276),MONTH(F1276),1),IGPM!A:B,2,1))*H1276</f>
        <v>941.0522885405403</v>
      </c>
      <c r="N1276" s="26" t="s">
        <v>28</v>
      </c>
      <c r="O1276" s="26" t="s">
        <v>29</v>
      </c>
      <c r="P1276" s="25">
        <v>-970.18</v>
      </c>
      <c r="Q1276" s="25">
        <v>362.5200000000001</v>
      </c>
      <c r="R1276" s="25">
        <v>3364.0247063311904</v>
      </c>
      <c r="S1276" s="25">
        <v>-2448.9453662402602</v>
      </c>
      <c r="T1276" s="27">
        <v>915.07934009093015</v>
      </c>
    </row>
    <row r="1277" spans="1:20">
      <c r="A1277" s="28" t="s">
        <v>1591</v>
      </c>
      <c r="B1277" s="22" t="s">
        <v>1592</v>
      </c>
      <c r="C1277" s="22" t="s">
        <v>4391</v>
      </c>
      <c r="D1277" s="22" t="s">
        <v>25</v>
      </c>
      <c r="E1277" s="22" t="s">
        <v>26</v>
      </c>
      <c r="F1277" s="23">
        <v>40909</v>
      </c>
      <c r="G1277" s="24" t="s">
        <v>27</v>
      </c>
      <c r="H1277" s="25">
        <v>1142.32</v>
      </c>
      <c r="I1277" s="25">
        <v>-807.03</v>
      </c>
      <c r="J1277" s="25">
        <v>335.28999999999996</v>
      </c>
      <c r="K1277" s="41">
        <f t="shared" si="42"/>
        <v>2012</v>
      </c>
      <c r="L1277" s="42">
        <f t="shared" si="41"/>
        <v>219.3965527923373</v>
      </c>
      <c r="M1277" s="39">
        <f>(VLOOKUP(DATE(2005,12,1),IGPM!A:B,2,1)/VLOOKUP(DATE(YEAR(F1277),MONTH(F1277),1),IGPM!A:B,2,1))*H1277</f>
        <v>806.62028231832358</v>
      </c>
      <c r="N1277" s="26" t="s">
        <v>28</v>
      </c>
      <c r="O1277" s="26" t="s">
        <v>29</v>
      </c>
      <c r="P1277" s="25">
        <v>-807.03</v>
      </c>
      <c r="Q1277" s="25">
        <v>335.28999999999996</v>
      </c>
      <c r="R1277" s="25">
        <v>2883.4641723840664</v>
      </c>
      <c r="S1277" s="25">
        <v>-2037.1192757188119</v>
      </c>
      <c r="T1277" s="27">
        <v>846.34489666525451</v>
      </c>
    </row>
    <row r="1278" spans="1:20">
      <c r="A1278" s="28" t="s">
        <v>1593</v>
      </c>
      <c r="B1278" s="22" t="s">
        <v>1594</v>
      </c>
      <c r="C1278" s="22" t="s">
        <v>4391</v>
      </c>
      <c r="D1278" s="22" t="s">
        <v>25</v>
      </c>
      <c r="E1278" s="22" t="s">
        <v>26</v>
      </c>
      <c r="F1278" s="23">
        <v>40909</v>
      </c>
      <c r="G1278" s="24" t="s">
        <v>27</v>
      </c>
      <c r="H1278" s="25">
        <v>9233.74</v>
      </c>
      <c r="I1278" s="25">
        <v>-5730.51</v>
      </c>
      <c r="J1278" s="25">
        <v>3503.2299999999996</v>
      </c>
      <c r="K1278" s="41">
        <f t="shared" si="42"/>
        <v>2012</v>
      </c>
      <c r="L1278" s="42">
        <f t="shared" si="41"/>
        <v>249.75607755679684</v>
      </c>
      <c r="M1278" s="39">
        <f>(VLOOKUP(DATE(2005,12,1),IGPM!A:B,2,1)/VLOOKUP(DATE(YEAR(F1278),MONTH(F1278),1),IGPM!A:B,2,1))*H1278</f>
        <v>6520.1712004114415</v>
      </c>
      <c r="N1278" s="26" t="s">
        <v>28</v>
      </c>
      <c r="O1278" s="26" t="s">
        <v>29</v>
      </c>
      <c r="P1278" s="25">
        <v>-5730.51</v>
      </c>
      <c r="Q1278" s="25">
        <v>3503.2299999999996</v>
      </c>
      <c r="R1278" s="25">
        <v>23307.968403870764</v>
      </c>
      <c r="S1278" s="25">
        <v>-14465.053815470812</v>
      </c>
      <c r="T1278" s="27">
        <v>8842.9145883999518</v>
      </c>
    </row>
    <row r="1279" spans="1:20">
      <c r="A1279" s="28" t="s">
        <v>1595</v>
      </c>
      <c r="B1279" s="22" t="s">
        <v>1585</v>
      </c>
      <c r="C1279" s="22" t="s">
        <v>4391</v>
      </c>
      <c r="D1279" s="22" t="s">
        <v>25</v>
      </c>
      <c r="E1279" s="22" t="s">
        <v>26</v>
      </c>
      <c r="F1279" s="23">
        <v>40909</v>
      </c>
      <c r="G1279" s="24" t="s">
        <v>27</v>
      </c>
      <c r="H1279" s="25">
        <v>1237.51</v>
      </c>
      <c r="I1279" s="25">
        <v>-922.8</v>
      </c>
      <c r="J1279" s="25">
        <v>314.71000000000004</v>
      </c>
      <c r="K1279" s="41">
        <f t="shared" si="42"/>
        <v>2012</v>
      </c>
      <c r="L1279" s="42">
        <f t="shared" si="41"/>
        <v>207.86091244039878</v>
      </c>
      <c r="M1279" s="39">
        <f>(VLOOKUP(DATE(2005,12,1),IGPM!A:B,2,1)/VLOOKUP(DATE(YEAR(F1279),MONTH(F1279),1),IGPM!A:B,2,1))*H1279</f>
        <v>873.83628542943188</v>
      </c>
      <c r="N1279" s="26" t="s">
        <v>28</v>
      </c>
      <c r="O1279" s="26" t="s">
        <v>29</v>
      </c>
      <c r="P1279" s="25">
        <v>-922.8</v>
      </c>
      <c r="Q1279" s="25">
        <v>314.71000000000004</v>
      </c>
      <c r="R1279" s="25">
        <v>3123.7444393576284</v>
      </c>
      <c r="S1279" s="25">
        <v>-2329.3479395230902</v>
      </c>
      <c r="T1279" s="27">
        <v>794.39649983453819</v>
      </c>
    </row>
    <row r="1280" spans="1:20">
      <c r="A1280" s="28" t="s">
        <v>1596</v>
      </c>
      <c r="B1280" s="22" t="s">
        <v>1578</v>
      </c>
      <c r="C1280" s="22" t="s">
        <v>4391</v>
      </c>
      <c r="D1280" s="22" t="s">
        <v>25</v>
      </c>
      <c r="E1280" s="22" t="s">
        <v>26</v>
      </c>
      <c r="F1280" s="23">
        <v>40909</v>
      </c>
      <c r="G1280" s="24" t="s">
        <v>27</v>
      </c>
      <c r="H1280" s="25">
        <v>7425.07</v>
      </c>
      <c r="I1280" s="25">
        <v>-4512.53</v>
      </c>
      <c r="J1280" s="25">
        <v>2912.54</v>
      </c>
      <c r="K1280" s="41">
        <f t="shared" si="42"/>
        <v>2012</v>
      </c>
      <c r="L1280" s="42">
        <f t="shared" si="41"/>
        <v>255.04226010685801</v>
      </c>
      <c r="M1280" s="39">
        <f>(VLOOKUP(DATE(2005,12,1),IGPM!A:B,2,1)/VLOOKUP(DATE(YEAR(F1280),MONTH(F1280),1),IGPM!A:B,2,1))*H1280</f>
        <v>5243.0247738228472</v>
      </c>
      <c r="N1280" s="26" t="s">
        <v>28</v>
      </c>
      <c r="O1280" s="26" t="s">
        <v>29</v>
      </c>
      <c r="P1280" s="25">
        <v>-4512.53</v>
      </c>
      <c r="Q1280" s="25">
        <v>2912.54</v>
      </c>
      <c r="R1280" s="25">
        <v>18742.491878321103</v>
      </c>
      <c r="S1280" s="25">
        <v>-11390.607344534168</v>
      </c>
      <c r="T1280" s="27">
        <v>7351.8845337869352</v>
      </c>
    </row>
    <row r="1281" spans="1:20">
      <c r="A1281" s="28" t="s">
        <v>1597</v>
      </c>
      <c r="B1281" s="22" t="s">
        <v>1580</v>
      </c>
      <c r="C1281" s="22" t="s">
        <v>4391</v>
      </c>
      <c r="D1281" s="22" t="s">
        <v>25</v>
      </c>
      <c r="E1281" s="22" t="s">
        <v>26</v>
      </c>
      <c r="F1281" s="23">
        <v>40909</v>
      </c>
      <c r="G1281" s="24" t="s">
        <v>27</v>
      </c>
      <c r="H1281" s="25">
        <v>1142.32</v>
      </c>
      <c r="I1281" s="25">
        <v>-831.59</v>
      </c>
      <c r="J1281" s="25">
        <v>310.7299999999999</v>
      </c>
      <c r="K1281" s="41">
        <f t="shared" si="42"/>
        <v>2012</v>
      </c>
      <c r="L1281" s="42">
        <f t="shared" si="41"/>
        <v>212.91694224317268</v>
      </c>
      <c r="M1281" s="39">
        <f>(VLOOKUP(DATE(2005,12,1),IGPM!A:B,2,1)/VLOOKUP(DATE(YEAR(F1281),MONTH(F1281),1),IGPM!A:B,2,1))*H1281</f>
        <v>806.62028231832358</v>
      </c>
      <c r="N1281" s="26" t="s">
        <v>28</v>
      </c>
      <c r="O1281" s="26" t="s">
        <v>29</v>
      </c>
      <c r="P1281" s="25">
        <v>-831.59</v>
      </c>
      <c r="Q1281" s="25">
        <v>310.7299999999999</v>
      </c>
      <c r="R1281" s="25">
        <v>2883.4641723840664</v>
      </c>
      <c r="S1281" s="25">
        <v>-2099.1140583311735</v>
      </c>
      <c r="T1281" s="27">
        <v>784.35011405289288</v>
      </c>
    </row>
    <row r="1282" spans="1:20">
      <c r="A1282" s="28" t="s">
        <v>1598</v>
      </c>
      <c r="B1282" s="22" t="s">
        <v>1578</v>
      </c>
      <c r="C1282" s="22" t="s">
        <v>4391</v>
      </c>
      <c r="D1282" s="22" t="s">
        <v>25</v>
      </c>
      <c r="E1282" s="22" t="s">
        <v>26</v>
      </c>
      <c r="F1282" s="23">
        <v>40909</v>
      </c>
      <c r="G1282" s="24" t="s">
        <v>27</v>
      </c>
      <c r="H1282" s="25">
        <v>7425.07</v>
      </c>
      <c r="I1282" s="25">
        <v>-4512.53</v>
      </c>
      <c r="J1282" s="25">
        <v>2912.54</v>
      </c>
      <c r="K1282" s="41">
        <f t="shared" si="42"/>
        <v>2012</v>
      </c>
      <c r="L1282" s="42">
        <f t="shared" si="41"/>
        <v>255.04226010685801</v>
      </c>
      <c r="M1282" s="39">
        <f>(VLOOKUP(DATE(2005,12,1),IGPM!A:B,2,1)/VLOOKUP(DATE(YEAR(F1282),MONTH(F1282),1),IGPM!A:B,2,1))*H1282</f>
        <v>5243.0247738228472</v>
      </c>
      <c r="N1282" s="26" t="s">
        <v>28</v>
      </c>
      <c r="O1282" s="26" t="s">
        <v>29</v>
      </c>
      <c r="P1282" s="25">
        <v>-4512.53</v>
      </c>
      <c r="Q1282" s="25">
        <v>2912.54</v>
      </c>
      <c r="R1282" s="25">
        <v>18742.491878321103</v>
      </c>
      <c r="S1282" s="25">
        <v>-11390.607344534168</v>
      </c>
      <c r="T1282" s="27">
        <v>7351.8845337869352</v>
      </c>
    </row>
    <row r="1283" spans="1:20">
      <c r="A1283" s="28" t="s">
        <v>1599</v>
      </c>
      <c r="B1283" s="22" t="s">
        <v>1580</v>
      </c>
      <c r="C1283" s="22" t="s">
        <v>4391</v>
      </c>
      <c r="D1283" s="22" t="s">
        <v>25</v>
      </c>
      <c r="E1283" s="22" t="s">
        <v>26</v>
      </c>
      <c r="F1283" s="23">
        <v>40909</v>
      </c>
      <c r="G1283" s="24" t="s">
        <v>27</v>
      </c>
      <c r="H1283" s="25">
        <v>1427.9</v>
      </c>
      <c r="I1283" s="25">
        <v>-895.17</v>
      </c>
      <c r="J1283" s="25">
        <v>532.73000000000013</v>
      </c>
      <c r="K1283" s="41">
        <f t="shared" si="42"/>
        <v>2012</v>
      </c>
      <c r="L1283" s="42">
        <f t="shared" ref="L1283:L1346" si="43">IFERROR((DATEDIF(F1283,DATE(2024,12,31),"M")*H1283)/(H1283-J1283),12*_xlfn.NUMBERVALUE(LEFT(G1283,3)))</f>
        <v>247.24298177999711</v>
      </c>
      <c r="M1283" s="39">
        <f>(VLOOKUP(DATE(2005,12,1),IGPM!A:B,2,1)/VLOOKUP(DATE(YEAR(F1283),MONTH(F1283),1),IGPM!A:B,2,1))*H1283</f>
        <v>1008.2753528979047</v>
      </c>
      <c r="N1283" s="26" t="s">
        <v>28</v>
      </c>
      <c r="O1283" s="26" t="s">
        <v>29</v>
      </c>
      <c r="P1283" s="25">
        <v>-895.17</v>
      </c>
      <c r="Q1283" s="25">
        <v>532.73000000000013</v>
      </c>
      <c r="R1283" s="25">
        <v>3604.3302154800836</v>
      </c>
      <c r="S1283" s="25">
        <v>-2259.6038090841839</v>
      </c>
      <c r="T1283" s="27">
        <v>1344.7264063958996</v>
      </c>
    </row>
    <row r="1284" spans="1:20">
      <c r="A1284" s="28" t="s">
        <v>1600</v>
      </c>
      <c r="B1284" s="22" t="s">
        <v>1578</v>
      </c>
      <c r="C1284" s="22" t="s">
        <v>4391</v>
      </c>
      <c r="D1284" s="22" t="s">
        <v>25</v>
      </c>
      <c r="E1284" s="22" t="s">
        <v>26</v>
      </c>
      <c r="F1284" s="23">
        <v>40909</v>
      </c>
      <c r="G1284" s="24" t="s">
        <v>27</v>
      </c>
      <c r="H1284" s="25">
        <v>11327.99</v>
      </c>
      <c r="I1284" s="25">
        <v>-7030.22</v>
      </c>
      <c r="J1284" s="25">
        <v>4297.7699999999995</v>
      </c>
      <c r="K1284" s="41">
        <f t="shared" si="42"/>
        <v>2012</v>
      </c>
      <c r="L1284" s="42">
        <f t="shared" si="43"/>
        <v>249.75583267664453</v>
      </c>
      <c r="M1284" s="39">
        <f>(VLOOKUP(DATE(2005,12,1),IGPM!A:B,2,1)/VLOOKUP(DATE(YEAR(F1284),MONTH(F1284),1),IGPM!A:B,2,1))*H1284</f>
        <v>7998.9726975796157</v>
      </c>
      <c r="N1284" s="26" t="s">
        <v>28</v>
      </c>
      <c r="O1284" s="26" t="s">
        <v>29</v>
      </c>
      <c r="P1284" s="25">
        <v>-7030.22</v>
      </c>
      <c r="Q1284" s="25">
        <v>4297.7699999999995</v>
      </c>
      <c r="R1284" s="25">
        <v>28594.31097251644</v>
      </c>
      <c r="S1284" s="25">
        <v>-17745.804585385806</v>
      </c>
      <c r="T1284" s="27">
        <v>10848.506387130634</v>
      </c>
    </row>
    <row r="1285" spans="1:20">
      <c r="A1285" s="28" t="s">
        <v>1601</v>
      </c>
      <c r="B1285" s="22" t="s">
        <v>1588</v>
      </c>
      <c r="C1285" s="22" t="s">
        <v>4391</v>
      </c>
      <c r="D1285" s="22" t="s">
        <v>25</v>
      </c>
      <c r="E1285" s="22" t="s">
        <v>26</v>
      </c>
      <c r="F1285" s="23">
        <v>40909</v>
      </c>
      <c r="G1285" s="24" t="s">
        <v>27</v>
      </c>
      <c r="H1285" s="25">
        <v>1427.9</v>
      </c>
      <c r="I1285" s="25">
        <v>-1064.77</v>
      </c>
      <c r="J1285" s="25">
        <v>363.13000000000011</v>
      </c>
      <c r="K1285" s="41">
        <f t="shared" ref="K1285:K1348" si="44">YEAR(F1285)</f>
        <v>2012</v>
      </c>
      <c r="L1285" s="42">
        <f t="shared" si="43"/>
        <v>207.86132216347193</v>
      </c>
      <c r="M1285" s="39">
        <f>(VLOOKUP(DATE(2005,12,1),IGPM!A:B,2,1)/VLOOKUP(DATE(YEAR(F1285),MONTH(F1285),1),IGPM!A:B,2,1))*H1285</f>
        <v>1008.2753528979047</v>
      </c>
      <c r="N1285" s="26" t="s">
        <v>28</v>
      </c>
      <c r="O1285" s="26" t="s">
        <v>29</v>
      </c>
      <c r="P1285" s="25">
        <v>-1064.77</v>
      </c>
      <c r="Q1285" s="25">
        <v>363.13000000000011</v>
      </c>
      <c r="R1285" s="25">
        <v>3604.3302154800836</v>
      </c>
      <c r="S1285" s="25">
        <v>-2687.711102693976</v>
      </c>
      <c r="T1285" s="27">
        <v>916.61911278610751</v>
      </c>
    </row>
    <row r="1286" spans="1:20">
      <c r="A1286" s="28" t="s">
        <v>1602</v>
      </c>
      <c r="B1286" s="22" t="s">
        <v>1594</v>
      </c>
      <c r="C1286" s="22" t="s">
        <v>4391</v>
      </c>
      <c r="D1286" s="22" t="s">
        <v>25</v>
      </c>
      <c r="E1286" s="22" t="s">
        <v>26</v>
      </c>
      <c r="F1286" s="23">
        <v>40909</v>
      </c>
      <c r="G1286" s="24" t="s">
        <v>27</v>
      </c>
      <c r="H1286" s="25">
        <v>9233.74</v>
      </c>
      <c r="I1286" s="25">
        <v>-5730.51</v>
      </c>
      <c r="J1286" s="25">
        <v>3503.2299999999996</v>
      </c>
      <c r="K1286" s="41">
        <f t="shared" si="44"/>
        <v>2012</v>
      </c>
      <c r="L1286" s="42">
        <f t="shared" si="43"/>
        <v>249.75607755679684</v>
      </c>
      <c r="M1286" s="39">
        <f>(VLOOKUP(DATE(2005,12,1),IGPM!A:B,2,1)/VLOOKUP(DATE(YEAR(F1286),MONTH(F1286),1),IGPM!A:B,2,1))*H1286</f>
        <v>6520.1712004114415</v>
      </c>
      <c r="N1286" s="26" t="s">
        <v>28</v>
      </c>
      <c r="O1286" s="26" t="s">
        <v>29</v>
      </c>
      <c r="P1286" s="25">
        <v>-5730.51</v>
      </c>
      <c r="Q1286" s="25">
        <v>3503.2299999999996</v>
      </c>
      <c r="R1286" s="25">
        <v>23307.968403870764</v>
      </c>
      <c r="S1286" s="25">
        <v>-14465.053815470812</v>
      </c>
      <c r="T1286" s="27">
        <v>8842.9145883999518</v>
      </c>
    </row>
    <row r="1287" spans="1:20">
      <c r="A1287" s="28" t="s">
        <v>1603</v>
      </c>
      <c r="B1287" s="22" t="s">
        <v>1585</v>
      </c>
      <c r="C1287" s="22" t="s">
        <v>4391</v>
      </c>
      <c r="D1287" s="22" t="s">
        <v>25</v>
      </c>
      <c r="E1287" s="22" t="s">
        <v>26</v>
      </c>
      <c r="F1287" s="23">
        <v>40909</v>
      </c>
      <c r="G1287" s="24" t="s">
        <v>27</v>
      </c>
      <c r="H1287" s="25">
        <v>1237.51</v>
      </c>
      <c r="I1287" s="25">
        <v>-922.8</v>
      </c>
      <c r="J1287" s="25">
        <v>314.71000000000004</v>
      </c>
      <c r="K1287" s="41">
        <f t="shared" si="44"/>
        <v>2012</v>
      </c>
      <c r="L1287" s="42">
        <f t="shared" si="43"/>
        <v>207.86091244039878</v>
      </c>
      <c r="M1287" s="39">
        <f>(VLOOKUP(DATE(2005,12,1),IGPM!A:B,2,1)/VLOOKUP(DATE(YEAR(F1287),MONTH(F1287),1),IGPM!A:B,2,1))*H1287</f>
        <v>873.83628542943188</v>
      </c>
      <c r="N1287" s="26" t="s">
        <v>28</v>
      </c>
      <c r="O1287" s="26" t="s">
        <v>29</v>
      </c>
      <c r="P1287" s="25">
        <v>-922.8</v>
      </c>
      <c r="Q1287" s="25">
        <v>314.71000000000004</v>
      </c>
      <c r="R1287" s="25">
        <v>3123.7444393576284</v>
      </c>
      <c r="S1287" s="25">
        <v>-2329.3479395230902</v>
      </c>
      <c r="T1287" s="27">
        <v>794.39649983453819</v>
      </c>
    </row>
    <row r="1288" spans="1:20">
      <c r="A1288" s="28" t="s">
        <v>1604</v>
      </c>
      <c r="B1288" s="22" t="s">
        <v>61</v>
      </c>
      <c r="C1288" s="22" t="s">
        <v>4391</v>
      </c>
      <c r="D1288" s="22" t="s">
        <v>25</v>
      </c>
      <c r="E1288" s="22" t="s">
        <v>26</v>
      </c>
      <c r="F1288" s="23">
        <v>40909</v>
      </c>
      <c r="G1288" s="24" t="s">
        <v>27</v>
      </c>
      <c r="H1288" s="25">
        <v>1999.06</v>
      </c>
      <c r="I1288" s="25">
        <v>-1240.6199999999999</v>
      </c>
      <c r="J1288" s="25">
        <v>758.44</v>
      </c>
      <c r="K1288" s="41">
        <f t="shared" si="44"/>
        <v>2012</v>
      </c>
      <c r="L1288" s="42">
        <f t="shared" si="43"/>
        <v>249.75762118940531</v>
      </c>
      <c r="M1288" s="39">
        <f>(VLOOKUP(DATE(2005,12,1),IGPM!A:B,2,1)/VLOOKUP(DATE(YEAR(F1288),MONTH(F1288),1),IGPM!A:B,2,1))*H1288</f>
        <v>1411.5854940570664</v>
      </c>
      <c r="N1288" s="26" t="s">
        <v>28</v>
      </c>
      <c r="O1288" s="26" t="s">
        <v>29</v>
      </c>
      <c r="P1288" s="25">
        <v>-1240.6199999999999</v>
      </c>
      <c r="Q1288" s="25">
        <v>758.44</v>
      </c>
      <c r="R1288" s="25">
        <v>5046.0623016721165</v>
      </c>
      <c r="S1288" s="25">
        <v>-3131.5947558854969</v>
      </c>
      <c r="T1288" s="27">
        <v>1914.4675457866197</v>
      </c>
    </row>
    <row r="1289" spans="1:20">
      <c r="A1289" s="28" t="s">
        <v>1605</v>
      </c>
      <c r="B1289" s="22" t="s">
        <v>445</v>
      </c>
      <c r="C1289" s="22" t="s">
        <v>4391</v>
      </c>
      <c r="D1289" s="22" t="s">
        <v>25</v>
      </c>
      <c r="E1289" s="22" t="s">
        <v>26</v>
      </c>
      <c r="F1289" s="23">
        <v>40909</v>
      </c>
      <c r="G1289" s="24" t="s">
        <v>27</v>
      </c>
      <c r="H1289" s="25">
        <v>1999.06</v>
      </c>
      <c r="I1289" s="25">
        <v>-1240.6199999999999</v>
      </c>
      <c r="J1289" s="25">
        <v>758.44</v>
      </c>
      <c r="K1289" s="41">
        <f t="shared" si="44"/>
        <v>2012</v>
      </c>
      <c r="L1289" s="42">
        <f t="shared" si="43"/>
        <v>249.75762118940531</v>
      </c>
      <c r="M1289" s="39">
        <f>(VLOOKUP(DATE(2005,12,1),IGPM!A:B,2,1)/VLOOKUP(DATE(YEAR(F1289),MONTH(F1289),1),IGPM!A:B,2,1))*H1289</f>
        <v>1411.5854940570664</v>
      </c>
      <c r="N1289" s="26" t="s">
        <v>28</v>
      </c>
      <c r="O1289" s="26" t="s">
        <v>29</v>
      </c>
      <c r="P1289" s="25">
        <v>-1240.6199999999999</v>
      </c>
      <c r="Q1289" s="25">
        <v>758.44</v>
      </c>
      <c r="R1289" s="25">
        <v>5046.0623016721165</v>
      </c>
      <c r="S1289" s="25">
        <v>-3131.5947558854969</v>
      </c>
      <c r="T1289" s="27">
        <v>1914.4675457866197</v>
      </c>
    </row>
    <row r="1290" spans="1:20">
      <c r="A1290" s="28" t="s">
        <v>1606</v>
      </c>
      <c r="B1290" s="22" t="s">
        <v>1607</v>
      </c>
      <c r="C1290" s="22" t="s">
        <v>4391</v>
      </c>
      <c r="D1290" s="22" t="s">
        <v>25</v>
      </c>
      <c r="E1290" s="22" t="s">
        <v>26</v>
      </c>
      <c r="F1290" s="23">
        <v>40909</v>
      </c>
      <c r="G1290" s="24" t="s">
        <v>27</v>
      </c>
      <c r="H1290" s="25">
        <v>1047.1300000000001</v>
      </c>
      <c r="I1290" s="25">
        <v>-983.54</v>
      </c>
      <c r="J1290" s="25">
        <v>63.590000000000146</v>
      </c>
      <c r="K1290" s="41">
        <f t="shared" si="44"/>
        <v>2012</v>
      </c>
      <c r="L1290" s="42">
        <f t="shared" si="43"/>
        <v>165.0214022815544</v>
      </c>
      <c r="M1290" s="39">
        <f>(VLOOKUP(DATE(2005,12,1),IGPM!A:B,2,1)/VLOOKUP(DATE(YEAR(F1290),MONTH(F1290),1),IGPM!A:B,2,1))*H1290</f>
        <v>739.40427920721538</v>
      </c>
      <c r="N1290" s="26" t="s">
        <v>28</v>
      </c>
      <c r="O1290" s="26" t="s">
        <v>29</v>
      </c>
      <c r="P1290" s="25">
        <v>-983.54</v>
      </c>
      <c r="Q1290" s="25">
        <v>63.590000000000146</v>
      </c>
      <c r="R1290" s="25">
        <v>2643.1839054105048</v>
      </c>
      <c r="S1290" s="25">
        <v>-2482.6689124821633</v>
      </c>
      <c r="T1290" s="27">
        <v>160.5149929283416</v>
      </c>
    </row>
    <row r="1291" spans="1:20">
      <c r="A1291" s="28" t="s">
        <v>1608</v>
      </c>
      <c r="B1291" s="22" t="s">
        <v>1607</v>
      </c>
      <c r="C1291" s="22" t="s">
        <v>4391</v>
      </c>
      <c r="D1291" s="22" t="s">
        <v>25</v>
      </c>
      <c r="E1291" s="22" t="s">
        <v>26</v>
      </c>
      <c r="F1291" s="23">
        <v>40909</v>
      </c>
      <c r="G1291" s="24" t="s">
        <v>27</v>
      </c>
      <c r="H1291" s="25">
        <v>1047.1300000000001</v>
      </c>
      <c r="I1291" s="25">
        <v>-983.54</v>
      </c>
      <c r="J1291" s="25">
        <v>63.590000000000146</v>
      </c>
      <c r="K1291" s="41">
        <f t="shared" si="44"/>
        <v>2012</v>
      </c>
      <c r="L1291" s="42">
        <f t="shared" si="43"/>
        <v>165.0214022815544</v>
      </c>
      <c r="M1291" s="39">
        <f>(VLOOKUP(DATE(2005,12,1),IGPM!A:B,2,1)/VLOOKUP(DATE(YEAR(F1291),MONTH(F1291),1),IGPM!A:B,2,1))*H1291</f>
        <v>739.40427920721538</v>
      </c>
      <c r="N1291" s="26" t="s">
        <v>28</v>
      </c>
      <c r="O1291" s="26" t="s">
        <v>29</v>
      </c>
      <c r="P1291" s="25">
        <v>-983.54</v>
      </c>
      <c r="Q1291" s="25">
        <v>63.590000000000146</v>
      </c>
      <c r="R1291" s="25">
        <v>2643.1839054105048</v>
      </c>
      <c r="S1291" s="25">
        <v>-2482.6689124821633</v>
      </c>
      <c r="T1291" s="27">
        <v>160.5149929283416</v>
      </c>
    </row>
    <row r="1292" spans="1:20">
      <c r="A1292" s="28" t="s">
        <v>1609</v>
      </c>
      <c r="B1292" s="22" t="s">
        <v>445</v>
      </c>
      <c r="C1292" s="22" t="s">
        <v>4391</v>
      </c>
      <c r="D1292" s="22" t="s">
        <v>25</v>
      </c>
      <c r="E1292" s="22" t="s">
        <v>26</v>
      </c>
      <c r="F1292" s="23">
        <v>40909</v>
      </c>
      <c r="G1292" s="24" t="s">
        <v>27</v>
      </c>
      <c r="H1292" s="25">
        <v>1999.06</v>
      </c>
      <c r="I1292" s="25">
        <v>-1240.6199999999999</v>
      </c>
      <c r="J1292" s="25">
        <v>758.44</v>
      </c>
      <c r="K1292" s="41">
        <f t="shared" si="44"/>
        <v>2012</v>
      </c>
      <c r="L1292" s="42">
        <f t="shared" si="43"/>
        <v>249.75762118940531</v>
      </c>
      <c r="M1292" s="39">
        <f>(VLOOKUP(DATE(2005,12,1),IGPM!A:B,2,1)/VLOOKUP(DATE(YEAR(F1292),MONTH(F1292),1),IGPM!A:B,2,1))*H1292</f>
        <v>1411.5854940570664</v>
      </c>
      <c r="N1292" s="26" t="s">
        <v>28</v>
      </c>
      <c r="O1292" s="26" t="s">
        <v>29</v>
      </c>
      <c r="P1292" s="25">
        <v>-1240.6199999999999</v>
      </c>
      <c r="Q1292" s="25">
        <v>758.44</v>
      </c>
      <c r="R1292" s="25">
        <v>5046.0623016721165</v>
      </c>
      <c r="S1292" s="25">
        <v>-3131.5947558854969</v>
      </c>
      <c r="T1292" s="27">
        <v>1914.4675457866197</v>
      </c>
    </row>
    <row r="1293" spans="1:20">
      <c r="A1293" s="28" t="s">
        <v>1610</v>
      </c>
      <c r="B1293" s="22" t="s">
        <v>61</v>
      </c>
      <c r="C1293" s="22" t="s">
        <v>4391</v>
      </c>
      <c r="D1293" s="22" t="s">
        <v>25</v>
      </c>
      <c r="E1293" s="22" t="s">
        <v>26</v>
      </c>
      <c r="F1293" s="23">
        <v>40909</v>
      </c>
      <c r="G1293" s="24" t="s">
        <v>27</v>
      </c>
      <c r="H1293" s="25">
        <v>1999.06</v>
      </c>
      <c r="I1293" s="25">
        <v>-1240.6199999999999</v>
      </c>
      <c r="J1293" s="25">
        <v>758.44</v>
      </c>
      <c r="K1293" s="41">
        <f t="shared" si="44"/>
        <v>2012</v>
      </c>
      <c r="L1293" s="42">
        <f t="shared" si="43"/>
        <v>249.75762118940531</v>
      </c>
      <c r="M1293" s="39">
        <f>(VLOOKUP(DATE(2005,12,1),IGPM!A:B,2,1)/VLOOKUP(DATE(YEAR(F1293),MONTH(F1293),1),IGPM!A:B,2,1))*H1293</f>
        <v>1411.5854940570664</v>
      </c>
      <c r="N1293" s="26" t="s">
        <v>28</v>
      </c>
      <c r="O1293" s="26" t="s">
        <v>29</v>
      </c>
      <c r="P1293" s="25">
        <v>-1240.6199999999999</v>
      </c>
      <c r="Q1293" s="25">
        <v>758.44</v>
      </c>
      <c r="R1293" s="25">
        <v>5046.0623016721165</v>
      </c>
      <c r="S1293" s="25">
        <v>-3131.5947558854969</v>
      </c>
      <c r="T1293" s="27">
        <v>1914.4675457866197</v>
      </c>
    </row>
    <row r="1294" spans="1:20">
      <c r="A1294" s="28" t="s">
        <v>1611</v>
      </c>
      <c r="B1294" s="22" t="s">
        <v>61</v>
      </c>
      <c r="C1294" s="22" t="s">
        <v>4391</v>
      </c>
      <c r="D1294" s="22" t="s">
        <v>25</v>
      </c>
      <c r="E1294" s="22" t="s">
        <v>26</v>
      </c>
      <c r="F1294" s="23">
        <v>40909</v>
      </c>
      <c r="G1294" s="24" t="s">
        <v>27</v>
      </c>
      <c r="H1294" s="25">
        <v>1999.06</v>
      </c>
      <c r="I1294" s="25">
        <v>-1240.6199999999999</v>
      </c>
      <c r="J1294" s="25">
        <v>758.44</v>
      </c>
      <c r="K1294" s="41">
        <f t="shared" si="44"/>
        <v>2012</v>
      </c>
      <c r="L1294" s="42">
        <f t="shared" si="43"/>
        <v>249.75762118940531</v>
      </c>
      <c r="M1294" s="39">
        <f>(VLOOKUP(DATE(2005,12,1),IGPM!A:B,2,1)/VLOOKUP(DATE(YEAR(F1294),MONTH(F1294),1),IGPM!A:B,2,1))*H1294</f>
        <v>1411.5854940570664</v>
      </c>
      <c r="N1294" s="26" t="s">
        <v>28</v>
      </c>
      <c r="O1294" s="26" t="s">
        <v>29</v>
      </c>
      <c r="P1294" s="25">
        <v>-1240.6199999999999</v>
      </c>
      <c r="Q1294" s="25">
        <v>758.44</v>
      </c>
      <c r="R1294" s="25">
        <v>5046.0623016721165</v>
      </c>
      <c r="S1294" s="25">
        <v>-3131.5947558854969</v>
      </c>
      <c r="T1294" s="27">
        <v>1914.4675457866197</v>
      </c>
    </row>
    <row r="1295" spans="1:20">
      <c r="A1295" s="28" t="s">
        <v>1612</v>
      </c>
      <c r="B1295" s="22" t="s">
        <v>445</v>
      </c>
      <c r="C1295" s="22" t="s">
        <v>4391</v>
      </c>
      <c r="D1295" s="22" t="s">
        <v>25</v>
      </c>
      <c r="E1295" s="22" t="s">
        <v>26</v>
      </c>
      <c r="F1295" s="23">
        <v>40909</v>
      </c>
      <c r="G1295" s="24" t="s">
        <v>27</v>
      </c>
      <c r="H1295" s="25">
        <v>1999.06</v>
      </c>
      <c r="I1295" s="25">
        <v>-1240.6199999999999</v>
      </c>
      <c r="J1295" s="25">
        <v>758.44</v>
      </c>
      <c r="K1295" s="41">
        <f t="shared" si="44"/>
        <v>2012</v>
      </c>
      <c r="L1295" s="42">
        <f t="shared" si="43"/>
        <v>249.75762118940531</v>
      </c>
      <c r="M1295" s="39">
        <f>(VLOOKUP(DATE(2005,12,1),IGPM!A:B,2,1)/VLOOKUP(DATE(YEAR(F1295),MONTH(F1295),1),IGPM!A:B,2,1))*H1295</f>
        <v>1411.5854940570664</v>
      </c>
      <c r="N1295" s="26" t="s">
        <v>28</v>
      </c>
      <c r="O1295" s="26" t="s">
        <v>29</v>
      </c>
      <c r="P1295" s="25">
        <v>-1240.6199999999999</v>
      </c>
      <c r="Q1295" s="25">
        <v>758.44</v>
      </c>
      <c r="R1295" s="25">
        <v>5046.0623016721165</v>
      </c>
      <c r="S1295" s="25">
        <v>-3131.5947558854969</v>
      </c>
      <c r="T1295" s="27">
        <v>1914.4675457866197</v>
      </c>
    </row>
    <row r="1296" spans="1:20">
      <c r="A1296" s="28" t="s">
        <v>1613</v>
      </c>
      <c r="B1296" s="22" t="s">
        <v>1614</v>
      </c>
      <c r="C1296" s="22" t="s">
        <v>4391</v>
      </c>
      <c r="D1296" s="22" t="s">
        <v>25</v>
      </c>
      <c r="E1296" s="22" t="s">
        <v>26</v>
      </c>
      <c r="F1296" s="23">
        <v>40909</v>
      </c>
      <c r="G1296" s="24" t="s">
        <v>27</v>
      </c>
      <c r="H1296" s="25">
        <v>1047.1300000000001</v>
      </c>
      <c r="I1296" s="25">
        <v>-983.54</v>
      </c>
      <c r="J1296" s="25">
        <v>63.590000000000146</v>
      </c>
      <c r="K1296" s="41">
        <f t="shared" si="44"/>
        <v>2012</v>
      </c>
      <c r="L1296" s="42">
        <f t="shared" si="43"/>
        <v>165.0214022815544</v>
      </c>
      <c r="M1296" s="39">
        <f>(VLOOKUP(DATE(2005,12,1),IGPM!A:B,2,1)/VLOOKUP(DATE(YEAR(F1296),MONTH(F1296),1),IGPM!A:B,2,1))*H1296</f>
        <v>739.40427920721538</v>
      </c>
      <c r="N1296" s="26" t="s">
        <v>28</v>
      </c>
      <c r="O1296" s="26" t="s">
        <v>29</v>
      </c>
      <c r="P1296" s="25">
        <v>-983.54</v>
      </c>
      <c r="Q1296" s="25">
        <v>63.590000000000146</v>
      </c>
      <c r="R1296" s="25">
        <v>2643.1839054105048</v>
      </c>
      <c r="S1296" s="25">
        <v>-2482.6689124821633</v>
      </c>
      <c r="T1296" s="27">
        <v>160.5149929283416</v>
      </c>
    </row>
    <row r="1297" spans="1:20">
      <c r="A1297" s="28" t="s">
        <v>1615</v>
      </c>
      <c r="B1297" s="22" t="s">
        <v>1614</v>
      </c>
      <c r="C1297" s="22" t="s">
        <v>4391</v>
      </c>
      <c r="D1297" s="22" t="s">
        <v>25</v>
      </c>
      <c r="E1297" s="22" t="s">
        <v>26</v>
      </c>
      <c r="F1297" s="23">
        <v>40909</v>
      </c>
      <c r="G1297" s="24" t="s">
        <v>27</v>
      </c>
      <c r="H1297" s="25">
        <v>1047.1300000000001</v>
      </c>
      <c r="I1297" s="25">
        <v>-983.54</v>
      </c>
      <c r="J1297" s="25">
        <v>63.590000000000146</v>
      </c>
      <c r="K1297" s="41">
        <f t="shared" si="44"/>
        <v>2012</v>
      </c>
      <c r="L1297" s="42">
        <f t="shared" si="43"/>
        <v>165.0214022815544</v>
      </c>
      <c r="M1297" s="39">
        <f>(VLOOKUP(DATE(2005,12,1),IGPM!A:B,2,1)/VLOOKUP(DATE(YEAR(F1297),MONTH(F1297),1),IGPM!A:B,2,1))*H1297</f>
        <v>739.40427920721538</v>
      </c>
      <c r="N1297" s="26" t="s">
        <v>28</v>
      </c>
      <c r="O1297" s="26" t="s">
        <v>29</v>
      </c>
      <c r="P1297" s="25">
        <v>-983.54</v>
      </c>
      <c r="Q1297" s="25">
        <v>63.590000000000146</v>
      </c>
      <c r="R1297" s="25">
        <v>2643.1839054105048</v>
      </c>
      <c r="S1297" s="25">
        <v>-2482.6689124821633</v>
      </c>
      <c r="T1297" s="27">
        <v>160.5149929283416</v>
      </c>
    </row>
    <row r="1298" spans="1:20">
      <c r="A1298" s="28" t="s">
        <v>1616</v>
      </c>
      <c r="B1298" s="22" t="s">
        <v>445</v>
      </c>
      <c r="C1298" s="22" t="s">
        <v>4391</v>
      </c>
      <c r="D1298" s="22" t="s">
        <v>25</v>
      </c>
      <c r="E1298" s="22" t="s">
        <v>26</v>
      </c>
      <c r="F1298" s="23">
        <v>40909</v>
      </c>
      <c r="G1298" s="24" t="s">
        <v>27</v>
      </c>
      <c r="H1298" s="25">
        <v>1999.06</v>
      </c>
      <c r="I1298" s="25">
        <v>-1240.6199999999999</v>
      </c>
      <c r="J1298" s="25">
        <v>758.44</v>
      </c>
      <c r="K1298" s="41">
        <f t="shared" si="44"/>
        <v>2012</v>
      </c>
      <c r="L1298" s="42">
        <f t="shared" si="43"/>
        <v>249.75762118940531</v>
      </c>
      <c r="M1298" s="39">
        <f>(VLOOKUP(DATE(2005,12,1),IGPM!A:B,2,1)/VLOOKUP(DATE(YEAR(F1298),MONTH(F1298),1),IGPM!A:B,2,1))*H1298</f>
        <v>1411.5854940570664</v>
      </c>
      <c r="N1298" s="26" t="s">
        <v>28</v>
      </c>
      <c r="O1298" s="26" t="s">
        <v>29</v>
      </c>
      <c r="P1298" s="25">
        <v>-1240.6199999999999</v>
      </c>
      <c r="Q1298" s="25">
        <v>758.44</v>
      </c>
      <c r="R1298" s="25">
        <v>5046.0623016721165</v>
      </c>
      <c r="S1298" s="25">
        <v>-3131.5947558854969</v>
      </c>
      <c r="T1298" s="27">
        <v>1914.4675457866197</v>
      </c>
    </row>
    <row r="1299" spans="1:20">
      <c r="A1299" s="28" t="s">
        <v>1617</v>
      </c>
      <c r="B1299" s="22" t="s">
        <v>61</v>
      </c>
      <c r="C1299" s="22" t="s">
        <v>4391</v>
      </c>
      <c r="D1299" s="22" t="s">
        <v>25</v>
      </c>
      <c r="E1299" s="22" t="s">
        <v>26</v>
      </c>
      <c r="F1299" s="23">
        <v>40909</v>
      </c>
      <c r="G1299" s="24" t="s">
        <v>27</v>
      </c>
      <c r="H1299" s="25">
        <v>1999.06</v>
      </c>
      <c r="I1299" s="25">
        <v>-1251.8800000000001</v>
      </c>
      <c r="J1299" s="25">
        <v>747.17999999999984</v>
      </c>
      <c r="K1299" s="41">
        <f t="shared" si="44"/>
        <v>2012</v>
      </c>
      <c r="L1299" s="42">
        <f t="shared" si="43"/>
        <v>247.51118318049652</v>
      </c>
      <c r="M1299" s="39">
        <f>(VLOOKUP(DATE(2005,12,1),IGPM!A:B,2,1)/VLOOKUP(DATE(YEAR(F1299),MONTH(F1299),1),IGPM!A:B,2,1))*H1299</f>
        <v>1411.5854940570664</v>
      </c>
      <c r="N1299" s="26" t="s">
        <v>28</v>
      </c>
      <c r="O1299" s="26" t="s">
        <v>29</v>
      </c>
      <c r="P1299" s="25">
        <v>-1251.8800000000001</v>
      </c>
      <c r="Q1299" s="25">
        <v>747.17999999999984</v>
      </c>
      <c r="R1299" s="25">
        <v>5046.0623016721165</v>
      </c>
      <c r="S1299" s="25">
        <v>-3160.0174453079394</v>
      </c>
      <c r="T1299" s="27">
        <v>1886.0448563641771</v>
      </c>
    </row>
    <row r="1300" spans="1:20">
      <c r="A1300" s="28" t="s">
        <v>1618</v>
      </c>
      <c r="B1300" s="22" t="s">
        <v>61</v>
      </c>
      <c r="C1300" s="22" t="s">
        <v>4391</v>
      </c>
      <c r="D1300" s="22" t="s">
        <v>25</v>
      </c>
      <c r="E1300" s="22" t="s">
        <v>26</v>
      </c>
      <c r="F1300" s="23">
        <v>40909</v>
      </c>
      <c r="G1300" s="24" t="s">
        <v>27</v>
      </c>
      <c r="H1300" s="25">
        <v>4093.31</v>
      </c>
      <c r="I1300" s="25">
        <v>-2540.33</v>
      </c>
      <c r="J1300" s="25">
        <v>1552.98</v>
      </c>
      <c r="K1300" s="41">
        <f t="shared" si="44"/>
        <v>2012</v>
      </c>
      <c r="L1300" s="42">
        <f t="shared" si="43"/>
        <v>249.75615372805899</v>
      </c>
      <c r="M1300" s="39">
        <f>(VLOOKUP(DATE(2005,12,1),IGPM!A:B,2,1)/VLOOKUP(DATE(YEAR(F1300),MONTH(F1300),1),IGPM!A:B,2,1))*H1300</f>
        <v>2890.3869912252412</v>
      </c>
      <c r="N1300" s="26" t="s">
        <v>28</v>
      </c>
      <c r="O1300" s="26" t="s">
        <v>29</v>
      </c>
      <c r="P1300" s="25">
        <v>-2540.33</v>
      </c>
      <c r="Q1300" s="25">
        <v>1552.98</v>
      </c>
      <c r="R1300" s="25">
        <v>10332.404870317794</v>
      </c>
      <c r="S1300" s="25">
        <v>-6412.3455258004897</v>
      </c>
      <c r="T1300" s="27">
        <v>3920.0593445173045</v>
      </c>
    </row>
    <row r="1301" spans="1:20">
      <c r="A1301" s="28" t="s">
        <v>1619</v>
      </c>
      <c r="B1301" s="22" t="s">
        <v>445</v>
      </c>
      <c r="C1301" s="22" t="s">
        <v>4391</v>
      </c>
      <c r="D1301" s="22" t="s">
        <v>25</v>
      </c>
      <c r="E1301" s="22" t="s">
        <v>26</v>
      </c>
      <c r="F1301" s="23">
        <v>40909</v>
      </c>
      <c r="G1301" s="24" t="s">
        <v>27</v>
      </c>
      <c r="H1301" s="25">
        <v>6187.56</v>
      </c>
      <c r="I1301" s="25">
        <v>-3840.04</v>
      </c>
      <c r="J1301" s="25">
        <v>2347.5200000000004</v>
      </c>
      <c r="K1301" s="41">
        <f t="shared" si="44"/>
        <v>2012</v>
      </c>
      <c r="L1301" s="42">
        <f t="shared" si="43"/>
        <v>249.75567962833722</v>
      </c>
      <c r="M1301" s="39">
        <f>(VLOOKUP(DATE(2005,12,1),IGPM!A:B,2,1)/VLOOKUP(DATE(YEAR(F1301),MONTH(F1301),1),IGPM!A:B,2,1))*H1301</f>
        <v>4369.1884883934163</v>
      </c>
      <c r="N1301" s="26" t="s">
        <v>28</v>
      </c>
      <c r="O1301" s="26" t="s">
        <v>29</v>
      </c>
      <c r="P1301" s="25">
        <v>-3840.04</v>
      </c>
      <c r="Q1301" s="25">
        <v>2347.5200000000004</v>
      </c>
      <c r="R1301" s="25">
        <v>15618.747438963475</v>
      </c>
      <c r="S1301" s="25">
        <v>-9693.0962957154843</v>
      </c>
      <c r="T1301" s="27">
        <v>5925.6511432479911</v>
      </c>
    </row>
    <row r="1302" spans="1:20">
      <c r="A1302" s="28" t="s">
        <v>1620</v>
      </c>
      <c r="B1302" s="22" t="s">
        <v>445</v>
      </c>
      <c r="C1302" s="22" t="s">
        <v>4391</v>
      </c>
      <c r="D1302" s="22" t="s">
        <v>25</v>
      </c>
      <c r="E1302" s="22" t="s">
        <v>26</v>
      </c>
      <c r="F1302" s="23">
        <v>40909</v>
      </c>
      <c r="G1302" s="24" t="s">
        <v>27</v>
      </c>
      <c r="H1302" s="25">
        <v>6187.56</v>
      </c>
      <c r="I1302" s="25">
        <v>-3840.04</v>
      </c>
      <c r="J1302" s="25">
        <v>2347.5200000000004</v>
      </c>
      <c r="K1302" s="41">
        <f t="shared" si="44"/>
        <v>2012</v>
      </c>
      <c r="L1302" s="42">
        <f t="shared" si="43"/>
        <v>249.75567962833722</v>
      </c>
      <c r="M1302" s="39">
        <f>(VLOOKUP(DATE(2005,12,1),IGPM!A:B,2,1)/VLOOKUP(DATE(YEAR(F1302),MONTH(F1302),1),IGPM!A:B,2,1))*H1302</f>
        <v>4369.1884883934163</v>
      </c>
      <c r="N1302" s="26" t="s">
        <v>28</v>
      </c>
      <c r="O1302" s="26" t="s">
        <v>29</v>
      </c>
      <c r="P1302" s="25">
        <v>-3840.04</v>
      </c>
      <c r="Q1302" s="25">
        <v>2347.5200000000004</v>
      </c>
      <c r="R1302" s="25">
        <v>15618.747438963475</v>
      </c>
      <c r="S1302" s="25">
        <v>-9693.0962957154843</v>
      </c>
      <c r="T1302" s="27">
        <v>5925.6511432479911</v>
      </c>
    </row>
    <row r="1303" spans="1:20">
      <c r="A1303" s="28" t="s">
        <v>1621</v>
      </c>
      <c r="B1303" s="22" t="s">
        <v>1622</v>
      </c>
      <c r="C1303" s="22" t="s">
        <v>4391</v>
      </c>
      <c r="D1303" s="22" t="s">
        <v>25</v>
      </c>
      <c r="E1303" s="22" t="s">
        <v>26</v>
      </c>
      <c r="F1303" s="23">
        <v>40909</v>
      </c>
      <c r="G1303" s="24" t="s">
        <v>27</v>
      </c>
      <c r="H1303" s="25">
        <v>4759.66</v>
      </c>
      <c r="I1303" s="25">
        <v>-3549.22</v>
      </c>
      <c r="J1303" s="25">
        <v>1210.44</v>
      </c>
      <c r="K1303" s="41">
        <f t="shared" si="44"/>
        <v>2012</v>
      </c>
      <c r="L1303" s="42">
        <f t="shared" si="43"/>
        <v>207.86181189106338</v>
      </c>
      <c r="M1303" s="39">
        <f>(VLOOKUP(DATE(2005,12,1),IGPM!A:B,2,1)/VLOOKUP(DATE(YEAR(F1303),MONTH(F1303),1),IGPM!A:B,2,1))*H1303</f>
        <v>3360.9131354955111</v>
      </c>
      <c r="N1303" s="26" t="s">
        <v>28</v>
      </c>
      <c r="O1303" s="26" t="s">
        <v>29</v>
      </c>
      <c r="P1303" s="25">
        <v>-3549.22</v>
      </c>
      <c r="Q1303" s="25">
        <v>1210.44</v>
      </c>
      <c r="R1303" s="25">
        <v>12014.41722348339</v>
      </c>
      <c r="S1303" s="25">
        <v>-8959.0033527461455</v>
      </c>
      <c r="T1303" s="27">
        <v>3055.413870737244</v>
      </c>
    </row>
    <row r="1304" spans="1:20">
      <c r="A1304" s="28" t="s">
        <v>1623</v>
      </c>
      <c r="B1304" s="22" t="s">
        <v>1622</v>
      </c>
      <c r="C1304" s="22" t="s">
        <v>4391</v>
      </c>
      <c r="D1304" s="22" t="s">
        <v>25</v>
      </c>
      <c r="E1304" s="22" t="s">
        <v>26</v>
      </c>
      <c r="F1304" s="23">
        <v>40909</v>
      </c>
      <c r="G1304" s="24" t="s">
        <v>27</v>
      </c>
      <c r="H1304" s="25">
        <v>4759.66</v>
      </c>
      <c r="I1304" s="25">
        <v>-3549.22</v>
      </c>
      <c r="J1304" s="25">
        <v>1210.44</v>
      </c>
      <c r="K1304" s="41">
        <f t="shared" si="44"/>
        <v>2012</v>
      </c>
      <c r="L1304" s="42">
        <f t="shared" si="43"/>
        <v>207.86181189106338</v>
      </c>
      <c r="M1304" s="39">
        <f>(VLOOKUP(DATE(2005,12,1),IGPM!A:B,2,1)/VLOOKUP(DATE(YEAR(F1304),MONTH(F1304),1),IGPM!A:B,2,1))*H1304</f>
        <v>3360.9131354955111</v>
      </c>
      <c r="N1304" s="26" t="s">
        <v>28</v>
      </c>
      <c r="O1304" s="26" t="s">
        <v>29</v>
      </c>
      <c r="P1304" s="25">
        <v>-3549.22</v>
      </c>
      <c r="Q1304" s="25">
        <v>1210.44</v>
      </c>
      <c r="R1304" s="25">
        <v>12014.41722348339</v>
      </c>
      <c r="S1304" s="25">
        <v>-8959.0033527461455</v>
      </c>
      <c r="T1304" s="27">
        <v>3055.413870737244</v>
      </c>
    </row>
    <row r="1305" spans="1:20">
      <c r="A1305" s="28" t="s">
        <v>1624</v>
      </c>
      <c r="B1305" s="22" t="s">
        <v>445</v>
      </c>
      <c r="C1305" s="22" t="s">
        <v>4391</v>
      </c>
      <c r="D1305" s="22" t="s">
        <v>25</v>
      </c>
      <c r="E1305" s="22" t="s">
        <v>26</v>
      </c>
      <c r="F1305" s="23">
        <v>40909</v>
      </c>
      <c r="G1305" s="24" t="s">
        <v>27</v>
      </c>
      <c r="H1305" s="25">
        <v>6187.56</v>
      </c>
      <c r="I1305" s="25">
        <v>-3840.04</v>
      </c>
      <c r="J1305" s="25">
        <v>2347.5200000000004</v>
      </c>
      <c r="K1305" s="41">
        <f t="shared" si="44"/>
        <v>2012</v>
      </c>
      <c r="L1305" s="42">
        <f t="shared" si="43"/>
        <v>249.75567962833722</v>
      </c>
      <c r="M1305" s="39">
        <f>(VLOOKUP(DATE(2005,12,1),IGPM!A:B,2,1)/VLOOKUP(DATE(YEAR(F1305),MONTH(F1305),1),IGPM!A:B,2,1))*H1305</f>
        <v>4369.1884883934163</v>
      </c>
      <c r="N1305" s="26" t="s">
        <v>28</v>
      </c>
      <c r="O1305" s="26" t="s">
        <v>29</v>
      </c>
      <c r="P1305" s="25">
        <v>-3840.04</v>
      </c>
      <c r="Q1305" s="25">
        <v>2347.5200000000004</v>
      </c>
      <c r="R1305" s="25">
        <v>15618.747438963475</v>
      </c>
      <c r="S1305" s="25">
        <v>-9693.0962957154843</v>
      </c>
      <c r="T1305" s="27">
        <v>5925.6511432479911</v>
      </c>
    </row>
    <row r="1306" spans="1:20">
      <c r="A1306" s="28" t="s">
        <v>1625</v>
      </c>
      <c r="B1306" s="22" t="s">
        <v>445</v>
      </c>
      <c r="C1306" s="22" t="s">
        <v>4391</v>
      </c>
      <c r="D1306" s="22" t="s">
        <v>25</v>
      </c>
      <c r="E1306" s="22" t="s">
        <v>26</v>
      </c>
      <c r="F1306" s="23">
        <v>40909</v>
      </c>
      <c r="G1306" s="24" t="s">
        <v>27</v>
      </c>
      <c r="H1306" s="25">
        <v>6187.56</v>
      </c>
      <c r="I1306" s="25">
        <v>-3840.04</v>
      </c>
      <c r="J1306" s="25">
        <v>2347.5200000000004</v>
      </c>
      <c r="K1306" s="41">
        <f t="shared" si="44"/>
        <v>2012</v>
      </c>
      <c r="L1306" s="42">
        <f t="shared" si="43"/>
        <v>249.75567962833722</v>
      </c>
      <c r="M1306" s="39">
        <f>(VLOOKUP(DATE(2005,12,1),IGPM!A:B,2,1)/VLOOKUP(DATE(YEAR(F1306),MONTH(F1306),1),IGPM!A:B,2,1))*H1306</f>
        <v>4369.1884883934163</v>
      </c>
      <c r="N1306" s="26" t="s">
        <v>28</v>
      </c>
      <c r="O1306" s="26" t="s">
        <v>29</v>
      </c>
      <c r="P1306" s="25">
        <v>-3840.04</v>
      </c>
      <c r="Q1306" s="25">
        <v>2347.5200000000004</v>
      </c>
      <c r="R1306" s="25">
        <v>15618.747438963475</v>
      </c>
      <c r="S1306" s="25">
        <v>-9693.0962957154843</v>
      </c>
      <c r="T1306" s="27">
        <v>5925.6511432479911</v>
      </c>
    </row>
    <row r="1307" spans="1:20">
      <c r="A1307" s="28" t="s">
        <v>1626</v>
      </c>
      <c r="B1307" s="22" t="s">
        <v>61</v>
      </c>
      <c r="C1307" s="22" t="s">
        <v>4391</v>
      </c>
      <c r="D1307" s="22" t="s">
        <v>25</v>
      </c>
      <c r="E1307" s="22" t="s">
        <v>26</v>
      </c>
      <c r="F1307" s="23">
        <v>40909</v>
      </c>
      <c r="G1307" s="24" t="s">
        <v>27</v>
      </c>
      <c r="H1307" s="25">
        <v>4093.31</v>
      </c>
      <c r="I1307" s="25">
        <v>-2540.33</v>
      </c>
      <c r="J1307" s="25">
        <v>1552.98</v>
      </c>
      <c r="K1307" s="41">
        <f t="shared" si="44"/>
        <v>2012</v>
      </c>
      <c r="L1307" s="42">
        <f t="shared" si="43"/>
        <v>249.75615372805899</v>
      </c>
      <c r="M1307" s="39">
        <f>(VLOOKUP(DATE(2005,12,1),IGPM!A:B,2,1)/VLOOKUP(DATE(YEAR(F1307),MONTH(F1307),1),IGPM!A:B,2,1))*H1307</f>
        <v>2890.3869912252412</v>
      </c>
      <c r="N1307" s="26" t="s">
        <v>28</v>
      </c>
      <c r="O1307" s="26" t="s">
        <v>29</v>
      </c>
      <c r="P1307" s="25">
        <v>-2540.33</v>
      </c>
      <c r="Q1307" s="25">
        <v>1552.98</v>
      </c>
      <c r="R1307" s="25">
        <v>10332.404870317794</v>
      </c>
      <c r="S1307" s="25">
        <v>-6412.3455258004897</v>
      </c>
      <c r="T1307" s="27">
        <v>3920.0593445173045</v>
      </c>
    </row>
    <row r="1308" spans="1:20">
      <c r="A1308" s="28" t="s">
        <v>1627</v>
      </c>
      <c r="B1308" s="22" t="s">
        <v>445</v>
      </c>
      <c r="C1308" s="22" t="s">
        <v>4391</v>
      </c>
      <c r="D1308" s="22" t="s">
        <v>25</v>
      </c>
      <c r="E1308" s="22" t="s">
        <v>26</v>
      </c>
      <c r="F1308" s="23">
        <v>40909</v>
      </c>
      <c r="G1308" s="24" t="s">
        <v>27</v>
      </c>
      <c r="H1308" s="25">
        <v>6187.56</v>
      </c>
      <c r="I1308" s="25">
        <v>-3840.04</v>
      </c>
      <c r="J1308" s="25">
        <v>2347.5200000000004</v>
      </c>
      <c r="K1308" s="41">
        <f t="shared" si="44"/>
        <v>2012</v>
      </c>
      <c r="L1308" s="42">
        <f t="shared" si="43"/>
        <v>249.75567962833722</v>
      </c>
      <c r="M1308" s="39">
        <f>(VLOOKUP(DATE(2005,12,1),IGPM!A:B,2,1)/VLOOKUP(DATE(YEAR(F1308),MONTH(F1308),1),IGPM!A:B,2,1))*H1308</f>
        <v>4369.1884883934163</v>
      </c>
      <c r="N1308" s="26" t="s">
        <v>28</v>
      </c>
      <c r="O1308" s="26" t="s">
        <v>29</v>
      </c>
      <c r="P1308" s="25">
        <v>-3840.04</v>
      </c>
      <c r="Q1308" s="25">
        <v>2347.5200000000004</v>
      </c>
      <c r="R1308" s="25">
        <v>15618.747438963475</v>
      </c>
      <c r="S1308" s="25">
        <v>-9693.0962957154843</v>
      </c>
      <c r="T1308" s="27">
        <v>5925.6511432479911</v>
      </c>
    </row>
    <row r="1309" spans="1:20">
      <c r="A1309" s="28" t="s">
        <v>1628</v>
      </c>
      <c r="B1309" s="22" t="s">
        <v>445</v>
      </c>
      <c r="C1309" s="22" t="s">
        <v>4391</v>
      </c>
      <c r="D1309" s="22" t="s">
        <v>25</v>
      </c>
      <c r="E1309" s="22" t="s">
        <v>26</v>
      </c>
      <c r="F1309" s="23">
        <v>40909</v>
      </c>
      <c r="G1309" s="24" t="s">
        <v>27</v>
      </c>
      <c r="H1309" s="25">
        <v>6187.56</v>
      </c>
      <c r="I1309" s="25">
        <v>-3840.04</v>
      </c>
      <c r="J1309" s="25">
        <v>2347.5200000000004</v>
      </c>
      <c r="K1309" s="41">
        <f t="shared" si="44"/>
        <v>2012</v>
      </c>
      <c r="L1309" s="42">
        <f t="shared" si="43"/>
        <v>249.75567962833722</v>
      </c>
      <c r="M1309" s="39">
        <f>(VLOOKUP(DATE(2005,12,1),IGPM!A:B,2,1)/VLOOKUP(DATE(YEAR(F1309),MONTH(F1309),1),IGPM!A:B,2,1))*H1309</f>
        <v>4369.1884883934163</v>
      </c>
      <c r="N1309" s="26" t="s">
        <v>28</v>
      </c>
      <c r="O1309" s="26" t="s">
        <v>29</v>
      </c>
      <c r="P1309" s="25">
        <v>-3840.04</v>
      </c>
      <c r="Q1309" s="25">
        <v>2347.5200000000004</v>
      </c>
      <c r="R1309" s="25">
        <v>15618.747438963475</v>
      </c>
      <c r="S1309" s="25">
        <v>-9693.0962957154843</v>
      </c>
      <c r="T1309" s="27">
        <v>5925.6511432479911</v>
      </c>
    </row>
    <row r="1310" spans="1:20">
      <c r="A1310" s="28" t="s">
        <v>1629</v>
      </c>
      <c r="B1310" s="22" t="s">
        <v>1622</v>
      </c>
      <c r="C1310" s="22" t="s">
        <v>4391</v>
      </c>
      <c r="D1310" s="22" t="s">
        <v>25</v>
      </c>
      <c r="E1310" s="22" t="s">
        <v>26</v>
      </c>
      <c r="F1310" s="23">
        <v>40909</v>
      </c>
      <c r="G1310" s="24" t="s">
        <v>27</v>
      </c>
      <c r="H1310" s="25">
        <v>4759.66</v>
      </c>
      <c r="I1310" s="25">
        <v>-3549.22</v>
      </c>
      <c r="J1310" s="25">
        <v>1210.44</v>
      </c>
      <c r="K1310" s="41">
        <f t="shared" si="44"/>
        <v>2012</v>
      </c>
      <c r="L1310" s="42">
        <f t="shared" si="43"/>
        <v>207.86181189106338</v>
      </c>
      <c r="M1310" s="39">
        <f>(VLOOKUP(DATE(2005,12,1),IGPM!A:B,2,1)/VLOOKUP(DATE(YEAR(F1310),MONTH(F1310),1),IGPM!A:B,2,1))*H1310</f>
        <v>3360.9131354955111</v>
      </c>
      <c r="N1310" s="26" t="s">
        <v>28</v>
      </c>
      <c r="O1310" s="26" t="s">
        <v>29</v>
      </c>
      <c r="P1310" s="25">
        <v>-3549.22</v>
      </c>
      <c r="Q1310" s="25">
        <v>1210.44</v>
      </c>
      <c r="R1310" s="25">
        <v>12014.41722348339</v>
      </c>
      <c r="S1310" s="25">
        <v>-8959.0033527461455</v>
      </c>
      <c r="T1310" s="27">
        <v>3055.413870737244</v>
      </c>
    </row>
    <row r="1311" spans="1:20">
      <c r="A1311" s="28" t="s">
        <v>1630</v>
      </c>
      <c r="B1311" s="22" t="s">
        <v>61</v>
      </c>
      <c r="C1311" s="22" t="s">
        <v>4391</v>
      </c>
      <c r="D1311" s="22" t="s">
        <v>25</v>
      </c>
      <c r="E1311" s="22" t="s">
        <v>26</v>
      </c>
      <c r="F1311" s="23">
        <v>40909</v>
      </c>
      <c r="G1311" s="24" t="s">
        <v>27</v>
      </c>
      <c r="H1311" s="25">
        <v>4093.31</v>
      </c>
      <c r="I1311" s="25">
        <v>-2540.33</v>
      </c>
      <c r="J1311" s="25">
        <v>1552.98</v>
      </c>
      <c r="K1311" s="41">
        <f t="shared" si="44"/>
        <v>2012</v>
      </c>
      <c r="L1311" s="42">
        <f t="shared" si="43"/>
        <v>249.75615372805899</v>
      </c>
      <c r="M1311" s="39">
        <f>(VLOOKUP(DATE(2005,12,1),IGPM!A:B,2,1)/VLOOKUP(DATE(YEAR(F1311),MONTH(F1311),1),IGPM!A:B,2,1))*H1311</f>
        <v>2890.3869912252412</v>
      </c>
      <c r="N1311" s="26" t="s">
        <v>28</v>
      </c>
      <c r="O1311" s="26" t="s">
        <v>29</v>
      </c>
      <c r="P1311" s="25">
        <v>-2540.33</v>
      </c>
      <c r="Q1311" s="25">
        <v>1552.98</v>
      </c>
      <c r="R1311" s="25">
        <v>10332.404870317794</v>
      </c>
      <c r="S1311" s="25">
        <v>-6412.3455258004897</v>
      </c>
      <c r="T1311" s="27">
        <v>3920.0593445173045</v>
      </c>
    </row>
    <row r="1312" spans="1:20">
      <c r="A1312" s="28" t="s">
        <v>1631</v>
      </c>
      <c r="B1312" s="22" t="s">
        <v>61</v>
      </c>
      <c r="C1312" s="22" t="s">
        <v>4391</v>
      </c>
      <c r="D1312" s="22" t="s">
        <v>25</v>
      </c>
      <c r="E1312" s="22" t="s">
        <v>26</v>
      </c>
      <c r="F1312" s="23">
        <v>40909</v>
      </c>
      <c r="G1312" s="24" t="s">
        <v>27</v>
      </c>
      <c r="H1312" s="25">
        <v>6187.56</v>
      </c>
      <c r="I1312" s="25">
        <v>-3840.04</v>
      </c>
      <c r="J1312" s="25">
        <v>2347.5200000000004</v>
      </c>
      <c r="K1312" s="41">
        <f t="shared" si="44"/>
        <v>2012</v>
      </c>
      <c r="L1312" s="42">
        <f t="shared" si="43"/>
        <v>249.75567962833722</v>
      </c>
      <c r="M1312" s="39">
        <f>(VLOOKUP(DATE(2005,12,1),IGPM!A:B,2,1)/VLOOKUP(DATE(YEAR(F1312),MONTH(F1312),1),IGPM!A:B,2,1))*H1312</f>
        <v>4369.1884883934163</v>
      </c>
      <c r="N1312" s="26" t="s">
        <v>28</v>
      </c>
      <c r="O1312" s="26" t="s">
        <v>29</v>
      </c>
      <c r="P1312" s="25">
        <v>-3840.04</v>
      </c>
      <c r="Q1312" s="25">
        <v>2347.5200000000004</v>
      </c>
      <c r="R1312" s="25">
        <v>15618.747438963475</v>
      </c>
      <c r="S1312" s="25">
        <v>-9693.0962957154843</v>
      </c>
      <c r="T1312" s="27">
        <v>5925.6511432479911</v>
      </c>
    </row>
    <row r="1313" spans="1:20">
      <c r="A1313" s="28" t="s">
        <v>1632</v>
      </c>
      <c r="B1313" s="22" t="s">
        <v>61</v>
      </c>
      <c r="C1313" s="22" t="s">
        <v>4391</v>
      </c>
      <c r="D1313" s="22" t="s">
        <v>25</v>
      </c>
      <c r="E1313" s="22" t="s">
        <v>26</v>
      </c>
      <c r="F1313" s="23">
        <v>40909</v>
      </c>
      <c r="G1313" s="24" t="s">
        <v>27</v>
      </c>
      <c r="H1313" s="25">
        <v>6187.56</v>
      </c>
      <c r="I1313" s="25">
        <v>-3840.04</v>
      </c>
      <c r="J1313" s="25">
        <v>2347.5200000000004</v>
      </c>
      <c r="K1313" s="41">
        <f t="shared" si="44"/>
        <v>2012</v>
      </c>
      <c r="L1313" s="42">
        <f t="shared" si="43"/>
        <v>249.75567962833722</v>
      </c>
      <c r="M1313" s="39">
        <f>(VLOOKUP(DATE(2005,12,1),IGPM!A:B,2,1)/VLOOKUP(DATE(YEAR(F1313),MONTH(F1313),1),IGPM!A:B,2,1))*H1313</f>
        <v>4369.1884883934163</v>
      </c>
      <c r="N1313" s="26" t="s">
        <v>28</v>
      </c>
      <c r="O1313" s="26" t="s">
        <v>29</v>
      </c>
      <c r="P1313" s="25">
        <v>-3840.04</v>
      </c>
      <c r="Q1313" s="25">
        <v>2347.5200000000004</v>
      </c>
      <c r="R1313" s="25">
        <v>15618.747438963475</v>
      </c>
      <c r="S1313" s="25">
        <v>-9693.0962957154843</v>
      </c>
      <c r="T1313" s="27">
        <v>5925.6511432479911</v>
      </c>
    </row>
    <row r="1314" spans="1:20">
      <c r="A1314" s="28" t="s">
        <v>1633</v>
      </c>
      <c r="B1314" s="22" t="s">
        <v>1213</v>
      </c>
      <c r="C1314" s="22" t="s">
        <v>4391</v>
      </c>
      <c r="D1314" s="22" t="s">
        <v>25</v>
      </c>
      <c r="E1314" s="22" t="s">
        <v>26</v>
      </c>
      <c r="F1314" s="23">
        <v>40909</v>
      </c>
      <c r="G1314" s="24" t="s">
        <v>27</v>
      </c>
      <c r="H1314" s="25">
        <v>2379.83</v>
      </c>
      <c r="I1314" s="25">
        <v>-1283.1500000000001</v>
      </c>
      <c r="J1314" s="25">
        <v>1096.6799999999998</v>
      </c>
      <c r="K1314" s="41">
        <f t="shared" si="44"/>
        <v>2012</v>
      </c>
      <c r="L1314" s="42">
        <f t="shared" si="43"/>
        <v>287.47508085570661</v>
      </c>
      <c r="M1314" s="39">
        <f>(VLOOKUP(DATE(2005,12,1),IGPM!A:B,2,1)/VLOOKUP(DATE(YEAR(F1314),MONTH(F1314),1),IGPM!A:B,2,1))*H1314</f>
        <v>1680.4565677477556</v>
      </c>
      <c r="N1314" s="26" t="s">
        <v>28</v>
      </c>
      <c r="O1314" s="26" t="s">
        <v>29</v>
      </c>
      <c r="P1314" s="25">
        <v>-1283.1500000000001</v>
      </c>
      <c r="Q1314" s="25">
        <v>1096.6799999999998</v>
      </c>
      <c r="R1314" s="25">
        <v>6007.2086117416948</v>
      </c>
      <c r="S1314" s="25">
        <v>-3238.9497275672447</v>
      </c>
      <c r="T1314" s="27">
        <v>2768.25888417445</v>
      </c>
    </row>
    <row r="1315" spans="1:20">
      <c r="A1315" s="28" t="s">
        <v>1634</v>
      </c>
      <c r="B1315" s="22" t="s">
        <v>61</v>
      </c>
      <c r="C1315" s="22" t="s">
        <v>4391</v>
      </c>
      <c r="D1315" s="22" t="s">
        <v>25</v>
      </c>
      <c r="E1315" s="22" t="s">
        <v>26</v>
      </c>
      <c r="F1315" s="23">
        <v>40909</v>
      </c>
      <c r="G1315" s="24" t="s">
        <v>27</v>
      </c>
      <c r="H1315" s="25">
        <v>6187.56</v>
      </c>
      <c r="I1315" s="25">
        <v>-3840.04</v>
      </c>
      <c r="J1315" s="25">
        <v>2347.5200000000004</v>
      </c>
      <c r="K1315" s="41">
        <f t="shared" si="44"/>
        <v>2012</v>
      </c>
      <c r="L1315" s="42">
        <f t="shared" si="43"/>
        <v>249.75567962833722</v>
      </c>
      <c r="M1315" s="39">
        <f>(VLOOKUP(DATE(2005,12,1),IGPM!A:B,2,1)/VLOOKUP(DATE(YEAR(F1315),MONTH(F1315),1),IGPM!A:B,2,1))*H1315</f>
        <v>4369.1884883934163</v>
      </c>
      <c r="N1315" s="26" t="s">
        <v>28</v>
      </c>
      <c r="O1315" s="26" t="s">
        <v>29</v>
      </c>
      <c r="P1315" s="25">
        <v>-3840.04</v>
      </c>
      <c r="Q1315" s="25">
        <v>2347.5200000000004</v>
      </c>
      <c r="R1315" s="25">
        <v>15618.747438963475</v>
      </c>
      <c r="S1315" s="25">
        <v>-9693.0962957154843</v>
      </c>
      <c r="T1315" s="27">
        <v>5925.6511432479911</v>
      </c>
    </row>
    <row r="1316" spans="1:20">
      <c r="A1316" s="28" t="s">
        <v>1635</v>
      </c>
      <c r="B1316" s="22" t="s">
        <v>61</v>
      </c>
      <c r="C1316" s="22" t="s">
        <v>4391</v>
      </c>
      <c r="D1316" s="22" t="s">
        <v>25</v>
      </c>
      <c r="E1316" s="22" t="s">
        <v>26</v>
      </c>
      <c r="F1316" s="23">
        <v>40909</v>
      </c>
      <c r="G1316" s="24" t="s">
        <v>27</v>
      </c>
      <c r="H1316" s="25">
        <v>6187.56</v>
      </c>
      <c r="I1316" s="25">
        <v>-3840.04</v>
      </c>
      <c r="J1316" s="25">
        <v>2347.5200000000004</v>
      </c>
      <c r="K1316" s="41">
        <f t="shared" si="44"/>
        <v>2012</v>
      </c>
      <c r="L1316" s="42">
        <f t="shared" si="43"/>
        <v>249.75567962833722</v>
      </c>
      <c r="M1316" s="39">
        <f>(VLOOKUP(DATE(2005,12,1),IGPM!A:B,2,1)/VLOOKUP(DATE(YEAR(F1316),MONTH(F1316),1),IGPM!A:B,2,1))*H1316</f>
        <v>4369.1884883934163</v>
      </c>
      <c r="N1316" s="26" t="s">
        <v>28</v>
      </c>
      <c r="O1316" s="26" t="s">
        <v>29</v>
      </c>
      <c r="P1316" s="25">
        <v>-3840.04</v>
      </c>
      <c r="Q1316" s="25">
        <v>2347.5200000000004</v>
      </c>
      <c r="R1316" s="25">
        <v>15618.747438963475</v>
      </c>
      <c r="S1316" s="25">
        <v>-9693.0962957154843</v>
      </c>
      <c r="T1316" s="27">
        <v>5925.6511432479911</v>
      </c>
    </row>
    <row r="1317" spans="1:20">
      <c r="A1317" s="28" t="s">
        <v>1636</v>
      </c>
      <c r="B1317" s="22" t="s">
        <v>1637</v>
      </c>
      <c r="C1317" s="22" t="s">
        <v>4391</v>
      </c>
      <c r="D1317" s="22" t="s">
        <v>25</v>
      </c>
      <c r="E1317" s="22" t="s">
        <v>26</v>
      </c>
      <c r="F1317" s="23">
        <v>40909</v>
      </c>
      <c r="G1317" s="24" t="s">
        <v>27</v>
      </c>
      <c r="H1317" s="25">
        <v>4759.66</v>
      </c>
      <c r="I1317" s="25">
        <v>-3549.22</v>
      </c>
      <c r="J1317" s="25">
        <v>1210.44</v>
      </c>
      <c r="K1317" s="41">
        <f t="shared" si="44"/>
        <v>2012</v>
      </c>
      <c r="L1317" s="42">
        <f t="shared" si="43"/>
        <v>207.86181189106338</v>
      </c>
      <c r="M1317" s="39">
        <f>(VLOOKUP(DATE(2005,12,1),IGPM!A:B,2,1)/VLOOKUP(DATE(YEAR(F1317),MONTH(F1317),1),IGPM!A:B,2,1))*H1317</f>
        <v>3360.9131354955111</v>
      </c>
      <c r="N1317" s="26" t="s">
        <v>28</v>
      </c>
      <c r="O1317" s="26" t="s">
        <v>29</v>
      </c>
      <c r="P1317" s="25">
        <v>-3549.22</v>
      </c>
      <c r="Q1317" s="25">
        <v>1210.44</v>
      </c>
      <c r="R1317" s="25">
        <v>12014.41722348339</v>
      </c>
      <c r="S1317" s="25">
        <v>-8959.0033527461455</v>
      </c>
      <c r="T1317" s="27">
        <v>3055.413870737244</v>
      </c>
    </row>
    <row r="1318" spans="1:20">
      <c r="A1318" s="28" t="s">
        <v>1638</v>
      </c>
      <c r="B1318" s="22" t="s">
        <v>61</v>
      </c>
      <c r="C1318" s="22" t="s">
        <v>4391</v>
      </c>
      <c r="D1318" s="22" t="s">
        <v>25</v>
      </c>
      <c r="E1318" s="22" t="s">
        <v>26</v>
      </c>
      <c r="F1318" s="23">
        <v>40909</v>
      </c>
      <c r="G1318" s="24" t="s">
        <v>27</v>
      </c>
      <c r="H1318" s="25">
        <v>6282.75</v>
      </c>
      <c r="I1318" s="25">
        <v>-3848.63</v>
      </c>
      <c r="J1318" s="25">
        <v>2434.12</v>
      </c>
      <c r="K1318" s="41">
        <f t="shared" si="44"/>
        <v>2012</v>
      </c>
      <c r="L1318" s="42">
        <f t="shared" si="43"/>
        <v>253.03192304794172</v>
      </c>
      <c r="M1318" s="39">
        <f>(VLOOKUP(DATE(2005,12,1),IGPM!A:B,2,1)/VLOOKUP(DATE(YEAR(F1318),MONTH(F1318),1),IGPM!A:B,2,1))*H1318</f>
        <v>4436.4044915045242</v>
      </c>
      <c r="N1318" s="26" t="s">
        <v>28</v>
      </c>
      <c r="O1318" s="26" t="s">
        <v>29</v>
      </c>
      <c r="P1318" s="25">
        <v>-3848.63</v>
      </c>
      <c r="Q1318" s="25">
        <v>2434.12</v>
      </c>
      <c r="R1318" s="25">
        <v>15859.027705937036</v>
      </c>
      <c r="S1318" s="25">
        <v>-9714.7793243246124</v>
      </c>
      <c r="T1318" s="27">
        <v>6144.2483816124241</v>
      </c>
    </row>
    <row r="1319" spans="1:20">
      <c r="A1319" s="28" t="s">
        <v>1639</v>
      </c>
      <c r="B1319" s="22" t="s">
        <v>61</v>
      </c>
      <c r="C1319" s="22" t="s">
        <v>4391</v>
      </c>
      <c r="D1319" s="22" t="s">
        <v>25</v>
      </c>
      <c r="E1319" s="22" t="s">
        <v>26</v>
      </c>
      <c r="F1319" s="23">
        <v>40909</v>
      </c>
      <c r="G1319" s="24" t="s">
        <v>27</v>
      </c>
      <c r="H1319" s="25">
        <v>6282.75</v>
      </c>
      <c r="I1319" s="25">
        <v>-3848.63</v>
      </c>
      <c r="J1319" s="25">
        <v>2434.12</v>
      </c>
      <c r="K1319" s="41">
        <f t="shared" si="44"/>
        <v>2012</v>
      </c>
      <c r="L1319" s="42">
        <f t="shared" si="43"/>
        <v>253.03192304794172</v>
      </c>
      <c r="M1319" s="39">
        <f>(VLOOKUP(DATE(2005,12,1),IGPM!A:B,2,1)/VLOOKUP(DATE(YEAR(F1319),MONTH(F1319),1),IGPM!A:B,2,1))*H1319</f>
        <v>4436.4044915045242</v>
      </c>
      <c r="N1319" s="26" t="s">
        <v>28</v>
      </c>
      <c r="O1319" s="26" t="s">
        <v>29</v>
      </c>
      <c r="P1319" s="25">
        <v>-3848.63</v>
      </c>
      <c r="Q1319" s="25">
        <v>2434.12</v>
      </c>
      <c r="R1319" s="25">
        <v>15859.027705937036</v>
      </c>
      <c r="S1319" s="25">
        <v>-9714.7793243246124</v>
      </c>
      <c r="T1319" s="27">
        <v>6144.2483816124241</v>
      </c>
    </row>
    <row r="1320" spans="1:20">
      <c r="A1320" s="28" t="s">
        <v>1640</v>
      </c>
      <c r="B1320" s="22" t="s">
        <v>314</v>
      </c>
      <c r="C1320" s="22" t="s">
        <v>4391</v>
      </c>
      <c r="D1320" s="22" t="s">
        <v>25</v>
      </c>
      <c r="E1320" s="22" t="s">
        <v>26</v>
      </c>
      <c r="F1320" s="23">
        <v>40909</v>
      </c>
      <c r="G1320" s="24" t="s">
        <v>27</v>
      </c>
      <c r="H1320" s="25">
        <v>3998.11</v>
      </c>
      <c r="I1320" s="25">
        <v>-2840.66</v>
      </c>
      <c r="J1320" s="25">
        <v>1157.4500000000003</v>
      </c>
      <c r="K1320" s="41">
        <f t="shared" si="44"/>
        <v>2012</v>
      </c>
      <c r="L1320" s="42">
        <f t="shared" si="43"/>
        <v>218.15600951891466</v>
      </c>
      <c r="M1320" s="39">
        <f>(VLOOKUP(DATE(2005,12,1),IGPM!A:B,2,1)/VLOOKUP(DATE(YEAR(F1320),MONTH(F1320),1),IGPM!A:B,2,1))*H1320</f>
        <v>2823.1639268678769</v>
      </c>
      <c r="N1320" s="26" t="s">
        <v>28</v>
      </c>
      <c r="O1320" s="26" t="s">
        <v>29</v>
      </c>
      <c r="P1320" s="25">
        <v>-2840.66</v>
      </c>
      <c r="Q1320" s="25">
        <v>1157.4500000000003</v>
      </c>
      <c r="R1320" s="25">
        <v>10092.099361168903</v>
      </c>
      <c r="S1320" s="25">
        <v>-7170.4437775093866</v>
      </c>
      <c r="T1320" s="27">
        <v>2921.6555836595162</v>
      </c>
    </row>
    <row r="1321" spans="1:20">
      <c r="A1321" s="28" t="s">
        <v>1641</v>
      </c>
      <c r="B1321" s="22" t="s">
        <v>23</v>
      </c>
      <c r="C1321" s="22" t="s">
        <v>24</v>
      </c>
      <c r="D1321" s="22" t="s">
        <v>25</v>
      </c>
      <c r="E1321" s="22" t="s">
        <v>26</v>
      </c>
      <c r="F1321" s="23">
        <v>40909</v>
      </c>
      <c r="G1321" s="24" t="s">
        <v>27</v>
      </c>
      <c r="H1321" s="25">
        <v>856.74</v>
      </c>
      <c r="I1321" s="25">
        <v>-638.87</v>
      </c>
      <c r="J1321" s="25">
        <v>217.87</v>
      </c>
      <c r="K1321" s="41">
        <f t="shared" si="44"/>
        <v>2012</v>
      </c>
      <c r="L1321" s="42">
        <f t="shared" si="43"/>
        <v>207.85871930126632</v>
      </c>
      <c r="M1321" s="39">
        <f>(VLOOKUP(DATE(2005,12,1),IGPM!A:B,2,1)/VLOOKUP(DATE(YEAR(F1321),MONTH(F1321),1),IGPM!A:B,2,1))*H1321</f>
        <v>604.96521173874271</v>
      </c>
      <c r="N1321" s="26" t="s">
        <v>28</v>
      </c>
      <c r="O1321" s="26" t="s">
        <v>29</v>
      </c>
      <c r="P1321" s="25">
        <v>-638.87</v>
      </c>
      <c r="Q1321" s="25">
        <v>217.87</v>
      </c>
      <c r="R1321" s="25">
        <v>2162.5981292880501</v>
      </c>
      <c r="S1321" s="25">
        <v>-1612.6468553566501</v>
      </c>
      <c r="T1321" s="27">
        <v>549.95127393140001</v>
      </c>
    </row>
    <row r="1322" spans="1:20">
      <c r="A1322" s="28" t="s">
        <v>1642</v>
      </c>
      <c r="B1322" s="22" t="s">
        <v>1643</v>
      </c>
      <c r="C1322" s="22" t="s">
        <v>82</v>
      </c>
      <c r="D1322" s="22" t="s">
        <v>25</v>
      </c>
      <c r="E1322" s="22" t="s">
        <v>26</v>
      </c>
      <c r="F1322" s="23">
        <v>40909</v>
      </c>
      <c r="G1322" s="24" t="s">
        <v>27</v>
      </c>
      <c r="H1322" s="25">
        <v>190.39</v>
      </c>
      <c r="I1322" s="25">
        <v>-190.39</v>
      </c>
      <c r="J1322" s="25">
        <v>0</v>
      </c>
      <c r="K1322" s="41">
        <f t="shared" si="44"/>
        <v>2012</v>
      </c>
      <c r="L1322" s="42">
        <f t="shared" si="43"/>
        <v>155</v>
      </c>
      <c r="M1322" s="39">
        <f>(VLOOKUP(DATE(2005,12,1),IGPM!A:B,2,1)/VLOOKUP(DATE(YEAR(F1322),MONTH(F1322),1),IGPM!A:B,2,1))*H1322</f>
        <v>134.43906746847262</v>
      </c>
      <c r="N1322" s="26" t="s">
        <v>28</v>
      </c>
      <c r="O1322" s="26" t="s">
        <v>29</v>
      </c>
      <c r="P1322" s="25">
        <v>-190.39</v>
      </c>
      <c r="Q1322" s="25">
        <v>0</v>
      </c>
      <c r="R1322" s="25">
        <v>480.58577612245466</v>
      </c>
      <c r="S1322" s="25">
        <v>-480.58577612245466</v>
      </c>
      <c r="T1322" s="27">
        <v>0</v>
      </c>
    </row>
    <row r="1323" spans="1:20">
      <c r="A1323" s="28" t="s">
        <v>1644</v>
      </c>
      <c r="B1323" s="22" t="s">
        <v>1645</v>
      </c>
      <c r="C1323" s="22" t="s">
        <v>4391</v>
      </c>
      <c r="D1323" s="22" t="s">
        <v>25</v>
      </c>
      <c r="E1323" s="22" t="s">
        <v>26</v>
      </c>
      <c r="F1323" s="23">
        <v>40909</v>
      </c>
      <c r="G1323" s="24" t="s">
        <v>27</v>
      </c>
      <c r="H1323" s="25">
        <v>1808.67</v>
      </c>
      <c r="I1323" s="25">
        <v>-1808.67</v>
      </c>
      <c r="J1323" s="25">
        <v>0</v>
      </c>
      <c r="K1323" s="41">
        <f t="shared" si="44"/>
        <v>2012</v>
      </c>
      <c r="L1323" s="42">
        <f t="shared" si="43"/>
        <v>155</v>
      </c>
      <c r="M1323" s="39">
        <f>(VLOOKUP(DATE(2005,12,1),IGPM!A:B,2,1)/VLOOKUP(DATE(YEAR(F1323),MONTH(F1323),1),IGPM!A:B,2,1))*H1323</f>
        <v>1277.1464265885938</v>
      </c>
      <c r="N1323" s="26" t="s">
        <v>28</v>
      </c>
      <c r="O1323" s="26" t="s">
        <v>29</v>
      </c>
      <c r="P1323" s="25">
        <v>-1808.67</v>
      </c>
      <c r="Q1323" s="25">
        <v>0</v>
      </c>
      <c r="R1323" s="25">
        <v>4565.4765255496613</v>
      </c>
      <c r="S1323" s="25">
        <v>-4565.4765255496613</v>
      </c>
      <c r="T1323" s="27">
        <v>0</v>
      </c>
    </row>
    <row r="1324" spans="1:20">
      <c r="A1324" s="28" t="s">
        <v>1646</v>
      </c>
      <c r="B1324" s="22" t="s">
        <v>84</v>
      </c>
      <c r="C1324" s="22" t="s">
        <v>24</v>
      </c>
      <c r="D1324" s="22" t="s">
        <v>25</v>
      </c>
      <c r="E1324" s="22" t="s">
        <v>26</v>
      </c>
      <c r="F1324" s="23">
        <v>40909</v>
      </c>
      <c r="G1324" s="24" t="s">
        <v>27</v>
      </c>
      <c r="H1324" s="25">
        <v>761.55</v>
      </c>
      <c r="I1324" s="25">
        <v>-761.55</v>
      </c>
      <c r="J1324" s="25">
        <v>0</v>
      </c>
      <c r="K1324" s="41">
        <f t="shared" si="44"/>
        <v>2012</v>
      </c>
      <c r="L1324" s="42">
        <f t="shared" si="43"/>
        <v>155</v>
      </c>
      <c r="M1324" s="39">
        <f>(VLOOKUP(DATE(2005,12,1),IGPM!A:B,2,1)/VLOOKUP(DATE(YEAR(F1324),MONTH(F1324),1),IGPM!A:B,2,1))*H1324</f>
        <v>537.7492086276344</v>
      </c>
      <c r="N1324" s="26" t="s">
        <v>28</v>
      </c>
      <c r="O1324" s="26" t="s">
        <v>29</v>
      </c>
      <c r="P1324" s="25">
        <v>-761.55</v>
      </c>
      <c r="Q1324" s="25">
        <v>0</v>
      </c>
      <c r="R1324" s="25">
        <v>1922.3178623144879</v>
      </c>
      <c r="S1324" s="25">
        <v>-1922.3178623144879</v>
      </c>
      <c r="T1324" s="27">
        <v>0</v>
      </c>
    </row>
    <row r="1325" spans="1:20">
      <c r="A1325" s="28" t="s">
        <v>1647</v>
      </c>
      <c r="B1325" s="22" t="s">
        <v>241</v>
      </c>
      <c r="C1325" s="22" t="s">
        <v>24</v>
      </c>
      <c r="D1325" s="22" t="s">
        <v>25</v>
      </c>
      <c r="E1325" s="22" t="s">
        <v>26</v>
      </c>
      <c r="F1325" s="23">
        <v>40909</v>
      </c>
      <c r="G1325" s="24" t="s">
        <v>27</v>
      </c>
      <c r="H1325" s="25">
        <v>190.39</v>
      </c>
      <c r="I1325" s="25">
        <v>-190.39</v>
      </c>
      <c r="J1325" s="25">
        <v>0</v>
      </c>
      <c r="K1325" s="41">
        <f t="shared" si="44"/>
        <v>2012</v>
      </c>
      <c r="L1325" s="42">
        <f t="shared" si="43"/>
        <v>155</v>
      </c>
      <c r="M1325" s="39">
        <f>(VLOOKUP(DATE(2005,12,1),IGPM!A:B,2,1)/VLOOKUP(DATE(YEAR(F1325),MONTH(F1325),1),IGPM!A:B,2,1))*H1325</f>
        <v>134.43906746847262</v>
      </c>
      <c r="N1325" s="26" t="s">
        <v>28</v>
      </c>
      <c r="O1325" s="26" t="s">
        <v>29</v>
      </c>
      <c r="P1325" s="25">
        <v>-190.39</v>
      </c>
      <c r="Q1325" s="25">
        <v>0</v>
      </c>
      <c r="R1325" s="25">
        <v>480.58577612245466</v>
      </c>
      <c r="S1325" s="25">
        <v>-480.58577612245466</v>
      </c>
      <c r="T1325" s="27">
        <v>0</v>
      </c>
    </row>
    <row r="1326" spans="1:20">
      <c r="A1326" s="28" t="s">
        <v>1648</v>
      </c>
      <c r="B1326" s="22" t="s">
        <v>111</v>
      </c>
      <c r="C1326" s="22" t="s">
        <v>32</v>
      </c>
      <c r="D1326" s="22" t="s">
        <v>25</v>
      </c>
      <c r="E1326" s="22" t="s">
        <v>26</v>
      </c>
      <c r="F1326" s="23">
        <v>40909</v>
      </c>
      <c r="G1326" s="24" t="s">
        <v>27</v>
      </c>
      <c r="H1326" s="25">
        <v>1618.28</v>
      </c>
      <c r="I1326" s="25">
        <v>-1006.5</v>
      </c>
      <c r="J1326" s="25">
        <v>611.78</v>
      </c>
      <c r="K1326" s="41">
        <f t="shared" si="44"/>
        <v>2012</v>
      </c>
      <c r="L1326" s="42">
        <f t="shared" si="43"/>
        <v>249.2135121708892</v>
      </c>
      <c r="M1326" s="39">
        <f>(VLOOKUP(DATE(2005,12,1),IGPM!A:B,2,1)/VLOOKUP(DATE(YEAR(F1326),MONTH(F1326),1),IGPM!A:B,2,1))*H1326</f>
        <v>1142.7073591201211</v>
      </c>
      <c r="N1326" s="26" t="s">
        <v>28</v>
      </c>
      <c r="O1326" s="26" t="s">
        <v>29</v>
      </c>
      <c r="P1326" s="25">
        <v>-1006.5</v>
      </c>
      <c r="Q1326" s="25">
        <v>611.78</v>
      </c>
      <c r="R1326" s="25">
        <v>4084.8907494272071</v>
      </c>
      <c r="S1326" s="25">
        <v>-2540.6249470416024</v>
      </c>
      <c r="T1326" s="27">
        <v>1544.2658023856047</v>
      </c>
    </row>
    <row r="1327" spans="1:20">
      <c r="A1327" s="28" t="s">
        <v>1649</v>
      </c>
      <c r="B1327" s="22" t="s">
        <v>186</v>
      </c>
      <c r="C1327" s="22" t="s">
        <v>32</v>
      </c>
      <c r="D1327" s="22" t="s">
        <v>25</v>
      </c>
      <c r="E1327" s="22" t="s">
        <v>26</v>
      </c>
      <c r="F1327" s="23">
        <v>40909</v>
      </c>
      <c r="G1327" s="24" t="s">
        <v>27</v>
      </c>
      <c r="H1327" s="25">
        <v>9424.1299999999992</v>
      </c>
      <c r="I1327" s="25">
        <v>-5007.1099999999997</v>
      </c>
      <c r="J1327" s="25">
        <v>4417.0199999999995</v>
      </c>
      <c r="K1327" s="41">
        <f t="shared" si="44"/>
        <v>2012</v>
      </c>
      <c r="L1327" s="42">
        <f t="shared" si="43"/>
        <v>291.73318541034649</v>
      </c>
      <c r="M1327" s="39">
        <f>(VLOOKUP(DATE(2005,12,1),IGPM!A:B,2,1)/VLOOKUP(DATE(YEAR(F1327),MONTH(F1327),1),IGPM!A:B,2,1))*H1327</f>
        <v>6654.6102678799134</v>
      </c>
      <c r="N1327" s="26" t="s">
        <v>28</v>
      </c>
      <c r="O1327" s="26" t="s">
        <v>29</v>
      </c>
      <c r="P1327" s="25">
        <v>-5007.1099999999997</v>
      </c>
      <c r="Q1327" s="25">
        <v>4417.0199999999995</v>
      </c>
      <c r="R1327" s="25">
        <v>23788.554179993214</v>
      </c>
      <c r="S1327" s="25">
        <v>-12639.034852043196</v>
      </c>
      <c r="T1327" s="27">
        <v>11149.519327950018</v>
      </c>
    </row>
    <row r="1328" spans="1:20">
      <c r="A1328" s="28" t="s">
        <v>1650</v>
      </c>
      <c r="B1328" s="22" t="s">
        <v>186</v>
      </c>
      <c r="C1328" s="22" t="s">
        <v>32</v>
      </c>
      <c r="D1328" s="22" t="s">
        <v>25</v>
      </c>
      <c r="E1328" s="22" t="s">
        <v>26</v>
      </c>
      <c r="F1328" s="23">
        <v>40909</v>
      </c>
      <c r="G1328" s="24" t="s">
        <v>27</v>
      </c>
      <c r="H1328" s="25">
        <v>7425.07</v>
      </c>
      <c r="I1328" s="25">
        <v>-4512.53</v>
      </c>
      <c r="J1328" s="25">
        <v>2912.54</v>
      </c>
      <c r="K1328" s="41">
        <f t="shared" si="44"/>
        <v>2012</v>
      </c>
      <c r="L1328" s="42">
        <f t="shared" si="43"/>
        <v>255.04226010685801</v>
      </c>
      <c r="M1328" s="39">
        <f>(VLOOKUP(DATE(2005,12,1),IGPM!A:B,2,1)/VLOOKUP(DATE(YEAR(F1328),MONTH(F1328),1),IGPM!A:B,2,1))*H1328</f>
        <v>5243.0247738228472</v>
      </c>
      <c r="N1328" s="26" t="s">
        <v>28</v>
      </c>
      <c r="O1328" s="26" t="s">
        <v>29</v>
      </c>
      <c r="P1328" s="25">
        <v>-4512.53</v>
      </c>
      <c r="Q1328" s="25">
        <v>2912.54</v>
      </c>
      <c r="R1328" s="25">
        <v>18742.491878321103</v>
      </c>
      <c r="S1328" s="25">
        <v>-11390.607344534168</v>
      </c>
      <c r="T1328" s="27">
        <v>7351.8845337869352</v>
      </c>
    </row>
    <row r="1329" spans="1:20">
      <c r="A1329" s="28" t="s">
        <v>1651</v>
      </c>
      <c r="B1329" s="22" t="s">
        <v>1652</v>
      </c>
      <c r="C1329" s="22" t="s">
        <v>32</v>
      </c>
      <c r="D1329" s="22" t="s">
        <v>25</v>
      </c>
      <c r="E1329" s="22" t="s">
        <v>26</v>
      </c>
      <c r="F1329" s="23">
        <v>40909</v>
      </c>
      <c r="G1329" s="24" t="s">
        <v>27</v>
      </c>
      <c r="H1329" s="25">
        <v>5045.24</v>
      </c>
      <c r="I1329" s="25">
        <v>-3162.92</v>
      </c>
      <c r="J1329" s="25">
        <v>1882.3199999999997</v>
      </c>
      <c r="K1329" s="41">
        <f t="shared" si="44"/>
        <v>2012</v>
      </c>
      <c r="L1329" s="42">
        <f t="shared" si="43"/>
        <v>247.24374944671376</v>
      </c>
      <c r="M1329" s="39">
        <f>(VLOOKUP(DATE(2005,12,1),IGPM!A:B,2,1)/VLOOKUP(DATE(YEAR(F1329),MONTH(F1329),1),IGPM!A:B,2,1))*H1329</f>
        <v>3562.5682060750919</v>
      </c>
      <c r="N1329" s="26" t="s">
        <v>28</v>
      </c>
      <c r="O1329" s="26" t="s">
        <v>29</v>
      </c>
      <c r="P1329" s="25">
        <v>-3162.92</v>
      </c>
      <c r="Q1329" s="25">
        <v>1882.3199999999997</v>
      </c>
      <c r="R1329" s="25">
        <v>12735.283266579407</v>
      </c>
      <c r="S1329" s="25">
        <v>-7983.8981197186531</v>
      </c>
      <c r="T1329" s="27">
        <v>4751.3851468607536</v>
      </c>
    </row>
    <row r="1330" spans="1:20">
      <c r="A1330" s="28" t="s">
        <v>1653</v>
      </c>
      <c r="B1330" s="22" t="s">
        <v>1652</v>
      </c>
      <c r="C1330" s="22" t="s">
        <v>32</v>
      </c>
      <c r="D1330" s="22" t="s">
        <v>25</v>
      </c>
      <c r="E1330" s="22" t="s">
        <v>26</v>
      </c>
      <c r="F1330" s="23">
        <v>40909</v>
      </c>
      <c r="G1330" s="24" t="s">
        <v>27</v>
      </c>
      <c r="H1330" s="25">
        <v>5045.24</v>
      </c>
      <c r="I1330" s="25">
        <v>-3162.92</v>
      </c>
      <c r="J1330" s="25">
        <v>1882.3199999999997</v>
      </c>
      <c r="K1330" s="41">
        <f t="shared" si="44"/>
        <v>2012</v>
      </c>
      <c r="L1330" s="42">
        <f t="shared" si="43"/>
        <v>247.24374944671376</v>
      </c>
      <c r="M1330" s="39">
        <f>(VLOOKUP(DATE(2005,12,1),IGPM!A:B,2,1)/VLOOKUP(DATE(YEAR(F1330),MONTH(F1330),1),IGPM!A:B,2,1))*H1330</f>
        <v>3562.5682060750919</v>
      </c>
      <c r="N1330" s="26" t="s">
        <v>28</v>
      </c>
      <c r="O1330" s="26" t="s">
        <v>29</v>
      </c>
      <c r="P1330" s="25">
        <v>-3162.92</v>
      </c>
      <c r="Q1330" s="25">
        <v>1882.3199999999997</v>
      </c>
      <c r="R1330" s="25">
        <v>12735.283266579407</v>
      </c>
      <c r="S1330" s="25">
        <v>-7983.8981197186531</v>
      </c>
      <c r="T1330" s="27">
        <v>4751.3851468607536</v>
      </c>
    </row>
    <row r="1331" spans="1:20">
      <c r="A1331" s="28" t="s">
        <v>1654</v>
      </c>
      <c r="B1331" s="22" t="s">
        <v>188</v>
      </c>
      <c r="C1331" s="22" t="s">
        <v>32</v>
      </c>
      <c r="D1331" s="22" t="s">
        <v>25</v>
      </c>
      <c r="E1331" s="22" t="s">
        <v>26</v>
      </c>
      <c r="F1331" s="23">
        <v>40909</v>
      </c>
      <c r="G1331" s="24" t="s">
        <v>27</v>
      </c>
      <c r="H1331" s="25">
        <v>6282.75</v>
      </c>
      <c r="I1331" s="25">
        <v>-4573.7299999999996</v>
      </c>
      <c r="J1331" s="25">
        <v>1709.0200000000004</v>
      </c>
      <c r="K1331" s="41">
        <f t="shared" si="44"/>
        <v>2012</v>
      </c>
      <c r="L1331" s="42">
        <f t="shared" si="43"/>
        <v>212.91730163345892</v>
      </c>
      <c r="M1331" s="39">
        <f>(VLOOKUP(DATE(2005,12,1),IGPM!A:B,2,1)/VLOOKUP(DATE(YEAR(F1331),MONTH(F1331),1),IGPM!A:B,2,1))*H1331</f>
        <v>4436.4044915045242</v>
      </c>
      <c r="N1331" s="26" t="s">
        <v>28</v>
      </c>
      <c r="O1331" s="26" t="s">
        <v>29</v>
      </c>
      <c r="P1331" s="25">
        <v>-4573.7299999999996</v>
      </c>
      <c r="Q1331" s="25">
        <v>1709.0200000000004</v>
      </c>
      <c r="R1331" s="25">
        <v>15859.027705937036</v>
      </c>
      <c r="S1331" s="25">
        <v>-11545.089457558455</v>
      </c>
      <c r="T1331" s="27">
        <v>4313.9382483785812</v>
      </c>
    </row>
    <row r="1332" spans="1:20">
      <c r="A1332" s="28" t="s">
        <v>1655</v>
      </c>
      <c r="B1332" s="22" t="s">
        <v>188</v>
      </c>
      <c r="C1332" s="22" t="s">
        <v>32</v>
      </c>
      <c r="D1332" s="22" t="s">
        <v>25</v>
      </c>
      <c r="E1332" s="22" t="s">
        <v>26</v>
      </c>
      <c r="F1332" s="23">
        <v>40909</v>
      </c>
      <c r="G1332" s="24" t="s">
        <v>27</v>
      </c>
      <c r="H1332" s="25">
        <v>6282.75</v>
      </c>
      <c r="I1332" s="25">
        <v>-4573.7299999999996</v>
      </c>
      <c r="J1332" s="25">
        <v>1709.0200000000004</v>
      </c>
      <c r="K1332" s="41">
        <f t="shared" si="44"/>
        <v>2012</v>
      </c>
      <c r="L1332" s="42">
        <f t="shared" si="43"/>
        <v>212.91730163345892</v>
      </c>
      <c r="M1332" s="39">
        <f>(VLOOKUP(DATE(2005,12,1),IGPM!A:B,2,1)/VLOOKUP(DATE(YEAR(F1332),MONTH(F1332),1),IGPM!A:B,2,1))*H1332</f>
        <v>4436.4044915045242</v>
      </c>
      <c r="N1332" s="26" t="s">
        <v>28</v>
      </c>
      <c r="O1332" s="26" t="s">
        <v>29</v>
      </c>
      <c r="P1332" s="25">
        <v>-4573.7299999999996</v>
      </c>
      <c r="Q1332" s="25">
        <v>1709.0200000000004</v>
      </c>
      <c r="R1332" s="25">
        <v>15859.027705937036</v>
      </c>
      <c r="S1332" s="25">
        <v>-11545.089457558455</v>
      </c>
      <c r="T1332" s="27">
        <v>4313.9382483785812</v>
      </c>
    </row>
    <row r="1333" spans="1:20">
      <c r="A1333" s="28" t="s">
        <v>1656</v>
      </c>
      <c r="B1333" s="22" t="s">
        <v>186</v>
      </c>
      <c r="C1333" s="22" t="s">
        <v>32</v>
      </c>
      <c r="D1333" s="22" t="s">
        <v>25</v>
      </c>
      <c r="E1333" s="22" t="s">
        <v>26</v>
      </c>
      <c r="F1333" s="23">
        <v>40909</v>
      </c>
      <c r="G1333" s="24" t="s">
        <v>27</v>
      </c>
      <c r="H1333" s="25">
        <v>9424.1299999999992</v>
      </c>
      <c r="I1333" s="25">
        <v>-5007.1099999999997</v>
      </c>
      <c r="J1333" s="25">
        <v>4417.0199999999995</v>
      </c>
      <c r="K1333" s="41">
        <f t="shared" si="44"/>
        <v>2012</v>
      </c>
      <c r="L1333" s="42">
        <f t="shared" si="43"/>
        <v>291.73318541034649</v>
      </c>
      <c r="M1333" s="39">
        <f>(VLOOKUP(DATE(2005,12,1),IGPM!A:B,2,1)/VLOOKUP(DATE(YEAR(F1333),MONTH(F1333),1),IGPM!A:B,2,1))*H1333</f>
        <v>6654.6102678799134</v>
      </c>
      <c r="N1333" s="26" t="s">
        <v>28</v>
      </c>
      <c r="O1333" s="26" t="s">
        <v>29</v>
      </c>
      <c r="P1333" s="25">
        <v>-5007.1099999999997</v>
      </c>
      <c r="Q1333" s="25">
        <v>4417.0199999999995</v>
      </c>
      <c r="R1333" s="25">
        <v>23788.554179993214</v>
      </c>
      <c r="S1333" s="25">
        <v>-12639.034852043196</v>
      </c>
      <c r="T1333" s="27">
        <v>11149.519327950018</v>
      </c>
    </row>
    <row r="1334" spans="1:20">
      <c r="A1334" s="28" t="s">
        <v>1657</v>
      </c>
      <c r="B1334" s="22" t="s">
        <v>1652</v>
      </c>
      <c r="C1334" s="22" t="s">
        <v>32</v>
      </c>
      <c r="D1334" s="22" t="s">
        <v>25</v>
      </c>
      <c r="E1334" s="22" t="s">
        <v>26</v>
      </c>
      <c r="F1334" s="23">
        <v>40909</v>
      </c>
      <c r="G1334" s="24" t="s">
        <v>27</v>
      </c>
      <c r="H1334" s="25">
        <v>3998.11</v>
      </c>
      <c r="I1334" s="25">
        <v>-2910.56</v>
      </c>
      <c r="J1334" s="25">
        <v>1087.5500000000002</v>
      </c>
      <c r="K1334" s="41">
        <f t="shared" si="44"/>
        <v>2012</v>
      </c>
      <c r="L1334" s="42">
        <f t="shared" si="43"/>
        <v>212.91677546588974</v>
      </c>
      <c r="M1334" s="39">
        <f>(VLOOKUP(DATE(2005,12,1),IGPM!A:B,2,1)/VLOOKUP(DATE(YEAR(F1334),MONTH(F1334),1),IGPM!A:B,2,1))*H1334</f>
        <v>2823.1639268678769</v>
      </c>
      <c r="N1334" s="26" t="s">
        <v>28</v>
      </c>
      <c r="O1334" s="26" t="s">
        <v>29</v>
      </c>
      <c r="P1334" s="25">
        <v>-2910.56</v>
      </c>
      <c r="Q1334" s="25">
        <v>1087.5500000000002</v>
      </c>
      <c r="R1334" s="25">
        <v>10092.099361168903</v>
      </c>
      <c r="S1334" s="25">
        <v>-7346.8865830714412</v>
      </c>
      <c r="T1334" s="27">
        <v>2745.2127780974615</v>
      </c>
    </row>
    <row r="1335" spans="1:20">
      <c r="A1335" s="28" t="s">
        <v>1658</v>
      </c>
      <c r="B1335" s="22" t="s">
        <v>188</v>
      </c>
      <c r="C1335" s="22" t="s">
        <v>32</v>
      </c>
      <c r="D1335" s="22" t="s">
        <v>25</v>
      </c>
      <c r="E1335" s="22" t="s">
        <v>26</v>
      </c>
      <c r="F1335" s="23">
        <v>40909</v>
      </c>
      <c r="G1335" s="24" t="s">
        <v>27</v>
      </c>
      <c r="H1335" s="25">
        <v>6282.75</v>
      </c>
      <c r="I1335" s="25">
        <v>-4573.7299999999996</v>
      </c>
      <c r="J1335" s="25">
        <v>1709.0200000000004</v>
      </c>
      <c r="K1335" s="41">
        <f t="shared" si="44"/>
        <v>2012</v>
      </c>
      <c r="L1335" s="42">
        <f t="shared" si="43"/>
        <v>212.91730163345892</v>
      </c>
      <c r="M1335" s="39">
        <f>(VLOOKUP(DATE(2005,12,1),IGPM!A:B,2,1)/VLOOKUP(DATE(YEAR(F1335),MONTH(F1335),1),IGPM!A:B,2,1))*H1335</f>
        <v>4436.4044915045242</v>
      </c>
      <c r="N1335" s="26" t="s">
        <v>28</v>
      </c>
      <c r="O1335" s="26" t="s">
        <v>29</v>
      </c>
      <c r="P1335" s="25">
        <v>-4573.7299999999996</v>
      </c>
      <c r="Q1335" s="25">
        <v>1709.0200000000004</v>
      </c>
      <c r="R1335" s="25">
        <v>15859.027705937036</v>
      </c>
      <c r="S1335" s="25">
        <v>-11545.089457558455</v>
      </c>
      <c r="T1335" s="27">
        <v>4313.9382483785812</v>
      </c>
    </row>
    <row r="1336" spans="1:20">
      <c r="A1336" s="28" t="s">
        <v>1659</v>
      </c>
      <c r="B1336" s="22" t="s">
        <v>186</v>
      </c>
      <c r="C1336" s="22" t="s">
        <v>32</v>
      </c>
      <c r="D1336" s="22" t="s">
        <v>25</v>
      </c>
      <c r="E1336" s="22" t="s">
        <v>26</v>
      </c>
      <c r="F1336" s="23">
        <v>40909</v>
      </c>
      <c r="G1336" s="24" t="s">
        <v>27</v>
      </c>
      <c r="H1336" s="25">
        <v>14754.94</v>
      </c>
      <c r="I1336" s="25">
        <v>-7839.4</v>
      </c>
      <c r="J1336" s="25">
        <v>6915.5400000000009</v>
      </c>
      <c r="K1336" s="41">
        <f t="shared" si="44"/>
        <v>2012</v>
      </c>
      <c r="L1336" s="42">
        <f t="shared" si="43"/>
        <v>291.73351276883437</v>
      </c>
      <c r="M1336" s="39">
        <f>(VLOOKUP(DATE(2005,12,1),IGPM!A:B,2,1)/VLOOKUP(DATE(YEAR(F1336),MONTH(F1336),1),IGPM!A:B,2,1))*H1336</f>
        <v>10418.826483288331</v>
      </c>
      <c r="N1336" s="26" t="s">
        <v>28</v>
      </c>
      <c r="O1336" s="26" t="s">
        <v>29</v>
      </c>
      <c r="P1336" s="25">
        <v>-7839.4</v>
      </c>
      <c r="Q1336" s="25">
        <v>6915.5400000000009</v>
      </c>
      <c r="R1336" s="25">
        <v>37244.678247493313</v>
      </c>
      <c r="S1336" s="25">
        <v>-19788.35092880073</v>
      </c>
      <c r="T1336" s="27">
        <v>17456.327318692584</v>
      </c>
    </row>
    <row r="1337" spans="1:20">
      <c r="A1337" s="28" t="s">
        <v>1660</v>
      </c>
      <c r="B1337" s="22" t="s">
        <v>188</v>
      </c>
      <c r="C1337" s="22" t="s">
        <v>32</v>
      </c>
      <c r="D1337" s="22" t="s">
        <v>25</v>
      </c>
      <c r="E1337" s="22" t="s">
        <v>26</v>
      </c>
      <c r="F1337" s="23">
        <v>40909</v>
      </c>
      <c r="G1337" s="24" t="s">
        <v>27</v>
      </c>
      <c r="H1337" s="25">
        <v>6282.75</v>
      </c>
      <c r="I1337" s="25">
        <v>-4573.7299999999996</v>
      </c>
      <c r="J1337" s="25">
        <v>1709.0200000000004</v>
      </c>
      <c r="K1337" s="41">
        <f t="shared" si="44"/>
        <v>2012</v>
      </c>
      <c r="L1337" s="42">
        <f t="shared" si="43"/>
        <v>212.91730163345892</v>
      </c>
      <c r="M1337" s="39">
        <f>(VLOOKUP(DATE(2005,12,1),IGPM!A:B,2,1)/VLOOKUP(DATE(YEAR(F1337),MONTH(F1337),1),IGPM!A:B,2,1))*H1337</f>
        <v>4436.4044915045242</v>
      </c>
      <c r="N1337" s="26" t="s">
        <v>28</v>
      </c>
      <c r="O1337" s="26" t="s">
        <v>29</v>
      </c>
      <c r="P1337" s="25">
        <v>-4573.7299999999996</v>
      </c>
      <c r="Q1337" s="25">
        <v>1709.0200000000004</v>
      </c>
      <c r="R1337" s="25">
        <v>15859.027705937036</v>
      </c>
      <c r="S1337" s="25">
        <v>-11545.089457558455</v>
      </c>
      <c r="T1337" s="27">
        <v>4313.9382483785812</v>
      </c>
    </row>
    <row r="1338" spans="1:20">
      <c r="A1338" s="28" t="s">
        <v>1661</v>
      </c>
      <c r="B1338" s="22" t="s">
        <v>186</v>
      </c>
      <c r="C1338" s="22" t="s">
        <v>32</v>
      </c>
      <c r="D1338" s="22" t="s">
        <v>25</v>
      </c>
      <c r="E1338" s="22" t="s">
        <v>26</v>
      </c>
      <c r="F1338" s="23">
        <v>40909</v>
      </c>
      <c r="G1338" s="24" t="s">
        <v>27</v>
      </c>
      <c r="H1338" s="25">
        <v>6377.94</v>
      </c>
      <c r="I1338" s="25">
        <v>-3876.14</v>
      </c>
      <c r="J1338" s="25">
        <v>2501.7999999999997</v>
      </c>
      <c r="K1338" s="41">
        <f t="shared" si="44"/>
        <v>2012</v>
      </c>
      <c r="L1338" s="42">
        <f t="shared" si="43"/>
        <v>255.04256812189445</v>
      </c>
      <c r="M1338" s="39">
        <f>(VLOOKUP(DATE(2005,12,1),IGPM!A:B,2,1)/VLOOKUP(DATE(YEAR(F1338),MONTH(F1338),1),IGPM!A:B,2,1))*H1338</f>
        <v>4503.6204946156322</v>
      </c>
      <c r="N1338" s="26" t="s">
        <v>28</v>
      </c>
      <c r="O1338" s="26" t="s">
        <v>29</v>
      </c>
      <c r="P1338" s="25">
        <v>-3876.14</v>
      </c>
      <c r="Q1338" s="25">
        <v>2501.7999999999997</v>
      </c>
      <c r="R1338" s="25">
        <v>16099.307972910598</v>
      </c>
      <c r="S1338" s="25">
        <v>-9784.2205486595485</v>
      </c>
      <c r="T1338" s="27">
        <v>6315.087424251049</v>
      </c>
    </row>
    <row r="1339" spans="1:20">
      <c r="A1339" s="28" t="s">
        <v>1662</v>
      </c>
      <c r="B1339" s="22" t="s">
        <v>1663</v>
      </c>
      <c r="C1339" s="22" t="s">
        <v>32</v>
      </c>
      <c r="D1339" s="22" t="s">
        <v>25</v>
      </c>
      <c r="E1339" s="22" t="s">
        <v>26</v>
      </c>
      <c r="F1339" s="23">
        <v>40909</v>
      </c>
      <c r="G1339" s="24" t="s">
        <v>27</v>
      </c>
      <c r="H1339" s="25">
        <v>4950.05</v>
      </c>
      <c r="I1339" s="25">
        <v>-3603.55</v>
      </c>
      <c r="J1339" s="25">
        <v>1346.5</v>
      </c>
      <c r="K1339" s="41">
        <f t="shared" si="44"/>
        <v>2012</v>
      </c>
      <c r="L1339" s="42">
        <f t="shared" si="43"/>
        <v>212.91719276824242</v>
      </c>
      <c r="M1339" s="39">
        <f>(VLOOKUP(DATE(2005,12,1),IGPM!A:B,2,1)/VLOOKUP(DATE(YEAR(F1339),MONTH(F1339),1),IGPM!A:B,2,1))*H1339</f>
        <v>3495.3522029639839</v>
      </c>
      <c r="N1339" s="26" t="s">
        <v>28</v>
      </c>
      <c r="O1339" s="26" t="s">
        <v>29</v>
      </c>
      <c r="P1339" s="25">
        <v>-3603.55</v>
      </c>
      <c r="Q1339" s="25">
        <v>1346.5</v>
      </c>
      <c r="R1339" s="25">
        <v>12495.002999605846</v>
      </c>
      <c r="S1339" s="25">
        <v>-9096.1440913181978</v>
      </c>
      <c r="T1339" s="27">
        <v>3398.8589082876479</v>
      </c>
    </row>
    <row r="1340" spans="1:20">
      <c r="A1340" s="28" t="s">
        <v>1664</v>
      </c>
      <c r="B1340" s="22" t="s">
        <v>186</v>
      </c>
      <c r="C1340" s="22" t="s">
        <v>32</v>
      </c>
      <c r="D1340" s="22" t="s">
        <v>25</v>
      </c>
      <c r="E1340" s="22" t="s">
        <v>26</v>
      </c>
      <c r="F1340" s="23">
        <v>40909</v>
      </c>
      <c r="G1340" s="24" t="s">
        <v>27</v>
      </c>
      <c r="H1340" s="25">
        <v>6377.94</v>
      </c>
      <c r="I1340" s="25">
        <v>-3876.14</v>
      </c>
      <c r="J1340" s="25">
        <v>2501.7999999999997</v>
      </c>
      <c r="K1340" s="41">
        <f t="shared" si="44"/>
        <v>2012</v>
      </c>
      <c r="L1340" s="42">
        <f t="shared" si="43"/>
        <v>255.04256812189445</v>
      </c>
      <c r="M1340" s="39">
        <f>(VLOOKUP(DATE(2005,12,1),IGPM!A:B,2,1)/VLOOKUP(DATE(YEAR(F1340),MONTH(F1340),1),IGPM!A:B,2,1))*H1340</f>
        <v>4503.6204946156322</v>
      </c>
      <c r="N1340" s="26" t="s">
        <v>28</v>
      </c>
      <c r="O1340" s="26" t="s">
        <v>29</v>
      </c>
      <c r="P1340" s="25">
        <v>-3876.14</v>
      </c>
      <c r="Q1340" s="25">
        <v>2501.7999999999997</v>
      </c>
      <c r="R1340" s="25">
        <v>16099.307972910598</v>
      </c>
      <c r="S1340" s="25">
        <v>-9784.2205486595485</v>
      </c>
      <c r="T1340" s="27">
        <v>6315.087424251049</v>
      </c>
    </row>
    <row r="1341" spans="1:20">
      <c r="A1341" s="28" t="s">
        <v>1665</v>
      </c>
      <c r="B1341" s="22" t="s">
        <v>1663</v>
      </c>
      <c r="C1341" s="22" t="s">
        <v>32</v>
      </c>
      <c r="D1341" s="22" t="s">
        <v>25</v>
      </c>
      <c r="E1341" s="22" t="s">
        <v>26</v>
      </c>
      <c r="F1341" s="23">
        <v>40909</v>
      </c>
      <c r="G1341" s="24" t="s">
        <v>27</v>
      </c>
      <c r="H1341" s="25">
        <v>4950.05</v>
      </c>
      <c r="I1341" s="25">
        <v>-3603.55</v>
      </c>
      <c r="J1341" s="25">
        <v>1346.5</v>
      </c>
      <c r="K1341" s="41">
        <f t="shared" si="44"/>
        <v>2012</v>
      </c>
      <c r="L1341" s="42">
        <f t="shared" si="43"/>
        <v>212.91719276824242</v>
      </c>
      <c r="M1341" s="39">
        <f>(VLOOKUP(DATE(2005,12,1),IGPM!A:B,2,1)/VLOOKUP(DATE(YEAR(F1341),MONTH(F1341),1),IGPM!A:B,2,1))*H1341</f>
        <v>3495.3522029639839</v>
      </c>
      <c r="N1341" s="26" t="s">
        <v>28</v>
      </c>
      <c r="O1341" s="26" t="s">
        <v>29</v>
      </c>
      <c r="P1341" s="25">
        <v>-3603.55</v>
      </c>
      <c r="Q1341" s="25">
        <v>1346.5</v>
      </c>
      <c r="R1341" s="25">
        <v>12495.002999605846</v>
      </c>
      <c r="S1341" s="25">
        <v>-9096.1440913181978</v>
      </c>
      <c r="T1341" s="27">
        <v>3398.8589082876479</v>
      </c>
    </row>
    <row r="1342" spans="1:20">
      <c r="A1342" s="28" t="s">
        <v>1666</v>
      </c>
      <c r="B1342" s="22" t="s">
        <v>1667</v>
      </c>
      <c r="C1342" s="22" t="s">
        <v>32</v>
      </c>
      <c r="D1342" s="22" t="s">
        <v>25</v>
      </c>
      <c r="E1342" s="22" t="s">
        <v>26</v>
      </c>
      <c r="F1342" s="23">
        <v>40909</v>
      </c>
      <c r="G1342" s="24" t="s">
        <v>27</v>
      </c>
      <c r="H1342" s="25">
        <v>14659.75</v>
      </c>
      <c r="I1342" s="25">
        <v>-9067.1200000000008</v>
      </c>
      <c r="J1342" s="25">
        <v>5592.6299999999992</v>
      </c>
      <c r="K1342" s="41">
        <f t="shared" si="44"/>
        <v>2012</v>
      </c>
      <c r="L1342" s="42">
        <f t="shared" si="43"/>
        <v>250.60451940638259</v>
      </c>
      <c r="M1342" s="39">
        <f>(VLOOKUP(DATE(2005,12,1),IGPM!A:B,2,1)/VLOOKUP(DATE(YEAR(F1342),MONTH(F1342),1),IGPM!A:B,2,1))*H1342</f>
        <v>10351.610480177224</v>
      </c>
      <c r="N1342" s="26" t="s">
        <v>28</v>
      </c>
      <c r="O1342" s="26" t="s">
        <v>29</v>
      </c>
      <c r="P1342" s="25">
        <v>-9067.1200000000008</v>
      </c>
      <c r="Q1342" s="25">
        <v>5592.6299999999992</v>
      </c>
      <c r="R1342" s="25">
        <v>37004.397980519745</v>
      </c>
      <c r="S1342" s="25">
        <v>-22887.383278509544</v>
      </c>
      <c r="T1342" s="27">
        <v>14117.014702010201</v>
      </c>
    </row>
    <row r="1343" spans="1:20">
      <c r="A1343" s="28" t="s">
        <v>1668</v>
      </c>
      <c r="B1343" s="22" t="s">
        <v>1667</v>
      </c>
      <c r="C1343" s="22" t="s">
        <v>32</v>
      </c>
      <c r="D1343" s="22" t="s">
        <v>25</v>
      </c>
      <c r="E1343" s="22" t="s">
        <v>26</v>
      </c>
      <c r="F1343" s="23">
        <v>40909</v>
      </c>
      <c r="G1343" s="24" t="s">
        <v>27</v>
      </c>
      <c r="H1343" s="25">
        <v>14659.75</v>
      </c>
      <c r="I1343" s="25">
        <v>-9067.1200000000008</v>
      </c>
      <c r="J1343" s="25">
        <v>5592.6299999999992</v>
      </c>
      <c r="K1343" s="41">
        <f t="shared" si="44"/>
        <v>2012</v>
      </c>
      <c r="L1343" s="42">
        <f t="shared" si="43"/>
        <v>250.60451940638259</v>
      </c>
      <c r="M1343" s="39">
        <f>(VLOOKUP(DATE(2005,12,1),IGPM!A:B,2,1)/VLOOKUP(DATE(YEAR(F1343),MONTH(F1343),1),IGPM!A:B,2,1))*H1343</f>
        <v>10351.610480177224</v>
      </c>
      <c r="N1343" s="26" t="s">
        <v>28</v>
      </c>
      <c r="O1343" s="26" t="s">
        <v>29</v>
      </c>
      <c r="P1343" s="25">
        <v>-9067.1200000000008</v>
      </c>
      <c r="Q1343" s="25">
        <v>5592.6299999999992</v>
      </c>
      <c r="R1343" s="25">
        <v>37004.397980519745</v>
      </c>
      <c r="S1343" s="25">
        <v>-22887.383278509544</v>
      </c>
      <c r="T1343" s="27">
        <v>14117.014702010201</v>
      </c>
    </row>
    <row r="1344" spans="1:20">
      <c r="A1344" s="28" t="s">
        <v>1669</v>
      </c>
      <c r="B1344" s="22" t="s">
        <v>407</v>
      </c>
      <c r="C1344" s="22" t="s">
        <v>32</v>
      </c>
      <c r="D1344" s="22" t="s">
        <v>25</v>
      </c>
      <c r="E1344" s="22" t="s">
        <v>26</v>
      </c>
      <c r="F1344" s="23">
        <v>40909</v>
      </c>
      <c r="G1344" s="24" t="s">
        <v>27</v>
      </c>
      <c r="H1344" s="25">
        <v>380.77</v>
      </c>
      <c r="I1344" s="25">
        <v>-203.28</v>
      </c>
      <c r="J1344" s="25">
        <v>177.48999999999998</v>
      </c>
      <c r="K1344" s="41">
        <f t="shared" si="44"/>
        <v>2012</v>
      </c>
      <c r="L1344" s="42">
        <f t="shared" si="43"/>
        <v>290.33525186934276</v>
      </c>
      <c r="M1344" s="39">
        <f>(VLOOKUP(DATE(2005,12,1),IGPM!A:B,2,1)/VLOOKUP(DATE(YEAR(F1344),MONTH(F1344),1),IGPM!A:B,2,1))*H1344</f>
        <v>268.87107369068917</v>
      </c>
      <c r="N1344" s="26" t="s">
        <v>28</v>
      </c>
      <c r="O1344" s="26" t="s">
        <v>29</v>
      </c>
      <c r="P1344" s="25">
        <v>-203.28</v>
      </c>
      <c r="Q1344" s="25">
        <v>177.48999999999998</v>
      </c>
      <c r="R1344" s="25">
        <v>961.14631006957859</v>
      </c>
      <c r="S1344" s="25">
        <v>-513.1229401238121</v>
      </c>
      <c r="T1344" s="27">
        <v>448.02336994576649</v>
      </c>
    </row>
    <row r="1345" spans="1:20">
      <c r="A1345" s="28" t="s">
        <v>1670</v>
      </c>
      <c r="B1345" s="22" t="s">
        <v>220</v>
      </c>
      <c r="C1345" s="22" t="s">
        <v>32</v>
      </c>
      <c r="D1345" s="22" t="s">
        <v>25</v>
      </c>
      <c r="E1345" s="22" t="s">
        <v>26</v>
      </c>
      <c r="F1345" s="23">
        <v>40909</v>
      </c>
      <c r="G1345" s="24" t="s">
        <v>27</v>
      </c>
      <c r="H1345" s="25">
        <v>2760.6</v>
      </c>
      <c r="I1345" s="25">
        <v>-1445.71</v>
      </c>
      <c r="J1345" s="25">
        <v>1314.8899999999999</v>
      </c>
      <c r="K1345" s="41">
        <f t="shared" si="44"/>
        <v>2012</v>
      </c>
      <c r="L1345" s="42">
        <f t="shared" si="43"/>
        <v>295.97429636649122</v>
      </c>
      <c r="M1345" s="39">
        <f>(VLOOKUP(DATE(2005,12,1),IGPM!A:B,2,1)/VLOOKUP(DATE(YEAR(F1345),MONTH(F1345),1),IGPM!A:B,2,1))*H1345</f>
        <v>1949.3276414384447</v>
      </c>
      <c r="N1345" s="26" t="s">
        <v>28</v>
      </c>
      <c r="O1345" s="26" t="s">
        <v>29</v>
      </c>
      <c r="P1345" s="25">
        <v>-1445.71</v>
      </c>
      <c r="Q1345" s="25">
        <v>1314.8899999999999</v>
      </c>
      <c r="R1345" s="25">
        <v>6968.3549218112739</v>
      </c>
      <c r="S1345" s="25">
        <v>-3649.2865297441776</v>
      </c>
      <c r="T1345" s="27">
        <v>3319.0683920670963</v>
      </c>
    </row>
    <row r="1346" spans="1:20">
      <c r="A1346" s="28" t="s">
        <v>1671</v>
      </c>
      <c r="B1346" s="22" t="s">
        <v>220</v>
      </c>
      <c r="C1346" s="22" t="s">
        <v>32</v>
      </c>
      <c r="D1346" s="22" t="s">
        <v>25</v>
      </c>
      <c r="E1346" s="22" t="s">
        <v>26</v>
      </c>
      <c r="F1346" s="23">
        <v>40909</v>
      </c>
      <c r="G1346" s="24" t="s">
        <v>27</v>
      </c>
      <c r="H1346" s="25">
        <v>2760.6</v>
      </c>
      <c r="I1346" s="25">
        <v>-1445.71</v>
      </c>
      <c r="J1346" s="25">
        <v>1314.8899999999999</v>
      </c>
      <c r="K1346" s="41">
        <f t="shared" si="44"/>
        <v>2012</v>
      </c>
      <c r="L1346" s="42">
        <f t="shared" si="43"/>
        <v>295.97429636649122</v>
      </c>
      <c r="M1346" s="39">
        <f>(VLOOKUP(DATE(2005,12,1),IGPM!A:B,2,1)/VLOOKUP(DATE(YEAR(F1346),MONTH(F1346),1),IGPM!A:B,2,1))*H1346</f>
        <v>1949.3276414384447</v>
      </c>
      <c r="N1346" s="26" t="s">
        <v>28</v>
      </c>
      <c r="O1346" s="26" t="s">
        <v>29</v>
      </c>
      <c r="P1346" s="25">
        <v>-1445.71</v>
      </c>
      <c r="Q1346" s="25">
        <v>1314.8899999999999</v>
      </c>
      <c r="R1346" s="25">
        <v>6968.3549218112739</v>
      </c>
      <c r="S1346" s="25">
        <v>-3649.2865297441776</v>
      </c>
      <c r="T1346" s="27">
        <v>3319.0683920670963</v>
      </c>
    </row>
    <row r="1347" spans="1:20">
      <c r="A1347" s="28" t="s">
        <v>1672</v>
      </c>
      <c r="B1347" s="22" t="s">
        <v>734</v>
      </c>
      <c r="C1347" s="22" t="s">
        <v>32</v>
      </c>
      <c r="D1347" s="22" t="s">
        <v>25</v>
      </c>
      <c r="E1347" s="22" t="s">
        <v>26</v>
      </c>
      <c r="F1347" s="23">
        <v>40909</v>
      </c>
      <c r="G1347" s="24" t="s">
        <v>27</v>
      </c>
      <c r="H1347" s="25">
        <v>190.39</v>
      </c>
      <c r="I1347" s="25">
        <v>-116.64</v>
      </c>
      <c r="J1347" s="25">
        <v>73.749999999999986</v>
      </c>
      <c r="K1347" s="41">
        <f t="shared" si="44"/>
        <v>2012</v>
      </c>
      <c r="L1347" s="42">
        <f t="shared" ref="L1347:L1410" si="45">IFERROR((DATEDIF(F1347,DATE(2024,12,31),"M")*H1347)/(H1347-J1347),12*_xlfn.NUMBERVALUE(LEFT(G1347,3)))</f>
        <v>253.00454389574756</v>
      </c>
      <c r="M1347" s="39">
        <f>(VLOOKUP(DATE(2005,12,1),IGPM!A:B,2,1)/VLOOKUP(DATE(YEAR(F1347),MONTH(F1347),1),IGPM!A:B,2,1))*H1347</f>
        <v>134.43906746847262</v>
      </c>
      <c r="N1347" s="26" t="s">
        <v>28</v>
      </c>
      <c r="O1347" s="26" t="s">
        <v>29</v>
      </c>
      <c r="P1347" s="25">
        <v>-116.64</v>
      </c>
      <c r="Q1347" s="25">
        <v>73.749999999999986</v>
      </c>
      <c r="R1347" s="25">
        <v>480.58577612245466</v>
      </c>
      <c r="S1347" s="25">
        <v>-294.4247330580551</v>
      </c>
      <c r="T1347" s="27">
        <v>186.16104306439956</v>
      </c>
    </row>
    <row r="1348" spans="1:20">
      <c r="A1348" s="28" t="s">
        <v>1673</v>
      </c>
      <c r="B1348" s="22" t="s">
        <v>734</v>
      </c>
      <c r="C1348" s="22" t="s">
        <v>32</v>
      </c>
      <c r="D1348" s="22" t="s">
        <v>25</v>
      </c>
      <c r="E1348" s="22" t="s">
        <v>26</v>
      </c>
      <c r="F1348" s="23">
        <v>40909</v>
      </c>
      <c r="G1348" s="24" t="s">
        <v>27</v>
      </c>
      <c r="H1348" s="25">
        <v>190.39</v>
      </c>
      <c r="I1348" s="25">
        <v>-116.64</v>
      </c>
      <c r="J1348" s="25">
        <v>73.749999999999986</v>
      </c>
      <c r="K1348" s="41">
        <f t="shared" si="44"/>
        <v>2012</v>
      </c>
      <c r="L1348" s="42">
        <f t="shared" si="45"/>
        <v>253.00454389574756</v>
      </c>
      <c r="M1348" s="39">
        <f>(VLOOKUP(DATE(2005,12,1),IGPM!A:B,2,1)/VLOOKUP(DATE(YEAR(F1348),MONTH(F1348),1),IGPM!A:B,2,1))*H1348</f>
        <v>134.43906746847262</v>
      </c>
      <c r="N1348" s="26" t="s">
        <v>28</v>
      </c>
      <c r="O1348" s="26" t="s">
        <v>29</v>
      </c>
      <c r="P1348" s="25">
        <v>-116.64</v>
      </c>
      <c r="Q1348" s="25">
        <v>73.749999999999986</v>
      </c>
      <c r="R1348" s="25">
        <v>480.58577612245466</v>
      </c>
      <c r="S1348" s="25">
        <v>-294.4247330580551</v>
      </c>
      <c r="T1348" s="27">
        <v>186.16104306439956</v>
      </c>
    </row>
    <row r="1349" spans="1:20">
      <c r="A1349" s="28" t="s">
        <v>1674</v>
      </c>
      <c r="B1349" s="22" t="s">
        <v>51</v>
      </c>
      <c r="C1349" s="22" t="s">
        <v>32</v>
      </c>
      <c r="D1349" s="22" t="s">
        <v>25</v>
      </c>
      <c r="E1349" s="22" t="s">
        <v>26</v>
      </c>
      <c r="F1349" s="23">
        <v>40909</v>
      </c>
      <c r="G1349" s="24" t="s">
        <v>27</v>
      </c>
      <c r="H1349" s="25">
        <v>190.39</v>
      </c>
      <c r="I1349" s="25">
        <v>-115.69</v>
      </c>
      <c r="J1349" s="25">
        <v>74.699999999999989</v>
      </c>
      <c r="K1349" s="41">
        <f t="shared" ref="K1349:K1412" si="46">YEAR(F1349)</f>
        <v>2012</v>
      </c>
      <c r="L1349" s="42">
        <f t="shared" si="45"/>
        <v>255.08211599965423</v>
      </c>
      <c r="M1349" s="39">
        <f>(VLOOKUP(DATE(2005,12,1),IGPM!A:B,2,1)/VLOOKUP(DATE(YEAR(F1349),MONTH(F1349),1),IGPM!A:B,2,1))*H1349</f>
        <v>134.43906746847262</v>
      </c>
      <c r="N1349" s="26" t="s">
        <v>28</v>
      </c>
      <c r="O1349" s="26" t="s">
        <v>29</v>
      </c>
      <c r="P1349" s="25">
        <v>-115.69</v>
      </c>
      <c r="Q1349" s="25">
        <v>74.699999999999989</v>
      </c>
      <c r="R1349" s="25">
        <v>480.58577612245466</v>
      </c>
      <c r="S1349" s="25">
        <v>-292.02672640163235</v>
      </c>
      <c r="T1349" s="27">
        <v>188.55904972082232</v>
      </c>
    </row>
    <row r="1350" spans="1:20">
      <c r="A1350" s="28" t="s">
        <v>1675</v>
      </c>
      <c r="B1350" s="22" t="s">
        <v>51</v>
      </c>
      <c r="C1350" s="22" t="s">
        <v>32</v>
      </c>
      <c r="D1350" s="22" t="s">
        <v>25</v>
      </c>
      <c r="E1350" s="22" t="s">
        <v>26</v>
      </c>
      <c r="F1350" s="23">
        <v>40909</v>
      </c>
      <c r="G1350" s="24" t="s">
        <v>27</v>
      </c>
      <c r="H1350" s="25">
        <v>190.39</v>
      </c>
      <c r="I1350" s="25">
        <v>-115.69</v>
      </c>
      <c r="J1350" s="25">
        <v>74.699999999999989</v>
      </c>
      <c r="K1350" s="41">
        <f t="shared" si="46"/>
        <v>2012</v>
      </c>
      <c r="L1350" s="42">
        <f t="shared" si="45"/>
        <v>255.08211599965423</v>
      </c>
      <c r="M1350" s="39">
        <f>(VLOOKUP(DATE(2005,12,1),IGPM!A:B,2,1)/VLOOKUP(DATE(YEAR(F1350),MONTH(F1350),1),IGPM!A:B,2,1))*H1350</f>
        <v>134.43906746847262</v>
      </c>
      <c r="N1350" s="26" t="s">
        <v>28</v>
      </c>
      <c r="O1350" s="26" t="s">
        <v>29</v>
      </c>
      <c r="P1350" s="25">
        <v>-115.69</v>
      </c>
      <c r="Q1350" s="25">
        <v>74.699999999999989</v>
      </c>
      <c r="R1350" s="25">
        <v>480.58577612245466</v>
      </c>
      <c r="S1350" s="25">
        <v>-292.02672640163235</v>
      </c>
      <c r="T1350" s="27">
        <v>188.55904972082232</v>
      </c>
    </row>
    <row r="1351" spans="1:20">
      <c r="A1351" s="28" t="s">
        <v>1676</v>
      </c>
      <c r="B1351" s="22" t="s">
        <v>53</v>
      </c>
      <c r="C1351" s="22" t="s">
        <v>32</v>
      </c>
      <c r="D1351" s="22" t="s">
        <v>25</v>
      </c>
      <c r="E1351" s="22" t="s">
        <v>26</v>
      </c>
      <c r="F1351" s="23">
        <v>40909</v>
      </c>
      <c r="G1351" s="24" t="s">
        <v>27</v>
      </c>
      <c r="H1351" s="25">
        <v>951.93</v>
      </c>
      <c r="I1351" s="25">
        <v>-505.77</v>
      </c>
      <c r="J1351" s="25">
        <v>446.15999999999997</v>
      </c>
      <c r="K1351" s="41">
        <f t="shared" si="46"/>
        <v>2012</v>
      </c>
      <c r="L1351" s="42">
        <f t="shared" si="45"/>
        <v>291.7317159973901</v>
      </c>
      <c r="M1351" s="39">
        <f>(VLOOKUP(DATE(2005,12,1),IGPM!A:B,2,1)/VLOOKUP(DATE(YEAR(F1351),MONTH(F1351),1),IGPM!A:B,2,1))*H1351</f>
        <v>672.18121484985102</v>
      </c>
      <c r="N1351" s="26" t="s">
        <v>28</v>
      </c>
      <c r="O1351" s="26" t="s">
        <v>29</v>
      </c>
      <c r="P1351" s="25">
        <v>-505.77</v>
      </c>
      <c r="Q1351" s="25">
        <v>446.15999999999997</v>
      </c>
      <c r="R1351" s="25">
        <v>2402.8783962616117</v>
      </c>
      <c r="S1351" s="25">
        <v>-1276.6735017041542</v>
      </c>
      <c r="T1351" s="27">
        <v>1126.2048945574575</v>
      </c>
    </row>
    <row r="1352" spans="1:20">
      <c r="A1352" s="28" t="s">
        <v>1677</v>
      </c>
      <c r="B1352" s="22" t="s">
        <v>53</v>
      </c>
      <c r="C1352" s="22" t="s">
        <v>32</v>
      </c>
      <c r="D1352" s="22" t="s">
        <v>25</v>
      </c>
      <c r="E1352" s="22" t="s">
        <v>26</v>
      </c>
      <c r="F1352" s="23">
        <v>40909</v>
      </c>
      <c r="G1352" s="24" t="s">
        <v>27</v>
      </c>
      <c r="H1352" s="25">
        <v>761.55</v>
      </c>
      <c r="I1352" s="25">
        <v>-462.84</v>
      </c>
      <c r="J1352" s="25">
        <v>298.70999999999998</v>
      </c>
      <c r="K1352" s="41">
        <f t="shared" si="46"/>
        <v>2012</v>
      </c>
      <c r="L1352" s="42">
        <f t="shared" si="45"/>
        <v>255.03467721026706</v>
      </c>
      <c r="M1352" s="39">
        <f>(VLOOKUP(DATE(2005,12,1),IGPM!A:B,2,1)/VLOOKUP(DATE(YEAR(F1352),MONTH(F1352),1),IGPM!A:B,2,1))*H1352</f>
        <v>537.7492086276344</v>
      </c>
      <c r="N1352" s="26" t="s">
        <v>28</v>
      </c>
      <c r="O1352" s="26" t="s">
        <v>29</v>
      </c>
      <c r="P1352" s="25">
        <v>-462.84</v>
      </c>
      <c r="Q1352" s="25">
        <v>298.70999999999998</v>
      </c>
      <c r="R1352" s="25">
        <v>1922.3178623144879</v>
      </c>
      <c r="S1352" s="25">
        <v>-1168.3088430091755</v>
      </c>
      <c r="T1352" s="27">
        <v>754.00901930531245</v>
      </c>
    </row>
    <row r="1353" spans="1:20">
      <c r="A1353" s="28" t="s">
        <v>1678</v>
      </c>
      <c r="B1353" s="22" t="s">
        <v>1679</v>
      </c>
      <c r="C1353" s="22" t="s">
        <v>32</v>
      </c>
      <c r="D1353" s="22" t="s">
        <v>25</v>
      </c>
      <c r="E1353" s="22" t="s">
        <v>26</v>
      </c>
      <c r="F1353" s="23">
        <v>40909</v>
      </c>
      <c r="G1353" s="24" t="s">
        <v>27</v>
      </c>
      <c r="H1353" s="25">
        <v>4950.05</v>
      </c>
      <c r="I1353" s="25">
        <v>-3008.36</v>
      </c>
      <c r="J1353" s="25">
        <v>1941.69</v>
      </c>
      <c r="K1353" s="41">
        <f t="shared" si="46"/>
        <v>2012</v>
      </c>
      <c r="L1353" s="42">
        <f t="shared" si="45"/>
        <v>255.04186666489383</v>
      </c>
      <c r="M1353" s="39">
        <f>(VLOOKUP(DATE(2005,12,1),IGPM!A:B,2,1)/VLOOKUP(DATE(YEAR(F1353),MONTH(F1353),1),IGPM!A:B,2,1))*H1353</f>
        <v>3495.3522029639839</v>
      </c>
      <c r="N1353" s="26" t="s">
        <v>28</v>
      </c>
      <c r="O1353" s="26" t="s">
        <v>29</v>
      </c>
      <c r="P1353" s="25">
        <v>-3008.36</v>
      </c>
      <c r="Q1353" s="25">
        <v>1941.69</v>
      </c>
      <c r="R1353" s="25">
        <v>12495.002999605846</v>
      </c>
      <c r="S1353" s="25">
        <v>-7593.7550578063338</v>
      </c>
      <c r="T1353" s="27">
        <v>4901.2479417995119</v>
      </c>
    </row>
    <row r="1354" spans="1:20">
      <c r="A1354" s="28" t="s">
        <v>1680</v>
      </c>
      <c r="B1354" s="22" t="s">
        <v>51</v>
      </c>
      <c r="C1354" s="22" t="s">
        <v>32</v>
      </c>
      <c r="D1354" s="22" t="s">
        <v>25</v>
      </c>
      <c r="E1354" s="22" t="s">
        <v>26</v>
      </c>
      <c r="F1354" s="23">
        <v>40909</v>
      </c>
      <c r="G1354" s="24" t="s">
        <v>27</v>
      </c>
      <c r="H1354" s="25">
        <v>2475.02</v>
      </c>
      <c r="I1354" s="25">
        <v>-1504.16</v>
      </c>
      <c r="J1354" s="25">
        <v>970.8599999999999</v>
      </c>
      <c r="K1354" s="41">
        <f t="shared" si="46"/>
        <v>2012</v>
      </c>
      <c r="L1354" s="42">
        <f t="shared" si="45"/>
        <v>255.0447425805765</v>
      </c>
      <c r="M1354" s="39">
        <f>(VLOOKUP(DATE(2005,12,1),IGPM!A:B,2,1)/VLOOKUP(DATE(YEAR(F1354),MONTH(F1354),1),IGPM!A:B,2,1))*H1354</f>
        <v>1747.6725708588638</v>
      </c>
      <c r="N1354" s="26" t="s">
        <v>28</v>
      </c>
      <c r="O1354" s="26" t="s">
        <v>29</v>
      </c>
      <c r="P1354" s="25">
        <v>-1504.16</v>
      </c>
      <c r="Q1354" s="25">
        <v>970.8599999999999</v>
      </c>
      <c r="R1354" s="25">
        <v>6247.4888787152568</v>
      </c>
      <c r="S1354" s="25">
        <v>-3796.8270445525054</v>
      </c>
      <c r="T1354" s="27">
        <v>2450.6618341627513</v>
      </c>
    </row>
    <row r="1355" spans="1:20">
      <c r="A1355" s="28" t="s">
        <v>1681</v>
      </c>
      <c r="B1355" s="22" t="s">
        <v>53</v>
      </c>
      <c r="C1355" s="22" t="s">
        <v>32</v>
      </c>
      <c r="D1355" s="22" t="s">
        <v>25</v>
      </c>
      <c r="E1355" s="22" t="s">
        <v>26</v>
      </c>
      <c r="F1355" s="23">
        <v>40909</v>
      </c>
      <c r="G1355" s="24" t="s">
        <v>27</v>
      </c>
      <c r="H1355" s="25">
        <v>6377.94</v>
      </c>
      <c r="I1355" s="25">
        <v>-3876.14</v>
      </c>
      <c r="J1355" s="25">
        <v>2501.7999999999997</v>
      </c>
      <c r="K1355" s="41">
        <f t="shared" si="46"/>
        <v>2012</v>
      </c>
      <c r="L1355" s="42">
        <f t="shared" si="45"/>
        <v>255.04256812189445</v>
      </c>
      <c r="M1355" s="39">
        <f>(VLOOKUP(DATE(2005,12,1),IGPM!A:B,2,1)/VLOOKUP(DATE(YEAR(F1355),MONTH(F1355),1),IGPM!A:B,2,1))*H1355</f>
        <v>4503.6204946156322</v>
      </c>
      <c r="N1355" s="26" t="s">
        <v>28</v>
      </c>
      <c r="O1355" s="26" t="s">
        <v>29</v>
      </c>
      <c r="P1355" s="25">
        <v>-3876.14</v>
      </c>
      <c r="Q1355" s="25">
        <v>2501.7999999999997</v>
      </c>
      <c r="R1355" s="25">
        <v>16099.307972910598</v>
      </c>
      <c r="S1355" s="25">
        <v>-9784.2205486595485</v>
      </c>
      <c r="T1355" s="27">
        <v>6315.087424251049</v>
      </c>
    </row>
    <row r="1356" spans="1:20">
      <c r="A1356" s="28" t="s">
        <v>1682</v>
      </c>
      <c r="B1356" s="22" t="s">
        <v>53</v>
      </c>
      <c r="C1356" s="22" t="s">
        <v>32</v>
      </c>
      <c r="D1356" s="22" t="s">
        <v>25</v>
      </c>
      <c r="E1356" s="22" t="s">
        <v>26</v>
      </c>
      <c r="F1356" s="23">
        <v>40909</v>
      </c>
      <c r="G1356" s="24" t="s">
        <v>27</v>
      </c>
      <c r="H1356" s="25">
        <v>6377.94</v>
      </c>
      <c r="I1356" s="25">
        <v>-3876.14</v>
      </c>
      <c r="J1356" s="25">
        <v>2501.7999999999997</v>
      </c>
      <c r="K1356" s="41">
        <f t="shared" si="46"/>
        <v>2012</v>
      </c>
      <c r="L1356" s="42">
        <f t="shared" si="45"/>
        <v>255.04256812189445</v>
      </c>
      <c r="M1356" s="39">
        <f>(VLOOKUP(DATE(2005,12,1),IGPM!A:B,2,1)/VLOOKUP(DATE(YEAR(F1356),MONTH(F1356),1),IGPM!A:B,2,1))*H1356</f>
        <v>4503.6204946156322</v>
      </c>
      <c r="N1356" s="26" t="s">
        <v>28</v>
      </c>
      <c r="O1356" s="26" t="s">
        <v>29</v>
      </c>
      <c r="P1356" s="25">
        <v>-3876.14</v>
      </c>
      <c r="Q1356" s="25">
        <v>2501.7999999999997</v>
      </c>
      <c r="R1356" s="25">
        <v>16099.307972910598</v>
      </c>
      <c r="S1356" s="25">
        <v>-9784.2205486595485</v>
      </c>
      <c r="T1356" s="27">
        <v>6315.087424251049</v>
      </c>
    </row>
    <row r="1357" spans="1:20">
      <c r="A1357" s="28" t="s">
        <v>1683</v>
      </c>
      <c r="B1357" s="22" t="s">
        <v>51</v>
      </c>
      <c r="C1357" s="22" t="s">
        <v>32</v>
      </c>
      <c r="D1357" s="22" t="s">
        <v>25</v>
      </c>
      <c r="E1357" s="22" t="s">
        <v>26</v>
      </c>
      <c r="F1357" s="23">
        <v>40909</v>
      </c>
      <c r="G1357" s="24" t="s">
        <v>27</v>
      </c>
      <c r="H1357" s="25">
        <v>2475.02</v>
      </c>
      <c r="I1357" s="25">
        <v>-1504.16</v>
      </c>
      <c r="J1357" s="25">
        <v>970.8599999999999</v>
      </c>
      <c r="K1357" s="41">
        <f t="shared" si="46"/>
        <v>2012</v>
      </c>
      <c r="L1357" s="42">
        <f t="shared" si="45"/>
        <v>255.0447425805765</v>
      </c>
      <c r="M1357" s="39">
        <f>(VLOOKUP(DATE(2005,12,1),IGPM!A:B,2,1)/VLOOKUP(DATE(YEAR(F1357),MONTH(F1357),1),IGPM!A:B,2,1))*H1357</f>
        <v>1747.6725708588638</v>
      </c>
      <c r="N1357" s="26" t="s">
        <v>28</v>
      </c>
      <c r="O1357" s="26" t="s">
        <v>29</v>
      </c>
      <c r="P1357" s="25">
        <v>-1504.16</v>
      </c>
      <c r="Q1357" s="25">
        <v>970.8599999999999</v>
      </c>
      <c r="R1357" s="25">
        <v>6247.4888787152568</v>
      </c>
      <c r="S1357" s="25">
        <v>-3796.8270445525054</v>
      </c>
      <c r="T1357" s="27">
        <v>2450.6618341627513</v>
      </c>
    </row>
    <row r="1358" spans="1:20">
      <c r="A1358" s="28" t="s">
        <v>1684</v>
      </c>
      <c r="B1358" s="22" t="s">
        <v>1679</v>
      </c>
      <c r="C1358" s="22" t="s">
        <v>32</v>
      </c>
      <c r="D1358" s="22" t="s">
        <v>25</v>
      </c>
      <c r="E1358" s="22" t="s">
        <v>26</v>
      </c>
      <c r="F1358" s="23">
        <v>40909</v>
      </c>
      <c r="G1358" s="24" t="s">
        <v>27</v>
      </c>
      <c r="H1358" s="25">
        <v>4950.05</v>
      </c>
      <c r="I1358" s="25">
        <v>-3008.36</v>
      </c>
      <c r="J1358" s="25">
        <v>1941.69</v>
      </c>
      <c r="K1358" s="41">
        <f t="shared" si="46"/>
        <v>2012</v>
      </c>
      <c r="L1358" s="42">
        <f t="shared" si="45"/>
        <v>255.04186666489383</v>
      </c>
      <c r="M1358" s="39">
        <f>(VLOOKUP(DATE(2005,12,1),IGPM!A:B,2,1)/VLOOKUP(DATE(YEAR(F1358),MONTH(F1358),1),IGPM!A:B,2,1))*H1358</f>
        <v>3495.3522029639839</v>
      </c>
      <c r="N1358" s="26" t="s">
        <v>28</v>
      </c>
      <c r="O1358" s="26" t="s">
        <v>29</v>
      </c>
      <c r="P1358" s="25">
        <v>-3008.36</v>
      </c>
      <c r="Q1358" s="25">
        <v>1941.69</v>
      </c>
      <c r="R1358" s="25">
        <v>12495.002999605846</v>
      </c>
      <c r="S1358" s="25">
        <v>-7593.7550578063338</v>
      </c>
      <c r="T1358" s="27">
        <v>4901.2479417995119</v>
      </c>
    </row>
    <row r="1359" spans="1:20">
      <c r="A1359" s="28" t="s">
        <v>1685</v>
      </c>
      <c r="B1359" s="22" t="s">
        <v>68</v>
      </c>
      <c r="C1359" s="22" t="s">
        <v>69</v>
      </c>
      <c r="D1359" s="22" t="s">
        <v>25</v>
      </c>
      <c r="E1359" s="22" t="s">
        <v>26</v>
      </c>
      <c r="F1359" s="23">
        <v>40909</v>
      </c>
      <c r="G1359" s="24" t="s">
        <v>27</v>
      </c>
      <c r="H1359" s="25">
        <v>53486.75</v>
      </c>
      <c r="I1359" s="25">
        <v>-25482.36</v>
      </c>
      <c r="J1359" s="25">
        <v>28004.39</v>
      </c>
      <c r="K1359" s="41">
        <f t="shared" si="46"/>
        <v>2012</v>
      </c>
      <c r="L1359" s="42">
        <f t="shared" si="45"/>
        <v>325.34059835902167</v>
      </c>
      <c r="M1359" s="39">
        <f>(VLOOKUP(DATE(2005,12,1),IGPM!A:B,2,1)/VLOOKUP(DATE(YEAR(F1359),MONTH(F1359),1),IGPM!A:B,2,1))*H1359</f>
        <v>37768.311318448068</v>
      </c>
      <c r="N1359" s="26" t="s">
        <v>28</v>
      </c>
      <c r="O1359" s="26" t="s">
        <v>29</v>
      </c>
      <c r="P1359" s="25">
        <v>-25482.36</v>
      </c>
      <c r="Q1359" s="25">
        <v>28004.39</v>
      </c>
      <c r="R1359" s="25">
        <v>135012.19213728505</v>
      </c>
      <c r="S1359" s="25">
        <v>-64323.019896169943</v>
      </c>
      <c r="T1359" s="27">
        <v>70689.172241115099</v>
      </c>
    </row>
    <row r="1360" spans="1:20">
      <c r="A1360" s="28" t="s">
        <v>1686</v>
      </c>
      <c r="B1360" s="22" t="s">
        <v>111</v>
      </c>
      <c r="C1360" s="22" t="s">
        <v>32</v>
      </c>
      <c r="D1360" s="22" t="s">
        <v>25</v>
      </c>
      <c r="E1360" s="22" t="s">
        <v>26</v>
      </c>
      <c r="F1360" s="23">
        <v>40909</v>
      </c>
      <c r="G1360" s="24" t="s">
        <v>27</v>
      </c>
      <c r="H1360" s="25">
        <v>1618.28</v>
      </c>
      <c r="I1360" s="25">
        <v>-1022.76</v>
      </c>
      <c r="J1360" s="25">
        <v>595.52</v>
      </c>
      <c r="K1360" s="41">
        <f t="shared" si="46"/>
        <v>2012</v>
      </c>
      <c r="L1360" s="42">
        <f t="shared" si="45"/>
        <v>245.25147639719972</v>
      </c>
      <c r="M1360" s="39">
        <f>(VLOOKUP(DATE(2005,12,1),IGPM!A:B,2,1)/VLOOKUP(DATE(YEAR(F1360),MONTH(F1360),1),IGPM!A:B,2,1))*H1360</f>
        <v>1142.7073591201211</v>
      </c>
      <c r="N1360" s="26" t="s">
        <v>28</v>
      </c>
      <c r="O1360" s="26" t="s">
        <v>29</v>
      </c>
      <c r="P1360" s="25">
        <v>-1022.76</v>
      </c>
      <c r="Q1360" s="25">
        <v>595.52</v>
      </c>
      <c r="R1360" s="25">
        <v>4084.8907494272071</v>
      </c>
      <c r="S1360" s="25">
        <v>-2581.668724129428</v>
      </c>
      <c r="T1360" s="27">
        <v>1503.2220252977791</v>
      </c>
    </row>
    <row r="1361" spans="1:20">
      <c r="A1361" s="28" t="s">
        <v>1687</v>
      </c>
      <c r="B1361" s="22" t="s">
        <v>1688</v>
      </c>
      <c r="C1361" s="22" t="s">
        <v>24</v>
      </c>
      <c r="D1361" s="22" t="s">
        <v>25</v>
      </c>
      <c r="E1361" s="22" t="s">
        <v>26</v>
      </c>
      <c r="F1361" s="23">
        <v>40909</v>
      </c>
      <c r="G1361" s="24" t="s">
        <v>27</v>
      </c>
      <c r="H1361" s="25">
        <v>285.58</v>
      </c>
      <c r="I1361" s="25">
        <v>-278.54000000000002</v>
      </c>
      <c r="J1361" s="25">
        <v>7.0399999999999636</v>
      </c>
      <c r="K1361" s="41">
        <f t="shared" si="46"/>
        <v>2012</v>
      </c>
      <c r="L1361" s="42">
        <f t="shared" si="45"/>
        <v>158.91757018740572</v>
      </c>
      <c r="M1361" s="39">
        <f>(VLOOKUP(DATE(2005,12,1),IGPM!A:B,2,1)/VLOOKUP(DATE(YEAR(F1361),MONTH(F1361),1),IGPM!A:B,2,1))*H1361</f>
        <v>201.65507057958089</v>
      </c>
      <c r="N1361" s="26" t="s">
        <v>28</v>
      </c>
      <c r="O1361" s="26" t="s">
        <v>29</v>
      </c>
      <c r="P1361" s="25">
        <v>-278.54000000000002</v>
      </c>
      <c r="Q1361" s="25">
        <v>7.0399999999999636</v>
      </c>
      <c r="R1361" s="25">
        <v>720.8660430960166</v>
      </c>
      <c r="S1361" s="25">
        <v>-703.09555166315749</v>
      </c>
      <c r="T1361" s="27">
        <v>17.770491432859103</v>
      </c>
    </row>
    <row r="1362" spans="1:20">
      <c r="A1362" s="28" t="s">
        <v>1689</v>
      </c>
      <c r="B1362" s="22" t="s">
        <v>81</v>
      </c>
      <c r="C1362" s="22" t="s">
        <v>82</v>
      </c>
      <c r="D1362" s="22" t="s">
        <v>25</v>
      </c>
      <c r="E1362" s="22" t="s">
        <v>26</v>
      </c>
      <c r="F1362" s="23">
        <v>40909</v>
      </c>
      <c r="G1362" s="24" t="s">
        <v>27</v>
      </c>
      <c r="H1362" s="25">
        <v>190.39</v>
      </c>
      <c r="I1362" s="25">
        <v>-186.04</v>
      </c>
      <c r="J1362" s="25">
        <v>4.3499999999999943</v>
      </c>
      <c r="K1362" s="41">
        <f t="shared" si="46"/>
        <v>2012</v>
      </c>
      <c r="L1362" s="42">
        <f t="shared" si="45"/>
        <v>158.62422059772092</v>
      </c>
      <c r="M1362" s="39">
        <f>(VLOOKUP(DATE(2005,12,1),IGPM!A:B,2,1)/VLOOKUP(DATE(YEAR(F1362),MONTH(F1362),1),IGPM!A:B,2,1))*H1362</f>
        <v>134.43906746847262</v>
      </c>
      <c r="N1362" s="26" t="s">
        <v>28</v>
      </c>
      <c r="O1362" s="26" t="s">
        <v>29</v>
      </c>
      <c r="P1362" s="25">
        <v>-186.04</v>
      </c>
      <c r="Q1362" s="25">
        <v>4.3499999999999943</v>
      </c>
      <c r="R1362" s="25">
        <v>480.58577612245466</v>
      </c>
      <c r="S1362" s="25">
        <v>-469.60542985357148</v>
      </c>
      <c r="T1362" s="27">
        <v>10.980346268883181</v>
      </c>
    </row>
    <row r="1363" spans="1:20">
      <c r="A1363" s="28" t="s">
        <v>1690</v>
      </c>
      <c r="B1363" s="22" t="s">
        <v>1430</v>
      </c>
      <c r="C1363" s="22" t="s">
        <v>24</v>
      </c>
      <c r="D1363" s="22" t="s">
        <v>25</v>
      </c>
      <c r="E1363" s="22" t="s">
        <v>26</v>
      </c>
      <c r="F1363" s="23">
        <v>40909</v>
      </c>
      <c r="G1363" s="24" t="s">
        <v>27</v>
      </c>
      <c r="H1363" s="25">
        <v>190.39</v>
      </c>
      <c r="I1363" s="25">
        <v>-190.39</v>
      </c>
      <c r="J1363" s="25">
        <v>0</v>
      </c>
      <c r="K1363" s="41">
        <f t="shared" si="46"/>
        <v>2012</v>
      </c>
      <c r="L1363" s="42">
        <f t="shared" si="45"/>
        <v>155</v>
      </c>
      <c r="M1363" s="39">
        <f>(VLOOKUP(DATE(2005,12,1),IGPM!A:B,2,1)/VLOOKUP(DATE(YEAR(F1363),MONTH(F1363),1),IGPM!A:B,2,1))*H1363</f>
        <v>134.43906746847262</v>
      </c>
      <c r="N1363" s="26" t="s">
        <v>28</v>
      </c>
      <c r="O1363" s="26" t="s">
        <v>29</v>
      </c>
      <c r="P1363" s="25">
        <v>-190.39</v>
      </c>
      <c r="Q1363" s="25">
        <v>0</v>
      </c>
      <c r="R1363" s="25">
        <v>480.58577612245466</v>
      </c>
      <c r="S1363" s="25">
        <v>-480.58577612245466</v>
      </c>
      <c r="T1363" s="27">
        <v>0</v>
      </c>
    </row>
    <row r="1364" spans="1:20">
      <c r="A1364" s="28" t="s">
        <v>1691</v>
      </c>
      <c r="B1364" s="22" t="s">
        <v>245</v>
      </c>
      <c r="C1364" s="22" t="s">
        <v>24</v>
      </c>
      <c r="D1364" s="22" t="s">
        <v>25</v>
      </c>
      <c r="E1364" s="22" t="s">
        <v>26</v>
      </c>
      <c r="F1364" s="23">
        <v>40909</v>
      </c>
      <c r="G1364" s="24" t="s">
        <v>27</v>
      </c>
      <c r="H1364" s="25">
        <v>94.99</v>
      </c>
      <c r="I1364" s="25">
        <v>-92.87</v>
      </c>
      <c r="J1364" s="25">
        <v>2.1199999999999903</v>
      </c>
      <c r="K1364" s="41">
        <f t="shared" si="46"/>
        <v>2012</v>
      </c>
      <c r="L1364" s="42">
        <f t="shared" si="45"/>
        <v>158.53827931517174</v>
      </c>
      <c r="M1364" s="39">
        <f>(VLOOKUP(DATE(2005,12,1),IGPM!A:B,2,1)/VLOOKUP(DATE(YEAR(F1364),MONTH(F1364),1),IGPM!A:B,2,1))*H1364</f>
        <v>67.074778185987782</v>
      </c>
      <c r="N1364" s="26" t="s">
        <v>28</v>
      </c>
      <c r="O1364" s="26" t="s">
        <v>29</v>
      </c>
      <c r="P1364" s="25">
        <v>-92.87</v>
      </c>
      <c r="Q1364" s="25">
        <v>2.1199999999999903</v>
      </c>
      <c r="R1364" s="25">
        <v>239.77542346694662</v>
      </c>
      <c r="S1364" s="25">
        <v>-234.42408229682425</v>
      </c>
      <c r="T1364" s="27">
        <v>5.3513411701223674</v>
      </c>
    </row>
    <row r="1365" spans="1:20">
      <c r="A1365" s="28" t="s">
        <v>1692</v>
      </c>
      <c r="B1365" s="22" t="s">
        <v>328</v>
      </c>
      <c r="C1365" s="22" t="s">
        <v>24</v>
      </c>
      <c r="D1365" s="22" t="s">
        <v>25</v>
      </c>
      <c r="E1365" s="22" t="s">
        <v>26</v>
      </c>
      <c r="F1365" s="23">
        <v>40909</v>
      </c>
      <c r="G1365" s="24" t="s">
        <v>27</v>
      </c>
      <c r="H1365" s="25">
        <v>571.16</v>
      </c>
      <c r="I1365" s="25">
        <v>-571.16</v>
      </c>
      <c r="J1365" s="25">
        <v>0</v>
      </c>
      <c r="K1365" s="41">
        <f t="shared" si="46"/>
        <v>2012</v>
      </c>
      <c r="L1365" s="42">
        <f t="shared" si="45"/>
        <v>155</v>
      </c>
      <c r="M1365" s="39">
        <f>(VLOOKUP(DATE(2005,12,1),IGPM!A:B,2,1)/VLOOKUP(DATE(YEAR(F1365),MONTH(F1365),1),IGPM!A:B,2,1))*H1365</f>
        <v>403.31014115916179</v>
      </c>
      <c r="N1365" s="26" t="s">
        <v>28</v>
      </c>
      <c r="O1365" s="26" t="s">
        <v>29</v>
      </c>
      <c r="P1365" s="25">
        <v>-571.16</v>
      </c>
      <c r="Q1365" s="25">
        <v>0</v>
      </c>
      <c r="R1365" s="25">
        <v>1441.7320861920332</v>
      </c>
      <c r="S1365" s="25">
        <v>-1441.7320861920332</v>
      </c>
      <c r="T1365" s="27">
        <v>0</v>
      </c>
    </row>
    <row r="1366" spans="1:20">
      <c r="A1366" s="28" t="s">
        <v>1693</v>
      </c>
      <c r="B1366" s="22" t="s">
        <v>243</v>
      </c>
      <c r="C1366" s="22" t="s">
        <v>24</v>
      </c>
      <c r="D1366" s="22" t="s">
        <v>25</v>
      </c>
      <c r="E1366" s="22" t="s">
        <v>26</v>
      </c>
      <c r="F1366" s="23">
        <v>40909</v>
      </c>
      <c r="G1366" s="24" t="s">
        <v>27</v>
      </c>
      <c r="H1366" s="25">
        <v>2189.44</v>
      </c>
      <c r="I1366" s="25">
        <v>-2189.44</v>
      </c>
      <c r="J1366" s="25">
        <v>0</v>
      </c>
      <c r="K1366" s="41">
        <f t="shared" si="46"/>
        <v>2012</v>
      </c>
      <c r="L1366" s="42">
        <f t="shared" si="45"/>
        <v>155</v>
      </c>
      <c r="M1366" s="39">
        <f>(VLOOKUP(DATE(2005,12,1),IGPM!A:B,2,1)/VLOOKUP(DATE(YEAR(F1366),MONTH(F1366),1),IGPM!A:B,2,1))*H1366</f>
        <v>1546.017500279283</v>
      </c>
      <c r="N1366" s="26" t="s">
        <v>28</v>
      </c>
      <c r="O1366" s="26" t="s">
        <v>29</v>
      </c>
      <c r="P1366" s="25">
        <v>-2189.44</v>
      </c>
      <c r="Q1366" s="25">
        <v>0</v>
      </c>
      <c r="R1366" s="25">
        <v>5526.6228356192405</v>
      </c>
      <c r="S1366" s="25">
        <v>-5526.6228356192405</v>
      </c>
      <c r="T1366" s="27">
        <v>0</v>
      </c>
    </row>
    <row r="1367" spans="1:20">
      <c r="A1367" s="28" t="s">
        <v>1694</v>
      </c>
      <c r="B1367" s="22" t="s">
        <v>186</v>
      </c>
      <c r="C1367" s="22" t="s">
        <v>32</v>
      </c>
      <c r="D1367" s="22" t="s">
        <v>25</v>
      </c>
      <c r="E1367" s="22" t="s">
        <v>26</v>
      </c>
      <c r="F1367" s="23">
        <v>40909</v>
      </c>
      <c r="G1367" s="24" t="s">
        <v>27</v>
      </c>
      <c r="H1367" s="25">
        <v>8472.19</v>
      </c>
      <c r="I1367" s="25">
        <v>-4778.5</v>
      </c>
      <c r="J1367" s="25">
        <v>3693.6900000000005</v>
      </c>
      <c r="K1367" s="41">
        <f t="shared" si="46"/>
        <v>2012</v>
      </c>
      <c r="L1367" s="42">
        <f t="shared" si="45"/>
        <v>274.81206445537305</v>
      </c>
      <c r="M1367" s="39">
        <f>(VLOOKUP(DATE(2005,12,1),IGPM!A:B,2,1)/VLOOKUP(DATE(YEAR(F1367),MONTH(F1367),1),IGPM!A:B,2,1))*H1367</f>
        <v>5982.4219917838072</v>
      </c>
      <c r="N1367" s="26" t="s">
        <v>28</v>
      </c>
      <c r="O1367" s="26" t="s">
        <v>29</v>
      </c>
      <c r="P1367" s="25">
        <v>-4778.5</v>
      </c>
      <c r="Q1367" s="25">
        <v>3693.6900000000005</v>
      </c>
      <c r="R1367" s="25">
        <v>21385.650541556279</v>
      </c>
      <c r="S1367" s="25">
        <v>-12061.973481806554</v>
      </c>
      <c r="T1367" s="27">
        <v>9323.6770597497252</v>
      </c>
    </row>
    <row r="1368" spans="1:20">
      <c r="A1368" s="28" t="s">
        <v>1695</v>
      </c>
      <c r="B1368" s="22" t="s">
        <v>1696</v>
      </c>
      <c r="C1368" s="22" t="s">
        <v>32</v>
      </c>
      <c r="D1368" s="22" t="s">
        <v>25</v>
      </c>
      <c r="E1368" s="22" t="s">
        <v>26</v>
      </c>
      <c r="F1368" s="23">
        <v>40909</v>
      </c>
      <c r="G1368" s="24" t="s">
        <v>27</v>
      </c>
      <c r="H1368" s="25">
        <v>6187.56</v>
      </c>
      <c r="I1368" s="25">
        <v>-3879.05</v>
      </c>
      <c r="J1368" s="25">
        <v>2308.5100000000002</v>
      </c>
      <c r="K1368" s="41">
        <f t="shared" si="46"/>
        <v>2012</v>
      </c>
      <c r="L1368" s="42">
        <f t="shared" si="45"/>
        <v>247.24399015222801</v>
      </c>
      <c r="M1368" s="39">
        <f>(VLOOKUP(DATE(2005,12,1),IGPM!A:B,2,1)/VLOOKUP(DATE(YEAR(F1368),MONTH(F1368),1),IGPM!A:B,2,1))*H1368</f>
        <v>4369.1884883934163</v>
      </c>
      <c r="N1368" s="26" t="s">
        <v>28</v>
      </c>
      <c r="O1368" s="26" t="s">
        <v>29</v>
      </c>
      <c r="P1368" s="25">
        <v>-3879.05</v>
      </c>
      <c r="Q1368" s="25">
        <v>2308.5100000000002</v>
      </c>
      <c r="R1368" s="25">
        <v>15618.747438963475</v>
      </c>
      <c r="S1368" s="25">
        <v>-9791.566021680801</v>
      </c>
      <c r="T1368" s="27">
        <v>5827.1814172826744</v>
      </c>
    </row>
    <row r="1369" spans="1:20">
      <c r="A1369" s="28" t="s">
        <v>1697</v>
      </c>
      <c r="B1369" s="22" t="s">
        <v>186</v>
      </c>
      <c r="C1369" s="22" t="s">
        <v>32</v>
      </c>
      <c r="D1369" s="22" t="s">
        <v>25</v>
      </c>
      <c r="E1369" s="22" t="s">
        <v>26</v>
      </c>
      <c r="F1369" s="23">
        <v>40909</v>
      </c>
      <c r="G1369" s="24" t="s">
        <v>27</v>
      </c>
      <c r="H1369" s="25">
        <v>8472.19</v>
      </c>
      <c r="I1369" s="25">
        <v>-4778.5</v>
      </c>
      <c r="J1369" s="25">
        <v>3693.6900000000005</v>
      </c>
      <c r="K1369" s="41">
        <f t="shared" si="46"/>
        <v>2012</v>
      </c>
      <c r="L1369" s="42">
        <f t="shared" si="45"/>
        <v>274.81206445537305</v>
      </c>
      <c r="M1369" s="39">
        <f>(VLOOKUP(DATE(2005,12,1),IGPM!A:B,2,1)/VLOOKUP(DATE(YEAR(F1369),MONTH(F1369),1),IGPM!A:B,2,1))*H1369</f>
        <v>5982.4219917838072</v>
      </c>
      <c r="N1369" s="26" t="s">
        <v>28</v>
      </c>
      <c r="O1369" s="26" t="s">
        <v>29</v>
      </c>
      <c r="P1369" s="25">
        <v>-4778.5</v>
      </c>
      <c r="Q1369" s="25">
        <v>3693.6900000000005</v>
      </c>
      <c r="R1369" s="25">
        <v>21385.650541556279</v>
      </c>
      <c r="S1369" s="25">
        <v>-12061.973481806554</v>
      </c>
      <c r="T1369" s="27">
        <v>9323.6770597497252</v>
      </c>
    </row>
    <row r="1370" spans="1:20">
      <c r="A1370" s="28" t="s">
        <v>1698</v>
      </c>
      <c r="B1370" s="22" t="s">
        <v>1696</v>
      </c>
      <c r="C1370" s="22" t="s">
        <v>32</v>
      </c>
      <c r="D1370" s="22" t="s">
        <v>25</v>
      </c>
      <c r="E1370" s="22" t="s">
        <v>26</v>
      </c>
      <c r="F1370" s="23">
        <v>40909</v>
      </c>
      <c r="G1370" s="24" t="s">
        <v>27</v>
      </c>
      <c r="H1370" s="25">
        <v>6092.36</v>
      </c>
      <c r="I1370" s="25">
        <v>-3884.91</v>
      </c>
      <c r="J1370" s="25">
        <v>2207.4499999999998</v>
      </c>
      <c r="K1370" s="41">
        <f t="shared" si="46"/>
        <v>2012</v>
      </c>
      <c r="L1370" s="42">
        <f t="shared" si="45"/>
        <v>243.07276101634272</v>
      </c>
      <c r="M1370" s="39">
        <f>(VLOOKUP(DATE(2005,12,1),IGPM!A:B,2,1)/VLOOKUP(DATE(YEAR(F1370),MONTH(F1370),1),IGPM!A:B,2,1))*H1370</f>
        <v>4301.9654240360514</v>
      </c>
      <c r="N1370" s="26" t="s">
        <v>28</v>
      </c>
      <c r="O1370" s="26" t="s">
        <v>29</v>
      </c>
      <c r="P1370" s="25">
        <v>-3884.91</v>
      </c>
      <c r="Q1370" s="25">
        <v>2207.4499999999998</v>
      </c>
      <c r="R1370" s="25">
        <v>15378.44192981458</v>
      </c>
      <c r="S1370" s="25">
        <v>-9806.3579364246307</v>
      </c>
      <c r="T1370" s="27">
        <v>5572.0839933899497</v>
      </c>
    </row>
    <row r="1371" spans="1:20">
      <c r="A1371" s="28" t="s">
        <v>1699</v>
      </c>
      <c r="B1371" s="22" t="s">
        <v>186</v>
      </c>
      <c r="C1371" s="22" t="s">
        <v>32</v>
      </c>
      <c r="D1371" s="22" t="s">
        <v>25</v>
      </c>
      <c r="E1371" s="22" t="s">
        <v>26</v>
      </c>
      <c r="F1371" s="23">
        <v>40909</v>
      </c>
      <c r="G1371" s="24" t="s">
        <v>27</v>
      </c>
      <c r="H1371" s="25">
        <v>14754.94</v>
      </c>
      <c r="I1371" s="25">
        <v>-7839.4</v>
      </c>
      <c r="J1371" s="25">
        <v>6915.5400000000009</v>
      </c>
      <c r="K1371" s="41">
        <f t="shared" si="46"/>
        <v>2012</v>
      </c>
      <c r="L1371" s="42">
        <f t="shared" si="45"/>
        <v>291.73351276883437</v>
      </c>
      <c r="M1371" s="39">
        <f>(VLOOKUP(DATE(2005,12,1),IGPM!A:B,2,1)/VLOOKUP(DATE(YEAR(F1371),MONTH(F1371),1),IGPM!A:B,2,1))*H1371</f>
        <v>10418.826483288331</v>
      </c>
      <c r="N1371" s="26" t="s">
        <v>28</v>
      </c>
      <c r="O1371" s="26" t="s">
        <v>29</v>
      </c>
      <c r="P1371" s="25">
        <v>-7839.4</v>
      </c>
      <c r="Q1371" s="25">
        <v>6915.5400000000009</v>
      </c>
      <c r="R1371" s="25">
        <v>37244.678247493313</v>
      </c>
      <c r="S1371" s="25">
        <v>-19788.35092880073</v>
      </c>
      <c r="T1371" s="27">
        <v>17456.327318692584</v>
      </c>
    </row>
    <row r="1372" spans="1:20">
      <c r="A1372" s="28" t="s">
        <v>1700</v>
      </c>
      <c r="B1372" s="22" t="s">
        <v>1701</v>
      </c>
      <c r="C1372" s="22" t="s">
        <v>32</v>
      </c>
      <c r="D1372" s="22" t="s">
        <v>25</v>
      </c>
      <c r="E1372" s="22" t="s">
        <v>26</v>
      </c>
      <c r="F1372" s="23">
        <v>40909</v>
      </c>
      <c r="G1372" s="24" t="s">
        <v>27</v>
      </c>
      <c r="H1372" s="25">
        <v>7805.84</v>
      </c>
      <c r="I1372" s="25">
        <v>-4977.5600000000004</v>
      </c>
      <c r="J1372" s="25">
        <v>2828.2799999999997</v>
      </c>
      <c r="K1372" s="41">
        <f t="shared" si="46"/>
        <v>2012</v>
      </c>
      <c r="L1372" s="42">
        <f t="shared" si="45"/>
        <v>243.07194689767675</v>
      </c>
      <c r="M1372" s="39">
        <f>(VLOOKUP(DATE(2005,12,1),IGPM!A:B,2,1)/VLOOKUP(DATE(YEAR(F1372),MONTH(F1372),1),IGPM!A:B,2,1))*H1372</f>
        <v>5511.8958475135369</v>
      </c>
      <c r="N1372" s="26" t="s">
        <v>28</v>
      </c>
      <c r="O1372" s="26" t="s">
        <v>29</v>
      </c>
      <c r="P1372" s="25">
        <v>-4977.5600000000004</v>
      </c>
      <c r="Q1372" s="25">
        <v>2828.2799999999997</v>
      </c>
      <c r="R1372" s="25">
        <v>19703.63818839068</v>
      </c>
      <c r="S1372" s="25">
        <v>-12564.444223940784</v>
      </c>
      <c r="T1372" s="27">
        <v>7139.1939644498962</v>
      </c>
    </row>
    <row r="1373" spans="1:20">
      <c r="A1373" s="28" t="s">
        <v>1702</v>
      </c>
      <c r="B1373" s="22" t="s">
        <v>186</v>
      </c>
      <c r="C1373" s="22" t="s">
        <v>32</v>
      </c>
      <c r="D1373" s="22" t="s">
        <v>25</v>
      </c>
      <c r="E1373" s="22" t="s">
        <v>26</v>
      </c>
      <c r="F1373" s="23">
        <v>40909</v>
      </c>
      <c r="G1373" s="24" t="s">
        <v>27</v>
      </c>
      <c r="H1373" s="25">
        <v>12089.53</v>
      </c>
      <c r="I1373" s="25">
        <v>-6423.26</v>
      </c>
      <c r="J1373" s="25">
        <v>5666.27</v>
      </c>
      <c r="K1373" s="41">
        <f t="shared" si="46"/>
        <v>2012</v>
      </c>
      <c r="L1373" s="42">
        <f t="shared" si="45"/>
        <v>291.73303742959183</v>
      </c>
      <c r="M1373" s="39">
        <f>(VLOOKUP(DATE(2005,12,1),IGPM!A:B,2,1)/VLOOKUP(DATE(YEAR(F1373),MONTH(F1373),1),IGPM!A:B,2,1))*H1373</f>
        <v>8536.7148449609958</v>
      </c>
      <c r="N1373" s="26" t="s">
        <v>28</v>
      </c>
      <c r="O1373" s="26" t="s">
        <v>29</v>
      </c>
      <c r="P1373" s="25">
        <v>-6423.26</v>
      </c>
      <c r="Q1373" s="25">
        <v>5666.27</v>
      </c>
      <c r="R1373" s="25">
        <v>30516.6035926556</v>
      </c>
      <c r="S1373" s="25">
        <v>-16213.70551150963</v>
      </c>
      <c r="T1373" s="27">
        <v>14302.89808114597</v>
      </c>
    </row>
    <row r="1374" spans="1:20">
      <c r="A1374" s="28" t="s">
        <v>1703</v>
      </c>
      <c r="B1374" s="22" t="s">
        <v>1704</v>
      </c>
      <c r="C1374" s="22" t="s">
        <v>32</v>
      </c>
      <c r="D1374" s="22" t="s">
        <v>25</v>
      </c>
      <c r="E1374" s="22" t="s">
        <v>26</v>
      </c>
      <c r="F1374" s="23">
        <v>40909</v>
      </c>
      <c r="G1374" s="24" t="s">
        <v>27</v>
      </c>
      <c r="H1374" s="25">
        <v>6473.14</v>
      </c>
      <c r="I1374" s="25">
        <v>-4091.04</v>
      </c>
      <c r="J1374" s="25">
        <v>2382.1000000000004</v>
      </c>
      <c r="K1374" s="41">
        <f t="shared" si="46"/>
        <v>2012</v>
      </c>
      <c r="L1374" s="42">
        <f t="shared" si="45"/>
        <v>245.25223415072941</v>
      </c>
      <c r="M1374" s="39">
        <f>(VLOOKUP(DATE(2005,12,1),IGPM!A:B,2,1)/VLOOKUP(DATE(YEAR(F1374),MONTH(F1374),1),IGPM!A:B,2,1))*H1374</f>
        <v>4570.843558972997</v>
      </c>
      <c r="N1374" s="26" t="s">
        <v>28</v>
      </c>
      <c r="O1374" s="26" t="s">
        <v>29</v>
      </c>
      <c r="P1374" s="25">
        <v>-4091.04</v>
      </c>
      <c r="Q1374" s="25">
        <v>2382.1000000000004</v>
      </c>
      <c r="R1374" s="25">
        <v>16339.613482059493</v>
      </c>
      <c r="S1374" s="25">
        <v>-10326.674896517712</v>
      </c>
      <c r="T1374" s="27">
        <v>6012.9385855417804</v>
      </c>
    </row>
    <row r="1375" spans="1:20">
      <c r="A1375" s="28" t="s">
        <v>1705</v>
      </c>
      <c r="B1375" s="22" t="s">
        <v>111</v>
      </c>
      <c r="C1375" s="22" t="s">
        <v>32</v>
      </c>
      <c r="D1375" s="22" t="s">
        <v>25</v>
      </c>
      <c r="E1375" s="22" t="s">
        <v>26</v>
      </c>
      <c r="F1375" s="23">
        <v>40909</v>
      </c>
      <c r="G1375" s="24" t="s">
        <v>27</v>
      </c>
      <c r="H1375" s="25">
        <v>1618.28</v>
      </c>
      <c r="I1375" s="25">
        <v>-1014.52</v>
      </c>
      <c r="J1375" s="25">
        <v>603.76</v>
      </c>
      <c r="K1375" s="41">
        <f t="shared" si="46"/>
        <v>2012</v>
      </c>
      <c r="L1375" s="42">
        <f t="shared" si="45"/>
        <v>247.24342546228758</v>
      </c>
      <c r="M1375" s="39">
        <f>(VLOOKUP(DATE(2005,12,1),IGPM!A:B,2,1)/VLOOKUP(DATE(YEAR(F1375),MONTH(F1375),1),IGPM!A:B,2,1))*H1375</f>
        <v>1142.7073591201211</v>
      </c>
      <c r="N1375" s="26" t="s">
        <v>28</v>
      </c>
      <c r="O1375" s="26" t="s">
        <v>29</v>
      </c>
      <c r="P1375" s="25">
        <v>-1014.52</v>
      </c>
      <c r="Q1375" s="25">
        <v>603.76</v>
      </c>
      <c r="R1375" s="25">
        <v>4084.8907494272071</v>
      </c>
      <c r="S1375" s="25">
        <v>-2560.8691716568765</v>
      </c>
      <c r="T1375" s="27">
        <v>1524.0215777703306</v>
      </c>
    </row>
    <row r="1376" spans="1:20">
      <c r="A1376" s="28" t="s">
        <v>1706</v>
      </c>
      <c r="B1376" s="22" t="s">
        <v>186</v>
      </c>
      <c r="C1376" s="22" t="s">
        <v>32</v>
      </c>
      <c r="D1376" s="22" t="s">
        <v>25</v>
      </c>
      <c r="E1376" s="22" t="s">
        <v>26</v>
      </c>
      <c r="F1376" s="23">
        <v>40909</v>
      </c>
      <c r="G1376" s="24" t="s">
        <v>27</v>
      </c>
      <c r="H1376" s="25">
        <v>14754.94</v>
      </c>
      <c r="I1376" s="25">
        <v>-7839.4</v>
      </c>
      <c r="J1376" s="25">
        <v>6915.5400000000009</v>
      </c>
      <c r="K1376" s="41">
        <f t="shared" si="46"/>
        <v>2012</v>
      </c>
      <c r="L1376" s="42">
        <f t="shared" si="45"/>
        <v>291.73351276883437</v>
      </c>
      <c r="M1376" s="39">
        <f>(VLOOKUP(DATE(2005,12,1),IGPM!A:B,2,1)/VLOOKUP(DATE(YEAR(F1376),MONTH(F1376),1),IGPM!A:B,2,1))*H1376</f>
        <v>10418.826483288331</v>
      </c>
      <c r="N1376" s="26" t="s">
        <v>28</v>
      </c>
      <c r="O1376" s="26" t="s">
        <v>29</v>
      </c>
      <c r="P1376" s="25">
        <v>-7839.4</v>
      </c>
      <c r="Q1376" s="25">
        <v>6915.5400000000009</v>
      </c>
      <c r="R1376" s="25">
        <v>37244.678247493313</v>
      </c>
      <c r="S1376" s="25">
        <v>-19788.35092880073</v>
      </c>
      <c r="T1376" s="27">
        <v>17456.327318692584</v>
      </c>
    </row>
    <row r="1377" spans="1:20">
      <c r="A1377" s="28" t="s">
        <v>1707</v>
      </c>
      <c r="B1377" s="22" t="s">
        <v>1701</v>
      </c>
      <c r="C1377" s="22" t="s">
        <v>32</v>
      </c>
      <c r="D1377" s="22" t="s">
        <v>25</v>
      </c>
      <c r="E1377" s="22" t="s">
        <v>26</v>
      </c>
      <c r="F1377" s="23">
        <v>40909</v>
      </c>
      <c r="G1377" s="24" t="s">
        <v>27</v>
      </c>
      <c r="H1377" s="25">
        <v>7805.84</v>
      </c>
      <c r="I1377" s="25">
        <v>-4977.5600000000004</v>
      </c>
      <c r="J1377" s="25">
        <v>2828.2799999999997</v>
      </c>
      <c r="K1377" s="41">
        <f t="shared" si="46"/>
        <v>2012</v>
      </c>
      <c r="L1377" s="42">
        <f t="shared" si="45"/>
        <v>243.07194689767675</v>
      </c>
      <c r="M1377" s="39">
        <f>(VLOOKUP(DATE(2005,12,1),IGPM!A:B,2,1)/VLOOKUP(DATE(YEAR(F1377),MONTH(F1377),1),IGPM!A:B,2,1))*H1377</f>
        <v>5511.8958475135369</v>
      </c>
      <c r="N1377" s="26" t="s">
        <v>28</v>
      </c>
      <c r="O1377" s="26" t="s">
        <v>29</v>
      </c>
      <c r="P1377" s="25">
        <v>-4977.5600000000004</v>
      </c>
      <c r="Q1377" s="25">
        <v>2828.2799999999997</v>
      </c>
      <c r="R1377" s="25">
        <v>19703.63818839068</v>
      </c>
      <c r="S1377" s="25">
        <v>-12564.444223940784</v>
      </c>
      <c r="T1377" s="27">
        <v>7139.1939644498962</v>
      </c>
    </row>
    <row r="1378" spans="1:20">
      <c r="A1378" s="28" t="s">
        <v>1708</v>
      </c>
      <c r="B1378" s="22" t="s">
        <v>186</v>
      </c>
      <c r="C1378" s="22" t="s">
        <v>32</v>
      </c>
      <c r="D1378" s="22" t="s">
        <v>25</v>
      </c>
      <c r="E1378" s="22" t="s">
        <v>26</v>
      </c>
      <c r="F1378" s="23">
        <v>40909</v>
      </c>
      <c r="G1378" s="24" t="s">
        <v>27</v>
      </c>
      <c r="H1378" s="25">
        <v>8472.19</v>
      </c>
      <c r="I1378" s="25">
        <v>-4778.5</v>
      </c>
      <c r="J1378" s="25">
        <v>3693.6900000000005</v>
      </c>
      <c r="K1378" s="41">
        <f t="shared" si="46"/>
        <v>2012</v>
      </c>
      <c r="L1378" s="42">
        <f t="shared" si="45"/>
        <v>274.81206445537305</v>
      </c>
      <c r="M1378" s="39">
        <f>(VLOOKUP(DATE(2005,12,1),IGPM!A:B,2,1)/VLOOKUP(DATE(YEAR(F1378),MONTH(F1378),1),IGPM!A:B,2,1))*H1378</f>
        <v>5982.4219917838072</v>
      </c>
      <c r="N1378" s="26" t="s">
        <v>28</v>
      </c>
      <c r="O1378" s="26" t="s">
        <v>29</v>
      </c>
      <c r="P1378" s="25">
        <v>-4778.5</v>
      </c>
      <c r="Q1378" s="25">
        <v>3693.6900000000005</v>
      </c>
      <c r="R1378" s="25">
        <v>21385.650541556279</v>
      </c>
      <c r="S1378" s="25">
        <v>-12061.973481806554</v>
      </c>
      <c r="T1378" s="27">
        <v>9323.6770597497252</v>
      </c>
    </row>
    <row r="1379" spans="1:20">
      <c r="A1379" s="28" t="s">
        <v>1709</v>
      </c>
      <c r="B1379" s="22" t="s">
        <v>1696</v>
      </c>
      <c r="C1379" s="22" t="s">
        <v>32</v>
      </c>
      <c r="D1379" s="22" t="s">
        <v>25</v>
      </c>
      <c r="E1379" s="22" t="s">
        <v>26</v>
      </c>
      <c r="F1379" s="23">
        <v>40909</v>
      </c>
      <c r="G1379" s="24" t="s">
        <v>27</v>
      </c>
      <c r="H1379" s="25">
        <v>6092.36</v>
      </c>
      <c r="I1379" s="25">
        <v>-3884.91</v>
      </c>
      <c r="J1379" s="25">
        <v>2207.4499999999998</v>
      </c>
      <c r="K1379" s="41">
        <f t="shared" si="46"/>
        <v>2012</v>
      </c>
      <c r="L1379" s="42">
        <f t="shared" si="45"/>
        <v>243.07276101634272</v>
      </c>
      <c r="M1379" s="39">
        <f>(VLOOKUP(DATE(2005,12,1),IGPM!A:B,2,1)/VLOOKUP(DATE(YEAR(F1379),MONTH(F1379),1),IGPM!A:B,2,1))*H1379</f>
        <v>4301.9654240360514</v>
      </c>
      <c r="N1379" s="26" t="s">
        <v>28</v>
      </c>
      <c r="O1379" s="26" t="s">
        <v>29</v>
      </c>
      <c r="P1379" s="25">
        <v>-3884.91</v>
      </c>
      <c r="Q1379" s="25">
        <v>2207.4499999999998</v>
      </c>
      <c r="R1379" s="25">
        <v>15378.44192981458</v>
      </c>
      <c r="S1379" s="25">
        <v>-9806.3579364246307</v>
      </c>
      <c r="T1379" s="27">
        <v>5572.0839933899497</v>
      </c>
    </row>
    <row r="1380" spans="1:20">
      <c r="A1380" s="28" t="s">
        <v>1710</v>
      </c>
      <c r="B1380" s="22" t="s">
        <v>186</v>
      </c>
      <c r="C1380" s="22" t="s">
        <v>32</v>
      </c>
      <c r="D1380" s="22" t="s">
        <v>25</v>
      </c>
      <c r="E1380" s="22" t="s">
        <v>26</v>
      </c>
      <c r="F1380" s="23">
        <v>40909</v>
      </c>
      <c r="G1380" s="24" t="s">
        <v>27</v>
      </c>
      <c r="H1380" s="25">
        <v>9424.1299999999992</v>
      </c>
      <c r="I1380" s="25">
        <v>-5007.1099999999997</v>
      </c>
      <c r="J1380" s="25">
        <v>4417.0199999999995</v>
      </c>
      <c r="K1380" s="41">
        <f t="shared" si="46"/>
        <v>2012</v>
      </c>
      <c r="L1380" s="42">
        <f t="shared" si="45"/>
        <v>291.73318541034649</v>
      </c>
      <c r="M1380" s="39">
        <f>(VLOOKUP(DATE(2005,12,1),IGPM!A:B,2,1)/VLOOKUP(DATE(YEAR(F1380),MONTH(F1380),1),IGPM!A:B,2,1))*H1380</f>
        <v>6654.6102678799134</v>
      </c>
      <c r="N1380" s="26" t="s">
        <v>28</v>
      </c>
      <c r="O1380" s="26" t="s">
        <v>29</v>
      </c>
      <c r="P1380" s="25">
        <v>-5007.1099999999997</v>
      </c>
      <c r="Q1380" s="25">
        <v>4417.0199999999995</v>
      </c>
      <c r="R1380" s="25">
        <v>23788.554179993214</v>
      </c>
      <c r="S1380" s="25">
        <v>-12639.034852043196</v>
      </c>
      <c r="T1380" s="27">
        <v>11149.519327950018</v>
      </c>
    </row>
    <row r="1381" spans="1:20">
      <c r="A1381" s="28" t="s">
        <v>1711</v>
      </c>
      <c r="B1381" s="22" t="s">
        <v>1696</v>
      </c>
      <c r="C1381" s="22" t="s">
        <v>32</v>
      </c>
      <c r="D1381" s="22" t="s">
        <v>25</v>
      </c>
      <c r="E1381" s="22" t="s">
        <v>26</v>
      </c>
      <c r="F1381" s="23">
        <v>40909</v>
      </c>
      <c r="G1381" s="24" t="s">
        <v>27</v>
      </c>
      <c r="H1381" s="25">
        <v>6092.36</v>
      </c>
      <c r="I1381" s="25">
        <v>-3884.91</v>
      </c>
      <c r="J1381" s="25">
        <v>2207.4499999999998</v>
      </c>
      <c r="K1381" s="41">
        <f t="shared" si="46"/>
        <v>2012</v>
      </c>
      <c r="L1381" s="42">
        <f t="shared" si="45"/>
        <v>243.07276101634272</v>
      </c>
      <c r="M1381" s="39">
        <f>(VLOOKUP(DATE(2005,12,1),IGPM!A:B,2,1)/VLOOKUP(DATE(YEAR(F1381),MONTH(F1381),1),IGPM!A:B,2,1))*H1381</f>
        <v>4301.9654240360514</v>
      </c>
      <c r="N1381" s="26" t="s">
        <v>28</v>
      </c>
      <c r="O1381" s="26" t="s">
        <v>29</v>
      </c>
      <c r="P1381" s="25">
        <v>-3884.91</v>
      </c>
      <c r="Q1381" s="25">
        <v>2207.4499999999998</v>
      </c>
      <c r="R1381" s="25">
        <v>15378.44192981458</v>
      </c>
      <c r="S1381" s="25">
        <v>-9806.3579364246307</v>
      </c>
      <c r="T1381" s="27">
        <v>5572.0839933899497</v>
      </c>
    </row>
    <row r="1382" spans="1:20">
      <c r="A1382" s="28" t="s">
        <v>1712</v>
      </c>
      <c r="B1382" s="22" t="s">
        <v>186</v>
      </c>
      <c r="C1382" s="22" t="s">
        <v>32</v>
      </c>
      <c r="D1382" s="22" t="s">
        <v>25</v>
      </c>
      <c r="E1382" s="22" t="s">
        <v>26</v>
      </c>
      <c r="F1382" s="23">
        <v>40909</v>
      </c>
      <c r="G1382" s="24" t="s">
        <v>27</v>
      </c>
      <c r="H1382" s="25">
        <v>12089.53</v>
      </c>
      <c r="I1382" s="25">
        <v>-6423.26</v>
      </c>
      <c r="J1382" s="25">
        <v>5666.27</v>
      </c>
      <c r="K1382" s="41">
        <f t="shared" si="46"/>
        <v>2012</v>
      </c>
      <c r="L1382" s="42">
        <f t="shared" si="45"/>
        <v>291.73303742959183</v>
      </c>
      <c r="M1382" s="39">
        <f>(VLOOKUP(DATE(2005,12,1),IGPM!A:B,2,1)/VLOOKUP(DATE(YEAR(F1382),MONTH(F1382),1),IGPM!A:B,2,1))*H1382</f>
        <v>8536.7148449609958</v>
      </c>
      <c r="N1382" s="26" t="s">
        <v>28</v>
      </c>
      <c r="O1382" s="26" t="s">
        <v>29</v>
      </c>
      <c r="P1382" s="25">
        <v>-6423.26</v>
      </c>
      <c r="Q1382" s="25">
        <v>5666.27</v>
      </c>
      <c r="R1382" s="25">
        <v>30516.6035926556</v>
      </c>
      <c r="S1382" s="25">
        <v>-16213.70551150963</v>
      </c>
      <c r="T1382" s="27">
        <v>14302.89808114597</v>
      </c>
    </row>
    <row r="1383" spans="1:20">
      <c r="A1383" s="28" t="s">
        <v>1713</v>
      </c>
      <c r="B1383" s="22" t="s">
        <v>1704</v>
      </c>
      <c r="C1383" s="22" t="s">
        <v>32</v>
      </c>
      <c r="D1383" s="22" t="s">
        <v>25</v>
      </c>
      <c r="E1383" s="22" t="s">
        <v>26</v>
      </c>
      <c r="F1383" s="23">
        <v>40909</v>
      </c>
      <c r="G1383" s="24" t="s">
        <v>27</v>
      </c>
      <c r="H1383" s="25">
        <v>6473.14</v>
      </c>
      <c r="I1383" s="25">
        <v>-4091.04</v>
      </c>
      <c r="J1383" s="25">
        <v>2382.1000000000004</v>
      </c>
      <c r="K1383" s="41">
        <f t="shared" si="46"/>
        <v>2012</v>
      </c>
      <c r="L1383" s="42">
        <f t="shared" si="45"/>
        <v>245.25223415072941</v>
      </c>
      <c r="M1383" s="39">
        <f>(VLOOKUP(DATE(2005,12,1),IGPM!A:B,2,1)/VLOOKUP(DATE(YEAR(F1383),MONTH(F1383),1),IGPM!A:B,2,1))*H1383</f>
        <v>4570.843558972997</v>
      </c>
      <c r="N1383" s="26" t="s">
        <v>28</v>
      </c>
      <c r="O1383" s="26" t="s">
        <v>29</v>
      </c>
      <c r="P1383" s="25">
        <v>-4091.04</v>
      </c>
      <c r="Q1383" s="25">
        <v>2382.1000000000004</v>
      </c>
      <c r="R1383" s="25">
        <v>16339.613482059493</v>
      </c>
      <c r="S1383" s="25">
        <v>-10326.674896517712</v>
      </c>
      <c r="T1383" s="27">
        <v>6012.9385855417804</v>
      </c>
    </row>
    <row r="1384" spans="1:20">
      <c r="A1384" s="28" t="s">
        <v>1714</v>
      </c>
      <c r="B1384" s="22" t="s">
        <v>111</v>
      </c>
      <c r="C1384" s="22" t="s">
        <v>32</v>
      </c>
      <c r="D1384" s="22" t="s">
        <v>25</v>
      </c>
      <c r="E1384" s="22" t="s">
        <v>26</v>
      </c>
      <c r="F1384" s="23">
        <v>40909</v>
      </c>
      <c r="G1384" s="24" t="s">
        <v>27</v>
      </c>
      <c r="H1384" s="25">
        <v>1618.28</v>
      </c>
      <c r="I1384" s="25">
        <v>-1014.52</v>
      </c>
      <c r="J1384" s="25">
        <v>603.76</v>
      </c>
      <c r="K1384" s="41">
        <f t="shared" si="46"/>
        <v>2012</v>
      </c>
      <c r="L1384" s="42">
        <f t="shared" si="45"/>
        <v>247.24342546228758</v>
      </c>
      <c r="M1384" s="39">
        <f>(VLOOKUP(DATE(2005,12,1),IGPM!A:B,2,1)/VLOOKUP(DATE(YEAR(F1384),MONTH(F1384),1),IGPM!A:B,2,1))*H1384</f>
        <v>1142.7073591201211</v>
      </c>
      <c r="N1384" s="26" t="s">
        <v>28</v>
      </c>
      <c r="O1384" s="26" t="s">
        <v>29</v>
      </c>
      <c r="P1384" s="25">
        <v>-1014.52</v>
      </c>
      <c r="Q1384" s="25">
        <v>603.76</v>
      </c>
      <c r="R1384" s="25">
        <v>4084.8907494272071</v>
      </c>
      <c r="S1384" s="25">
        <v>-2560.8691716568765</v>
      </c>
      <c r="T1384" s="27">
        <v>1524.0215777703306</v>
      </c>
    </row>
    <row r="1385" spans="1:20">
      <c r="A1385" s="28" t="s">
        <v>1715</v>
      </c>
      <c r="B1385" s="22" t="s">
        <v>1716</v>
      </c>
      <c r="C1385" s="22" t="s">
        <v>32</v>
      </c>
      <c r="D1385" s="22" t="s">
        <v>25</v>
      </c>
      <c r="E1385" s="22" t="s">
        <v>26</v>
      </c>
      <c r="F1385" s="23">
        <v>40909</v>
      </c>
      <c r="G1385" s="24" t="s">
        <v>27</v>
      </c>
      <c r="H1385" s="25">
        <v>2950.99</v>
      </c>
      <c r="I1385" s="25">
        <v>-1858.26</v>
      </c>
      <c r="J1385" s="25">
        <v>1092.7299999999998</v>
      </c>
      <c r="K1385" s="41">
        <f t="shared" si="46"/>
        <v>2012</v>
      </c>
      <c r="L1385" s="42">
        <f t="shared" si="45"/>
        <v>246.14609903888581</v>
      </c>
      <c r="M1385" s="39">
        <f>(VLOOKUP(DATE(2005,12,1),IGPM!A:B,2,1)/VLOOKUP(DATE(YEAR(F1385),MONTH(F1385),1),IGPM!A:B,2,1))*H1385</f>
        <v>2083.7667089069173</v>
      </c>
      <c r="N1385" s="26" t="s">
        <v>28</v>
      </c>
      <c r="O1385" s="26" t="s">
        <v>29</v>
      </c>
      <c r="P1385" s="25">
        <v>-1858.26</v>
      </c>
      <c r="Q1385" s="25">
        <v>1092.7299999999998</v>
      </c>
      <c r="R1385" s="25">
        <v>7448.9406979337282</v>
      </c>
      <c r="S1385" s="25">
        <v>-4690.6524730149313</v>
      </c>
      <c r="T1385" s="27">
        <v>2758.2882249187969</v>
      </c>
    </row>
    <row r="1386" spans="1:20">
      <c r="A1386" s="28" t="s">
        <v>1717</v>
      </c>
      <c r="B1386" s="22" t="s">
        <v>220</v>
      </c>
      <c r="C1386" s="22" t="s">
        <v>32</v>
      </c>
      <c r="D1386" s="22" t="s">
        <v>25</v>
      </c>
      <c r="E1386" s="22" t="s">
        <v>26</v>
      </c>
      <c r="F1386" s="23">
        <v>40909</v>
      </c>
      <c r="G1386" s="24" t="s">
        <v>27</v>
      </c>
      <c r="H1386" s="25">
        <v>18077.080000000002</v>
      </c>
      <c r="I1386" s="25">
        <v>-10111.030000000001</v>
      </c>
      <c r="J1386" s="25">
        <v>7966.0500000000011</v>
      </c>
      <c r="K1386" s="41">
        <f t="shared" si="46"/>
        <v>2012</v>
      </c>
      <c r="L1386" s="42">
        <f t="shared" si="45"/>
        <v>277.11789995677987</v>
      </c>
      <c r="M1386" s="39">
        <f>(VLOOKUP(DATE(2005,12,1),IGPM!A:B,2,1)/VLOOKUP(DATE(YEAR(F1386),MONTH(F1386),1),IGPM!A:B,2,1))*H1386</f>
        <v>12764.671346987641</v>
      </c>
      <c r="N1386" s="26" t="s">
        <v>28</v>
      </c>
      <c r="O1386" s="26" t="s">
        <v>29</v>
      </c>
      <c r="P1386" s="25">
        <v>-10111.030000000001</v>
      </c>
      <c r="Q1386" s="25">
        <v>7966.0500000000011</v>
      </c>
      <c r="R1386" s="25">
        <v>45630.482282828423</v>
      </c>
      <c r="S1386" s="25">
        <v>-25522.439203463538</v>
      </c>
      <c r="T1386" s="27">
        <v>20108.043079364885</v>
      </c>
    </row>
    <row r="1387" spans="1:20">
      <c r="A1387" s="28" t="s">
        <v>1718</v>
      </c>
      <c r="B1387" s="22" t="s">
        <v>220</v>
      </c>
      <c r="C1387" s="22" t="s">
        <v>32</v>
      </c>
      <c r="D1387" s="22" t="s">
        <v>25</v>
      </c>
      <c r="E1387" s="22" t="s">
        <v>26</v>
      </c>
      <c r="F1387" s="23">
        <v>40909</v>
      </c>
      <c r="G1387" s="24" t="s">
        <v>27</v>
      </c>
      <c r="H1387" s="25">
        <v>18077.080000000002</v>
      </c>
      <c r="I1387" s="25">
        <v>-10111.030000000001</v>
      </c>
      <c r="J1387" s="25">
        <v>7966.0500000000011</v>
      </c>
      <c r="K1387" s="41">
        <f t="shared" si="46"/>
        <v>2012</v>
      </c>
      <c r="L1387" s="42">
        <f t="shared" si="45"/>
        <v>277.11789995677987</v>
      </c>
      <c r="M1387" s="39">
        <f>(VLOOKUP(DATE(2005,12,1),IGPM!A:B,2,1)/VLOOKUP(DATE(YEAR(F1387),MONTH(F1387),1),IGPM!A:B,2,1))*H1387</f>
        <v>12764.671346987641</v>
      </c>
      <c r="N1387" s="26" t="s">
        <v>28</v>
      </c>
      <c r="O1387" s="26" t="s">
        <v>29</v>
      </c>
      <c r="P1387" s="25">
        <v>-10111.030000000001</v>
      </c>
      <c r="Q1387" s="25">
        <v>7966.0500000000011</v>
      </c>
      <c r="R1387" s="25">
        <v>45630.482282828423</v>
      </c>
      <c r="S1387" s="25">
        <v>-25522.439203463538</v>
      </c>
      <c r="T1387" s="27">
        <v>20108.043079364885</v>
      </c>
    </row>
    <row r="1388" spans="1:20">
      <c r="A1388" s="28" t="s">
        <v>1719</v>
      </c>
      <c r="B1388" s="22" t="s">
        <v>1720</v>
      </c>
      <c r="C1388" s="22" t="s">
        <v>32</v>
      </c>
      <c r="D1388" s="22" t="s">
        <v>25</v>
      </c>
      <c r="E1388" s="22" t="s">
        <v>26</v>
      </c>
      <c r="F1388" s="23">
        <v>40909</v>
      </c>
      <c r="G1388" s="24" t="s">
        <v>27</v>
      </c>
      <c r="H1388" s="25">
        <v>9239.4</v>
      </c>
      <c r="I1388" s="25">
        <v>-5788.77</v>
      </c>
      <c r="J1388" s="25">
        <v>3450.6299999999992</v>
      </c>
      <c r="K1388" s="41">
        <f t="shared" si="46"/>
        <v>2012</v>
      </c>
      <c r="L1388" s="42">
        <f t="shared" si="45"/>
        <v>247.39400598054507</v>
      </c>
      <c r="M1388" s="39">
        <f>(VLOOKUP(DATE(2005,12,1),IGPM!A:B,2,1)/VLOOKUP(DATE(YEAR(F1388),MONTH(F1388),1),IGPM!A:B,2,1))*H1388</f>
        <v>6524.1678657923512</v>
      </c>
      <c r="N1388" s="26" t="s">
        <v>28</v>
      </c>
      <c r="O1388" s="26" t="s">
        <v>29</v>
      </c>
      <c r="P1388" s="25">
        <v>-5788.77</v>
      </c>
      <c r="Q1388" s="25">
        <v>3450.6299999999992</v>
      </c>
      <c r="R1388" s="25">
        <v>23322.255475107977</v>
      </c>
      <c r="S1388" s="25">
        <v>-14612.114728947856</v>
      </c>
      <c r="T1388" s="27">
        <v>8710.1407461601211</v>
      </c>
    </row>
    <row r="1389" spans="1:20">
      <c r="A1389" s="28" t="s">
        <v>1721</v>
      </c>
      <c r="B1389" s="22" t="s">
        <v>1720</v>
      </c>
      <c r="C1389" s="22" t="s">
        <v>32</v>
      </c>
      <c r="D1389" s="22" t="s">
        <v>25</v>
      </c>
      <c r="E1389" s="22" t="s">
        <v>26</v>
      </c>
      <c r="F1389" s="23">
        <v>40909</v>
      </c>
      <c r="G1389" s="24" t="s">
        <v>27</v>
      </c>
      <c r="H1389" s="25">
        <v>9239.4</v>
      </c>
      <c r="I1389" s="25">
        <v>-5788.77</v>
      </c>
      <c r="J1389" s="25">
        <v>3450.6299999999992</v>
      </c>
      <c r="K1389" s="41">
        <f t="shared" si="46"/>
        <v>2012</v>
      </c>
      <c r="L1389" s="42">
        <f t="shared" si="45"/>
        <v>247.39400598054507</v>
      </c>
      <c r="M1389" s="39">
        <f>(VLOOKUP(DATE(2005,12,1),IGPM!A:B,2,1)/VLOOKUP(DATE(YEAR(F1389),MONTH(F1389),1),IGPM!A:B,2,1))*H1389</f>
        <v>6524.1678657923512</v>
      </c>
      <c r="N1389" s="26" t="s">
        <v>28</v>
      </c>
      <c r="O1389" s="26" t="s">
        <v>29</v>
      </c>
      <c r="P1389" s="25">
        <v>-5788.77</v>
      </c>
      <c r="Q1389" s="25">
        <v>3450.6299999999992</v>
      </c>
      <c r="R1389" s="25">
        <v>23322.255475107977</v>
      </c>
      <c r="S1389" s="25">
        <v>-14612.114728947856</v>
      </c>
      <c r="T1389" s="27">
        <v>8710.1407461601211</v>
      </c>
    </row>
    <row r="1390" spans="1:20">
      <c r="A1390" s="28" t="s">
        <v>1722</v>
      </c>
      <c r="B1390" s="22" t="s">
        <v>1723</v>
      </c>
      <c r="C1390" s="22" t="s">
        <v>32</v>
      </c>
      <c r="D1390" s="22" t="s">
        <v>25</v>
      </c>
      <c r="E1390" s="22" t="s">
        <v>26</v>
      </c>
      <c r="F1390" s="23">
        <v>40909</v>
      </c>
      <c r="G1390" s="24" t="s">
        <v>27</v>
      </c>
      <c r="H1390" s="25">
        <v>7592.38</v>
      </c>
      <c r="I1390" s="25">
        <v>-4061.18</v>
      </c>
      <c r="J1390" s="25">
        <v>3531.2000000000003</v>
      </c>
      <c r="K1390" s="41">
        <f t="shared" si="46"/>
        <v>2012</v>
      </c>
      <c r="L1390" s="42">
        <f t="shared" si="45"/>
        <v>289.77265228332652</v>
      </c>
      <c r="M1390" s="39">
        <f>(VLOOKUP(DATE(2005,12,1),IGPM!A:B,2,1)/VLOOKUP(DATE(YEAR(F1390),MONTH(F1390),1),IGPM!A:B,2,1))*H1390</f>
        <v>5361.1664849324134</v>
      </c>
      <c r="N1390" s="26" t="s">
        <v>28</v>
      </c>
      <c r="O1390" s="26" t="s">
        <v>29</v>
      </c>
      <c r="P1390" s="25">
        <v>-4061.18</v>
      </c>
      <c r="Q1390" s="25">
        <v>3531.2000000000003</v>
      </c>
      <c r="R1390" s="25">
        <v>19164.818713780151</v>
      </c>
      <c r="S1390" s="25">
        <v>-10251.301760980043</v>
      </c>
      <c r="T1390" s="27">
        <v>8913.5169528001079</v>
      </c>
    </row>
    <row r="1391" spans="1:20">
      <c r="A1391" s="28" t="s">
        <v>1724</v>
      </c>
      <c r="B1391" s="22" t="s">
        <v>53</v>
      </c>
      <c r="C1391" s="22" t="s">
        <v>32</v>
      </c>
      <c r="D1391" s="22" t="s">
        <v>25</v>
      </c>
      <c r="E1391" s="22" t="s">
        <v>26</v>
      </c>
      <c r="F1391" s="23">
        <v>40909</v>
      </c>
      <c r="G1391" s="24" t="s">
        <v>27</v>
      </c>
      <c r="H1391" s="25">
        <v>19902.63</v>
      </c>
      <c r="I1391" s="25">
        <v>-10478.61</v>
      </c>
      <c r="J1391" s="25">
        <v>9424.02</v>
      </c>
      <c r="K1391" s="41">
        <f t="shared" si="46"/>
        <v>2012</v>
      </c>
      <c r="L1391" s="42">
        <f t="shared" si="45"/>
        <v>294.4004643745688</v>
      </c>
      <c r="M1391" s="39">
        <f>(VLOOKUP(DATE(2005,12,1),IGPM!A:B,2,1)/VLOOKUP(DATE(YEAR(F1391),MONTH(F1391),1),IGPM!A:B,2,1))*H1391</f>
        <v>14053.737157256406</v>
      </c>
      <c r="N1391" s="26" t="s">
        <v>28</v>
      </c>
      <c r="O1391" s="26" t="s">
        <v>29</v>
      </c>
      <c r="P1391" s="25">
        <v>-10478.61</v>
      </c>
      <c r="Q1391" s="25">
        <v>9424.02</v>
      </c>
      <c r="R1391" s="25">
        <v>50238.567600336413</v>
      </c>
      <c r="S1391" s="25">
        <v>-26450.291084271837</v>
      </c>
      <c r="T1391" s="27">
        <v>23788.276516064576</v>
      </c>
    </row>
    <row r="1392" spans="1:20">
      <c r="A1392" s="28" t="s">
        <v>1725</v>
      </c>
      <c r="B1392" s="22" t="s">
        <v>867</v>
      </c>
      <c r="C1392" s="22" t="s">
        <v>32</v>
      </c>
      <c r="D1392" s="22" t="s">
        <v>25</v>
      </c>
      <c r="E1392" s="22" t="s">
        <v>26</v>
      </c>
      <c r="F1392" s="23">
        <v>40909</v>
      </c>
      <c r="G1392" s="24" t="s">
        <v>27</v>
      </c>
      <c r="H1392" s="25">
        <v>19902.63</v>
      </c>
      <c r="I1392" s="25">
        <v>-10478.61</v>
      </c>
      <c r="J1392" s="25">
        <v>9424.02</v>
      </c>
      <c r="K1392" s="41">
        <f t="shared" si="46"/>
        <v>2012</v>
      </c>
      <c r="L1392" s="42">
        <f t="shared" si="45"/>
        <v>294.4004643745688</v>
      </c>
      <c r="M1392" s="39">
        <f>(VLOOKUP(DATE(2005,12,1),IGPM!A:B,2,1)/VLOOKUP(DATE(YEAR(F1392),MONTH(F1392),1),IGPM!A:B,2,1))*H1392</f>
        <v>14053.737157256406</v>
      </c>
      <c r="N1392" s="26" t="s">
        <v>28</v>
      </c>
      <c r="O1392" s="26" t="s">
        <v>29</v>
      </c>
      <c r="P1392" s="25">
        <v>-10478.61</v>
      </c>
      <c r="Q1392" s="25">
        <v>9424.02</v>
      </c>
      <c r="R1392" s="25">
        <v>50238.567600336413</v>
      </c>
      <c r="S1392" s="25">
        <v>-26450.291084271837</v>
      </c>
      <c r="T1392" s="27">
        <v>23788.276516064576</v>
      </c>
    </row>
    <row r="1393" spans="1:20">
      <c r="A1393" s="28" t="s">
        <v>1726</v>
      </c>
      <c r="B1393" s="22" t="s">
        <v>1723</v>
      </c>
      <c r="C1393" s="22" t="s">
        <v>32</v>
      </c>
      <c r="D1393" s="22" t="s">
        <v>25</v>
      </c>
      <c r="E1393" s="22" t="s">
        <v>26</v>
      </c>
      <c r="F1393" s="23">
        <v>40909</v>
      </c>
      <c r="G1393" s="24" t="s">
        <v>27</v>
      </c>
      <c r="H1393" s="25">
        <v>7592.38</v>
      </c>
      <c r="I1393" s="25">
        <v>-4061.18</v>
      </c>
      <c r="J1393" s="25">
        <v>3531.2000000000003</v>
      </c>
      <c r="K1393" s="41">
        <f t="shared" si="46"/>
        <v>2012</v>
      </c>
      <c r="L1393" s="42">
        <f t="shared" si="45"/>
        <v>289.77265228332652</v>
      </c>
      <c r="M1393" s="39">
        <f>(VLOOKUP(DATE(2005,12,1),IGPM!A:B,2,1)/VLOOKUP(DATE(YEAR(F1393),MONTH(F1393),1),IGPM!A:B,2,1))*H1393</f>
        <v>5361.1664849324134</v>
      </c>
      <c r="N1393" s="26" t="s">
        <v>28</v>
      </c>
      <c r="O1393" s="26" t="s">
        <v>29</v>
      </c>
      <c r="P1393" s="25">
        <v>-4061.18</v>
      </c>
      <c r="Q1393" s="25">
        <v>3531.2000000000003</v>
      </c>
      <c r="R1393" s="25">
        <v>19164.818713780151</v>
      </c>
      <c r="S1393" s="25">
        <v>-10251.301760980043</v>
      </c>
      <c r="T1393" s="27">
        <v>8913.5169528001079</v>
      </c>
    </row>
    <row r="1394" spans="1:20">
      <c r="A1394" s="28" t="s">
        <v>1727</v>
      </c>
      <c r="B1394" s="22" t="s">
        <v>53</v>
      </c>
      <c r="C1394" s="22" t="s">
        <v>32</v>
      </c>
      <c r="D1394" s="22" t="s">
        <v>25</v>
      </c>
      <c r="E1394" s="22" t="s">
        <v>26</v>
      </c>
      <c r="F1394" s="23">
        <v>40909</v>
      </c>
      <c r="G1394" s="24" t="s">
        <v>27</v>
      </c>
      <c r="H1394" s="25">
        <v>19902.63</v>
      </c>
      <c r="I1394" s="25">
        <v>-10478.61</v>
      </c>
      <c r="J1394" s="25">
        <v>9424.02</v>
      </c>
      <c r="K1394" s="41">
        <f t="shared" si="46"/>
        <v>2012</v>
      </c>
      <c r="L1394" s="42">
        <f t="shared" si="45"/>
        <v>294.4004643745688</v>
      </c>
      <c r="M1394" s="39">
        <f>(VLOOKUP(DATE(2005,12,1),IGPM!A:B,2,1)/VLOOKUP(DATE(YEAR(F1394),MONTH(F1394),1),IGPM!A:B,2,1))*H1394</f>
        <v>14053.737157256406</v>
      </c>
      <c r="N1394" s="26" t="s">
        <v>28</v>
      </c>
      <c r="O1394" s="26" t="s">
        <v>29</v>
      </c>
      <c r="P1394" s="25">
        <v>-10478.61</v>
      </c>
      <c r="Q1394" s="25">
        <v>9424.02</v>
      </c>
      <c r="R1394" s="25">
        <v>50238.567600336413</v>
      </c>
      <c r="S1394" s="25">
        <v>-26450.291084271837</v>
      </c>
      <c r="T1394" s="27">
        <v>23788.276516064576</v>
      </c>
    </row>
    <row r="1395" spans="1:20">
      <c r="A1395" s="28" t="s">
        <v>1728</v>
      </c>
      <c r="B1395" s="22" t="s">
        <v>867</v>
      </c>
      <c r="C1395" s="22" t="s">
        <v>32</v>
      </c>
      <c r="D1395" s="22" t="s">
        <v>25</v>
      </c>
      <c r="E1395" s="22" t="s">
        <v>26</v>
      </c>
      <c r="F1395" s="23">
        <v>40909</v>
      </c>
      <c r="G1395" s="24" t="s">
        <v>27</v>
      </c>
      <c r="H1395" s="25">
        <v>19902.63</v>
      </c>
      <c r="I1395" s="25">
        <v>-10478.61</v>
      </c>
      <c r="J1395" s="25">
        <v>9424.02</v>
      </c>
      <c r="K1395" s="41">
        <f t="shared" si="46"/>
        <v>2012</v>
      </c>
      <c r="L1395" s="42">
        <f t="shared" si="45"/>
        <v>294.4004643745688</v>
      </c>
      <c r="M1395" s="39">
        <f>(VLOOKUP(DATE(2005,12,1),IGPM!A:B,2,1)/VLOOKUP(DATE(YEAR(F1395),MONTH(F1395),1),IGPM!A:B,2,1))*H1395</f>
        <v>14053.737157256406</v>
      </c>
      <c r="N1395" s="26" t="s">
        <v>28</v>
      </c>
      <c r="O1395" s="26" t="s">
        <v>29</v>
      </c>
      <c r="P1395" s="25">
        <v>-10478.61</v>
      </c>
      <c r="Q1395" s="25">
        <v>9424.02</v>
      </c>
      <c r="R1395" s="25">
        <v>50238.567600336413</v>
      </c>
      <c r="S1395" s="25">
        <v>-26450.291084271837</v>
      </c>
      <c r="T1395" s="27">
        <v>23788.276516064576</v>
      </c>
    </row>
    <row r="1396" spans="1:20">
      <c r="A1396" s="28" t="s">
        <v>1729</v>
      </c>
      <c r="B1396" s="22" t="s">
        <v>734</v>
      </c>
      <c r="C1396" s="22" t="s">
        <v>32</v>
      </c>
      <c r="D1396" s="22" t="s">
        <v>25</v>
      </c>
      <c r="E1396" s="22" t="s">
        <v>26</v>
      </c>
      <c r="F1396" s="23">
        <v>40909</v>
      </c>
      <c r="G1396" s="24" t="s">
        <v>27</v>
      </c>
      <c r="H1396" s="25">
        <v>2852.16</v>
      </c>
      <c r="I1396" s="25">
        <v>-1621.91</v>
      </c>
      <c r="J1396" s="25">
        <v>1230.2499999999998</v>
      </c>
      <c r="K1396" s="41">
        <f t="shared" si="46"/>
        <v>2012</v>
      </c>
      <c r="L1396" s="42">
        <f t="shared" si="45"/>
        <v>272.57048788157169</v>
      </c>
      <c r="M1396" s="39">
        <f>(VLOOKUP(DATE(2005,12,1),IGPM!A:B,2,1)/VLOOKUP(DATE(YEAR(F1396),MONTH(F1396),1),IGPM!A:B,2,1))*H1396</f>
        <v>2013.9804121586158</v>
      </c>
      <c r="N1396" s="26" t="s">
        <v>28</v>
      </c>
      <c r="O1396" s="26" t="s">
        <v>29</v>
      </c>
      <c r="P1396" s="25">
        <v>-1621.91</v>
      </c>
      <c r="Q1396" s="25">
        <v>1230.2499999999998</v>
      </c>
      <c r="R1396" s="25">
        <v>7199.4722791397671</v>
      </c>
      <c r="S1396" s="25">
        <v>-4094.0536590722754</v>
      </c>
      <c r="T1396" s="27">
        <v>3105.4186200674917</v>
      </c>
    </row>
    <row r="1397" spans="1:20">
      <c r="A1397" s="28" t="s">
        <v>1730</v>
      </c>
      <c r="B1397" s="22" t="s">
        <v>53</v>
      </c>
      <c r="C1397" s="22" t="s">
        <v>32</v>
      </c>
      <c r="D1397" s="22" t="s">
        <v>25</v>
      </c>
      <c r="E1397" s="22" t="s">
        <v>26</v>
      </c>
      <c r="F1397" s="23">
        <v>40909</v>
      </c>
      <c r="G1397" s="24" t="s">
        <v>27</v>
      </c>
      <c r="H1397" s="25">
        <v>9460.34</v>
      </c>
      <c r="I1397" s="25">
        <v>-5480.01</v>
      </c>
      <c r="J1397" s="25">
        <v>3980.33</v>
      </c>
      <c r="K1397" s="41">
        <f t="shared" si="46"/>
        <v>2012</v>
      </c>
      <c r="L1397" s="42">
        <f t="shared" si="45"/>
        <v>267.58212120050877</v>
      </c>
      <c r="M1397" s="39">
        <f>(VLOOKUP(DATE(2005,12,1),IGPM!A:B,2,1)/VLOOKUP(DATE(YEAR(F1397),MONTH(F1397),1),IGPM!A:B,2,1))*H1397</f>
        <v>6680.1790405729835</v>
      </c>
      <c r="N1397" s="26" t="s">
        <v>28</v>
      </c>
      <c r="O1397" s="26" t="s">
        <v>29</v>
      </c>
      <c r="P1397" s="25">
        <v>-5480.01</v>
      </c>
      <c r="Q1397" s="25">
        <v>3980.33</v>
      </c>
      <c r="R1397" s="25">
        <v>23879.956096865924</v>
      </c>
      <c r="S1397" s="25">
        <v>-13832.737323435123</v>
      </c>
      <c r="T1397" s="27">
        <v>10047.218773430801</v>
      </c>
    </row>
    <row r="1398" spans="1:20">
      <c r="A1398" s="28" t="s">
        <v>1731</v>
      </c>
      <c r="B1398" s="22" t="s">
        <v>867</v>
      </c>
      <c r="C1398" s="22" t="s">
        <v>32</v>
      </c>
      <c r="D1398" s="22" t="s">
        <v>25</v>
      </c>
      <c r="E1398" s="22" t="s">
        <v>26</v>
      </c>
      <c r="F1398" s="23">
        <v>40909</v>
      </c>
      <c r="G1398" s="24" t="s">
        <v>27</v>
      </c>
      <c r="H1398" s="25">
        <v>1385.91</v>
      </c>
      <c r="I1398" s="25">
        <v>-802.81</v>
      </c>
      <c r="J1398" s="25">
        <v>583.10000000000014</v>
      </c>
      <c r="K1398" s="41">
        <f t="shared" si="46"/>
        <v>2012</v>
      </c>
      <c r="L1398" s="42">
        <f t="shared" si="45"/>
        <v>267.58018709283647</v>
      </c>
      <c r="M1398" s="39">
        <f>(VLOOKUP(DATE(2005,12,1),IGPM!A:B,2,1)/VLOOKUP(DATE(YEAR(F1398),MONTH(F1398),1),IGPM!A:B,2,1))*H1398</f>
        <v>978.6251798688528</v>
      </c>
      <c r="N1398" s="26" t="s">
        <v>28</v>
      </c>
      <c r="O1398" s="26" t="s">
        <v>29</v>
      </c>
      <c r="P1398" s="25">
        <v>-802.81</v>
      </c>
      <c r="Q1398" s="25">
        <v>583.10000000000014</v>
      </c>
      <c r="R1398" s="25">
        <v>3498.338321266197</v>
      </c>
      <c r="S1398" s="25">
        <v>-2026.4670777292285</v>
      </c>
      <c r="T1398" s="27">
        <v>1471.8712435369684</v>
      </c>
    </row>
    <row r="1399" spans="1:20">
      <c r="A1399" s="28" t="s">
        <v>1732</v>
      </c>
      <c r="B1399" s="22" t="s">
        <v>734</v>
      </c>
      <c r="C1399" s="22" t="s">
        <v>32</v>
      </c>
      <c r="D1399" s="22" t="s">
        <v>25</v>
      </c>
      <c r="E1399" s="22" t="s">
        <v>26</v>
      </c>
      <c r="F1399" s="23">
        <v>40909</v>
      </c>
      <c r="G1399" s="24" t="s">
        <v>27</v>
      </c>
      <c r="H1399" s="25">
        <v>2852.16</v>
      </c>
      <c r="I1399" s="25">
        <v>-1621.91</v>
      </c>
      <c r="J1399" s="25">
        <v>1230.2499999999998</v>
      </c>
      <c r="K1399" s="41">
        <f t="shared" si="46"/>
        <v>2012</v>
      </c>
      <c r="L1399" s="42">
        <f t="shared" si="45"/>
        <v>272.57048788157169</v>
      </c>
      <c r="M1399" s="39">
        <f>(VLOOKUP(DATE(2005,12,1),IGPM!A:B,2,1)/VLOOKUP(DATE(YEAR(F1399),MONTH(F1399),1),IGPM!A:B,2,1))*H1399</f>
        <v>2013.9804121586158</v>
      </c>
      <c r="N1399" s="26" t="s">
        <v>28</v>
      </c>
      <c r="O1399" s="26" t="s">
        <v>29</v>
      </c>
      <c r="P1399" s="25">
        <v>-1621.91</v>
      </c>
      <c r="Q1399" s="25">
        <v>1230.2499999999998</v>
      </c>
      <c r="R1399" s="25">
        <v>7199.4722791397671</v>
      </c>
      <c r="S1399" s="25">
        <v>-4094.0536590722754</v>
      </c>
      <c r="T1399" s="27">
        <v>3105.4186200674917</v>
      </c>
    </row>
    <row r="1400" spans="1:20">
      <c r="A1400" s="28" t="s">
        <v>1733</v>
      </c>
      <c r="B1400" s="22" t="s">
        <v>867</v>
      </c>
      <c r="C1400" s="22" t="s">
        <v>32</v>
      </c>
      <c r="D1400" s="22" t="s">
        <v>25</v>
      </c>
      <c r="E1400" s="22" t="s">
        <v>26</v>
      </c>
      <c r="F1400" s="23">
        <v>40909</v>
      </c>
      <c r="G1400" s="24" t="s">
        <v>27</v>
      </c>
      <c r="H1400" s="25">
        <v>1385.91</v>
      </c>
      <c r="I1400" s="25">
        <v>-802.81</v>
      </c>
      <c r="J1400" s="25">
        <v>583.10000000000014</v>
      </c>
      <c r="K1400" s="41">
        <f t="shared" si="46"/>
        <v>2012</v>
      </c>
      <c r="L1400" s="42">
        <f t="shared" si="45"/>
        <v>267.58018709283647</v>
      </c>
      <c r="M1400" s="39">
        <f>(VLOOKUP(DATE(2005,12,1),IGPM!A:B,2,1)/VLOOKUP(DATE(YEAR(F1400),MONTH(F1400),1),IGPM!A:B,2,1))*H1400</f>
        <v>978.6251798688528</v>
      </c>
      <c r="N1400" s="26" t="s">
        <v>28</v>
      </c>
      <c r="O1400" s="26" t="s">
        <v>29</v>
      </c>
      <c r="P1400" s="25">
        <v>-802.81</v>
      </c>
      <c r="Q1400" s="25">
        <v>583.10000000000014</v>
      </c>
      <c r="R1400" s="25">
        <v>3498.338321266197</v>
      </c>
      <c r="S1400" s="25">
        <v>-2026.4670777292285</v>
      </c>
      <c r="T1400" s="27">
        <v>1471.8712435369684</v>
      </c>
    </row>
    <row r="1401" spans="1:20">
      <c r="A1401" s="28" t="s">
        <v>1734</v>
      </c>
      <c r="B1401" s="22" t="s">
        <v>64</v>
      </c>
      <c r="C1401" s="22" t="s">
        <v>32</v>
      </c>
      <c r="D1401" s="22" t="s">
        <v>25</v>
      </c>
      <c r="E1401" s="22" t="s">
        <v>26</v>
      </c>
      <c r="F1401" s="23">
        <v>40909</v>
      </c>
      <c r="G1401" s="24" t="s">
        <v>27</v>
      </c>
      <c r="H1401" s="25">
        <v>6206.47</v>
      </c>
      <c r="I1401" s="25">
        <v>-4179.3599999999997</v>
      </c>
      <c r="J1401" s="25">
        <v>2027.1100000000006</v>
      </c>
      <c r="K1401" s="41">
        <f t="shared" si="46"/>
        <v>2012</v>
      </c>
      <c r="L1401" s="42">
        <f t="shared" si="45"/>
        <v>230.17946527698024</v>
      </c>
      <c r="M1401" s="39">
        <f>(VLOOKUP(DATE(2005,12,1),IGPM!A:B,2,1)/VLOOKUP(DATE(YEAR(F1401),MONTH(F1401),1),IGPM!A:B,2,1))*H1401</f>
        <v>4382.5413050635607</v>
      </c>
      <c r="N1401" s="26" t="s">
        <v>28</v>
      </c>
      <c r="O1401" s="26" t="s">
        <v>29</v>
      </c>
      <c r="P1401" s="25">
        <v>-4179.3599999999997</v>
      </c>
      <c r="Q1401" s="25">
        <v>2027.1100000000006</v>
      </c>
      <c r="R1401" s="25">
        <v>15666.480392513953</v>
      </c>
      <c r="S1401" s="25">
        <v>-10549.613789039036</v>
      </c>
      <c r="T1401" s="27">
        <v>5116.8666034749167</v>
      </c>
    </row>
    <row r="1402" spans="1:20">
      <c r="A1402" s="28" t="s">
        <v>1735</v>
      </c>
      <c r="B1402" s="22" t="s">
        <v>64</v>
      </c>
      <c r="C1402" s="22" t="s">
        <v>32</v>
      </c>
      <c r="D1402" s="22" t="s">
        <v>25</v>
      </c>
      <c r="E1402" s="22" t="s">
        <v>26</v>
      </c>
      <c r="F1402" s="23">
        <v>40909</v>
      </c>
      <c r="G1402" s="24" t="s">
        <v>27</v>
      </c>
      <c r="H1402" s="25">
        <v>6206.47</v>
      </c>
      <c r="I1402" s="25">
        <v>-4179.3599999999997</v>
      </c>
      <c r="J1402" s="25">
        <v>2027.1100000000006</v>
      </c>
      <c r="K1402" s="41">
        <f t="shared" si="46"/>
        <v>2012</v>
      </c>
      <c r="L1402" s="42">
        <f t="shared" si="45"/>
        <v>230.17946527698024</v>
      </c>
      <c r="M1402" s="39">
        <f>(VLOOKUP(DATE(2005,12,1),IGPM!A:B,2,1)/VLOOKUP(DATE(YEAR(F1402),MONTH(F1402),1),IGPM!A:B,2,1))*H1402</f>
        <v>4382.5413050635607</v>
      </c>
      <c r="N1402" s="26" t="s">
        <v>28</v>
      </c>
      <c r="O1402" s="26" t="s">
        <v>29</v>
      </c>
      <c r="P1402" s="25">
        <v>-4179.3599999999997</v>
      </c>
      <c r="Q1402" s="25">
        <v>2027.1100000000006</v>
      </c>
      <c r="R1402" s="25">
        <v>15666.480392513953</v>
      </c>
      <c r="S1402" s="25">
        <v>-10549.613789039036</v>
      </c>
      <c r="T1402" s="27">
        <v>5116.8666034749167</v>
      </c>
    </row>
    <row r="1403" spans="1:20">
      <c r="A1403" s="28" t="s">
        <v>1736</v>
      </c>
      <c r="B1403" s="22" t="s">
        <v>64</v>
      </c>
      <c r="C1403" s="22" t="s">
        <v>32</v>
      </c>
      <c r="D1403" s="22" t="s">
        <v>25</v>
      </c>
      <c r="E1403" s="22" t="s">
        <v>26</v>
      </c>
      <c r="F1403" s="23">
        <v>40909</v>
      </c>
      <c r="G1403" s="24" t="s">
        <v>27</v>
      </c>
      <c r="H1403" s="25">
        <v>6206.47</v>
      </c>
      <c r="I1403" s="25">
        <v>-4179.3599999999997</v>
      </c>
      <c r="J1403" s="25">
        <v>2027.1100000000006</v>
      </c>
      <c r="K1403" s="41">
        <f t="shared" si="46"/>
        <v>2012</v>
      </c>
      <c r="L1403" s="42">
        <f t="shared" si="45"/>
        <v>230.17946527698024</v>
      </c>
      <c r="M1403" s="39">
        <f>(VLOOKUP(DATE(2005,12,1),IGPM!A:B,2,1)/VLOOKUP(DATE(YEAR(F1403),MONTH(F1403),1),IGPM!A:B,2,1))*H1403</f>
        <v>4382.5413050635607</v>
      </c>
      <c r="N1403" s="26" t="s">
        <v>28</v>
      </c>
      <c r="O1403" s="26" t="s">
        <v>29</v>
      </c>
      <c r="P1403" s="25">
        <v>-4179.3599999999997</v>
      </c>
      <c r="Q1403" s="25">
        <v>2027.1100000000006</v>
      </c>
      <c r="R1403" s="25">
        <v>15666.480392513953</v>
      </c>
      <c r="S1403" s="25">
        <v>-10549.613789039036</v>
      </c>
      <c r="T1403" s="27">
        <v>5116.8666034749167</v>
      </c>
    </row>
    <row r="1404" spans="1:20">
      <c r="A1404" s="28" t="s">
        <v>1737</v>
      </c>
      <c r="B1404" s="22" t="s">
        <v>61</v>
      </c>
      <c r="C1404" s="22" t="s">
        <v>32</v>
      </c>
      <c r="D1404" s="22" t="s">
        <v>25</v>
      </c>
      <c r="E1404" s="22" t="s">
        <v>26</v>
      </c>
      <c r="F1404" s="23">
        <v>40909</v>
      </c>
      <c r="G1404" s="24" t="s">
        <v>27</v>
      </c>
      <c r="H1404" s="25">
        <v>34403.47</v>
      </c>
      <c r="I1404" s="25">
        <v>-19683.759999999998</v>
      </c>
      <c r="J1404" s="25">
        <v>14719.710000000003</v>
      </c>
      <c r="K1404" s="41">
        <f t="shared" si="46"/>
        <v>2012</v>
      </c>
      <c r="L1404" s="42">
        <f t="shared" si="45"/>
        <v>270.91052979715261</v>
      </c>
      <c r="M1404" s="39">
        <f>(VLOOKUP(DATE(2005,12,1),IGPM!A:B,2,1)/VLOOKUP(DATE(YEAR(F1404),MONTH(F1404),1),IGPM!A:B,2,1))*H1404</f>
        <v>24293.137373179125</v>
      </c>
      <c r="N1404" s="26" t="s">
        <v>28</v>
      </c>
      <c r="O1404" s="26" t="s">
        <v>29</v>
      </c>
      <c r="P1404" s="25">
        <v>-19683.759999999998</v>
      </c>
      <c r="Q1404" s="25">
        <v>14719.710000000003</v>
      </c>
      <c r="R1404" s="25">
        <v>86841.842172674966</v>
      </c>
      <c r="S1404" s="25">
        <v>-49686.092108871941</v>
      </c>
      <c r="T1404" s="27">
        <v>37155.750063803025</v>
      </c>
    </row>
    <row r="1405" spans="1:20">
      <c r="A1405" s="28" t="s">
        <v>1738</v>
      </c>
      <c r="B1405" s="22" t="s">
        <v>1739</v>
      </c>
      <c r="C1405" s="22" t="s">
        <v>32</v>
      </c>
      <c r="D1405" s="22" t="s">
        <v>25</v>
      </c>
      <c r="E1405" s="22" t="s">
        <v>26</v>
      </c>
      <c r="F1405" s="23">
        <v>40909</v>
      </c>
      <c r="G1405" s="24" t="s">
        <v>27</v>
      </c>
      <c r="H1405" s="25">
        <v>19086.37</v>
      </c>
      <c r="I1405" s="25">
        <v>-12832.02</v>
      </c>
      <c r="J1405" s="25">
        <v>6254.3499999999985</v>
      </c>
      <c r="K1405" s="41">
        <f t="shared" si="46"/>
        <v>2012</v>
      </c>
      <c r="L1405" s="42">
        <f t="shared" si="45"/>
        <v>230.54728328041878</v>
      </c>
      <c r="M1405" s="39">
        <f>(VLOOKUP(DATE(2005,12,1),IGPM!A:B,2,1)/VLOOKUP(DATE(YEAR(F1405),MONTH(F1405),1),IGPM!A:B,2,1))*H1405</f>
        <v>13477.355870362055</v>
      </c>
      <c r="N1405" s="26" t="s">
        <v>28</v>
      </c>
      <c r="O1405" s="26" t="s">
        <v>29</v>
      </c>
      <c r="P1405" s="25">
        <v>-12832.02</v>
      </c>
      <c r="Q1405" s="25">
        <v>6254.3499999999985</v>
      </c>
      <c r="R1405" s="25">
        <v>48178.1497967873</v>
      </c>
      <c r="S1405" s="25">
        <v>-32390.809868789649</v>
      </c>
      <c r="T1405" s="27">
        <v>15787.339927997651</v>
      </c>
    </row>
    <row r="1406" spans="1:20">
      <c r="A1406" s="28" t="s">
        <v>1740</v>
      </c>
      <c r="B1406" s="22" t="s">
        <v>1741</v>
      </c>
      <c r="C1406" s="22" t="s">
        <v>32</v>
      </c>
      <c r="D1406" s="22" t="s">
        <v>25</v>
      </c>
      <c r="E1406" s="22" t="s">
        <v>26</v>
      </c>
      <c r="F1406" s="23">
        <v>40909</v>
      </c>
      <c r="G1406" s="24" t="s">
        <v>27</v>
      </c>
      <c r="H1406" s="25">
        <v>12412.93</v>
      </c>
      <c r="I1406" s="25">
        <v>-8358.74</v>
      </c>
      <c r="J1406" s="25">
        <v>4054.1900000000005</v>
      </c>
      <c r="K1406" s="41">
        <f t="shared" si="46"/>
        <v>2012</v>
      </c>
      <c r="L1406" s="42">
        <f t="shared" si="45"/>
        <v>230.17872909074816</v>
      </c>
      <c r="M1406" s="39">
        <f>(VLOOKUP(DATE(2005,12,1),IGPM!A:B,2,1)/VLOOKUP(DATE(YEAR(F1406),MONTH(F1406),1),IGPM!A:B,2,1))*H1406</f>
        <v>8765.0755488808645</v>
      </c>
      <c r="N1406" s="26" t="s">
        <v>28</v>
      </c>
      <c r="O1406" s="26" t="s">
        <v>29</v>
      </c>
      <c r="P1406" s="25">
        <v>-8358.74</v>
      </c>
      <c r="Q1406" s="25">
        <v>4054.1900000000005</v>
      </c>
      <c r="R1406" s="25">
        <v>31332.935542852574</v>
      </c>
      <c r="S1406" s="25">
        <v>-21099.278062428733</v>
      </c>
      <c r="T1406" s="27">
        <v>10233.657480423841</v>
      </c>
    </row>
    <row r="1407" spans="1:20">
      <c r="A1407" s="28" t="s">
        <v>1742</v>
      </c>
      <c r="B1407" s="22" t="s">
        <v>1720</v>
      </c>
      <c r="C1407" s="22" t="s">
        <v>32</v>
      </c>
      <c r="D1407" s="22" t="s">
        <v>25</v>
      </c>
      <c r="E1407" s="22" t="s">
        <v>26</v>
      </c>
      <c r="F1407" s="23">
        <v>40909</v>
      </c>
      <c r="G1407" s="24" t="s">
        <v>27</v>
      </c>
      <c r="H1407" s="25">
        <v>8275.2900000000009</v>
      </c>
      <c r="I1407" s="25">
        <v>-5572.5</v>
      </c>
      <c r="J1407" s="25">
        <v>2702.7900000000009</v>
      </c>
      <c r="K1407" s="41">
        <f t="shared" si="46"/>
        <v>2012</v>
      </c>
      <c r="L1407" s="42">
        <f t="shared" si="45"/>
        <v>230.17854643337822</v>
      </c>
      <c r="M1407" s="39">
        <f>(VLOOKUP(DATE(2005,12,1),IGPM!A:B,2,1)/VLOOKUP(DATE(YEAR(F1407),MONTH(F1407),1),IGPM!A:B,2,1))*H1407</f>
        <v>5843.3860530026623</v>
      </c>
      <c r="N1407" s="26" t="s">
        <v>28</v>
      </c>
      <c r="O1407" s="26" t="s">
        <v>29</v>
      </c>
      <c r="P1407" s="25">
        <v>-5572.5</v>
      </c>
      <c r="Q1407" s="25">
        <v>2702.7900000000009</v>
      </c>
      <c r="R1407" s="25">
        <v>20888.632109293492</v>
      </c>
      <c r="S1407" s="25">
        <v>-14066.202203069377</v>
      </c>
      <c r="T1407" s="27">
        <v>6822.4299062241153</v>
      </c>
    </row>
    <row r="1408" spans="1:20">
      <c r="A1408" s="28" t="s">
        <v>1743</v>
      </c>
      <c r="B1408" s="22" t="s">
        <v>1744</v>
      </c>
      <c r="C1408" s="22" t="s">
        <v>32</v>
      </c>
      <c r="D1408" s="22" t="s">
        <v>25</v>
      </c>
      <c r="E1408" s="22" t="s">
        <v>26</v>
      </c>
      <c r="F1408" s="23">
        <v>40909</v>
      </c>
      <c r="G1408" s="24" t="s">
        <v>27</v>
      </c>
      <c r="H1408" s="25">
        <v>7732.97</v>
      </c>
      <c r="I1408" s="25">
        <v>-3865.36</v>
      </c>
      <c r="J1408" s="25">
        <v>3867.61</v>
      </c>
      <c r="K1408" s="41">
        <f t="shared" si="46"/>
        <v>2012</v>
      </c>
      <c r="L1408" s="42">
        <f t="shared" si="45"/>
        <v>310.09022445516075</v>
      </c>
      <c r="M1408" s="39">
        <f>(VLOOKUP(DATE(2005,12,1),IGPM!A:B,2,1)/VLOOKUP(DATE(YEAR(F1408),MONTH(F1408),1),IGPM!A:B,2,1))*H1408</f>
        <v>5460.4405460458784</v>
      </c>
      <c r="N1408" s="26" t="s">
        <v>28</v>
      </c>
      <c r="O1408" s="26" t="s">
        <v>29</v>
      </c>
      <c r="P1408" s="25">
        <v>-3865.36</v>
      </c>
      <c r="Q1408" s="25">
        <v>3867.61</v>
      </c>
      <c r="R1408" s="25">
        <v>19519.698456755388</v>
      </c>
      <c r="S1408" s="25">
        <v>-9757.0094836529843</v>
      </c>
      <c r="T1408" s="27">
        <v>9762.6889731024039</v>
      </c>
    </row>
    <row r="1409" spans="1:20">
      <c r="A1409" s="28" t="s">
        <v>1745</v>
      </c>
      <c r="B1409" s="22" t="s">
        <v>1746</v>
      </c>
      <c r="C1409" s="22" t="s">
        <v>24</v>
      </c>
      <c r="D1409" s="22" t="s">
        <v>25</v>
      </c>
      <c r="E1409" s="22" t="s">
        <v>26</v>
      </c>
      <c r="F1409" s="23">
        <v>40909</v>
      </c>
      <c r="G1409" s="24" t="s">
        <v>27</v>
      </c>
      <c r="H1409" s="25">
        <v>32362.79</v>
      </c>
      <c r="I1409" s="25">
        <v>-32362.79</v>
      </c>
      <c r="J1409" s="25">
        <v>0</v>
      </c>
      <c r="K1409" s="41">
        <f t="shared" si="46"/>
        <v>2012</v>
      </c>
      <c r="L1409" s="42">
        <f t="shared" si="45"/>
        <v>155</v>
      </c>
      <c r="M1409" s="39">
        <f>(VLOOKUP(DATE(2005,12,1),IGPM!A:B,2,1)/VLOOKUP(DATE(YEAR(F1409),MONTH(F1409),1),IGPM!A:B,2,1))*H1409</f>
        <v>22852.162972204482</v>
      </c>
      <c r="N1409" s="26" t="s">
        <v>28</v>
      </c>
      <c r="O1409" s="26" t="s">
        <v>29</v>
      </c>
      <c r="P1409" s="25">
        <v>-32362.79</v>
      </c>
      <c r="Q1409" s="25">
        <v>0</v>
      </c>
      <c r="R1409" s="25">
        <v>81690.72193727619</v>
      </c>
      <c r="S1409" s="25">
        <v>-81690.72193727619</v>
      </c>
      <c r="T1409" s="27">
        <v>0</v>
      </c>
    </row>
    <row r="1410" spans="1:20">
      <c r="A1410" s="28" t="s">
        <v>1747</v>
      </c>
      <c r="B1410" s="22" t="s">
        <v>23</v>
      </c>
      <c r="C1410" s="22" t="s">
        <v>24</v>
      </c>
      <c r="D1410" s="22" t="s">
        <v>25</v>
      </c>
      <c r="E1410" s="22" t="s">
        <v>26</v>
      </c>
      <c r="F1410" s="23">
        <v>40909</v>
      </c>
      <c r="G1410" s="24" t="s">
        <v>27</v>
      </c>
      <c r="H1410" s="25">
        <v>5844.92</v>
      </c>
      <c r="I1410" s="25">
        <v>-3662.03</v>
      </c>
      <c r="J1410" s="25">
        <v>2182.89</v>
      </c>
      <c r="K1410" s="41">
        <f t="shared" si="46"/>
        <v>2012</v>
      </c>
      <c r="L1410" s="42">
        <f t="shared" si="45"/>
        <v>247.3935494793871</v>
      </c>
      <c r="M1410" s="39">
        <f>(VLOOKUP(DATE(2005,12,1),IGPM!A:B,2,1)/VLOOKUP(DATE(YEAR(F1410),MONTH(F1410),1),IGPM!A:B,2,1))*H1410</f>
        <v>4127.2419466769525</v>
      </c>
      <c r="N1410" s="26" t="s">
        <v>28</v>
      </c>
      <c r="O1410" s="26" t="s">
        <v>29</v>
      </c>
      <c r="P1410" s="25">
        <v>-3662.03</v>
      </c>
      <c r="Q1410" s="25">
        <v>2182.89</v>
      </c>
      <c r="R1410" s="25">
        <v>14753.849543430106</v>
      </c>
      <c r="S1410" s="25">
        <v>-9243.7603326525186</v>
      </c>
      <c r="T1410" s="27">
        <v>5510.0892107775871</v>
      </c>
    </row>
    <row r="1411" spans="1:20">
      <c r="A1411" s="28" t="s">
        <v>1748</v>
      </c>
      <c r="B1411" s="22" t="s">
        <v>768</v>
      </c>
      <c r="C1411" s="22" t="s">
        <v>82</v>
      </c>
      <c r="D1411" s="22" t="s">
        <v>25</v>
      </c>
      <c r="E1411" s="22" t="s">
        <v>26</v>
      </c>
      <c r="F1411" s="23">
        <v>40909</v>
      </c>
      <c r="G1411" s="24" t="s">
        <v>27</v>
      </c>
      <c r="H1411" s="25">
        <v>783.35</v>
      </c>
      <c r="I1411" s="25">
        <v>-783.35</v>
      </c>
      <c r="J1411" s="25">
        <v>0</v>
      </c>
      <c r="K1411" s="41">
        <f t="shared" si="46"/>
        <v>2012</v>
      </c>
      <c r="L1411" s="42">
        <f t="shared" ref="L1411:L1474" si="47">IFERROR((DATEDIF(F1411,DATE(2024,12,31),"M")*H1411)/(H1411-J1411),12*_xlfn.NUMBERVALUE(LEFT(G1411,3)))</f>
        <v>155</v>
      </c>
      <c r="M1411" s="39">
        <f>(VLOOKUP(DATE(2005,12,1),IGPM!A:B,2,1)/VLOOKUP(DATE(YEAR(F1411),MONTH(F1411),1),IGPM!A:B,2,1))*H1411</f>
        <v>553.14272546577035</v>
      </c>
      <c r="N1411" s="26" t="s">
        <v>28</v>
      </c>
      <c r="O1411" s="26" t="s">
        <v>29</v>
      </c>
      <c r="P1411" s="25">
        <v>-783.35</v>
      </c>
      <c r="Q1411" s="25">
        <v>0</v>
      </c>
      <c r="R1411" s="25">
        <v>1977.345804535558</v>
      </c>
      <c r="S1411" s="25">
        <v>-1977.345804535558</v>
      </c>
      <c r="T1411" s="27">
        <v>0</v>
      </c>
    </row>
    <row r="1412" spans="1:20">
      <c r="A1412" s="28" t="s">
        <v>1749</v>
      </c>
      <c r="B1412" s="22" t="s">
        <v>88</v>
      </c>
      <c r="C1412" s="22" t="s">
        <v>32</v>
      </c>
      <c r="D1412" s="22" t="s">
        <v>25</v>
      </c>
      <c r="E1412" s="22" t="s">
        <v>26</v>
      </c>
      <c r="F1412" s="23">
        <v>40909</v>
      </c>
      <c r="G1412" s="24" t="s">
        <v>27</v>
      </c>
      <c r="H1412" s="25">
        <v>34187.39</v>
      </c>
      <c r="I1412" s="25">
        <v>-21903.09</v>
      </c>
      <c r="J1412" s="25">
        <v>12284.3</v>
      </c>
      <c r="K1412" s="41">
        <f t="shared" si="46"/>
        <v>2012</v>
      </c>
      <c r="L1412" s="42">
        <f t="shared" si="47"/>
        <v>241.93141013436917</v>
      </c>
      <c r="M1412" s="39">
        <f>(VLOOKUP(DATE(2005,12,1),IGPM!A:B,2,1)/VLOOKUP(DATE(YEAR(F1412),MONTH(F1412),1),IGPM!A:B,2,1))*H1412</f>
        <v>24140.557964078922</v>
      </c>
      <c r="N1412" s="26" t="s">
        <v>28</v>
      </c>
      <c r="O1412" s="26" t="s">
        <v>29</v>
      </c>
      <c r="P1412" s="25">
        <v>-21903.09</v>
      </c>
      <c r="Q1412" s="25">
        <v>12284.3</v>
      </c>
      <c r="R1412" s="25">
        <v>86296.409248127762</v>
      </c>
      <c r="S1412" s="25">
        <v>-55288.16380655484</v>
      </c>
      <c r="T1412" s="27">
        <v>31008.245441572923</v>
      </c>
    </row>
    <row r="1413" spans="1:20">
      <c r="A1413" s="28" t="s">
        <v>1750</v>
      </c>
      <c r="B1413" s="22" t="s">
        <v>1751</v>
      </c>
      <c r="C1413" s="22" t="s">
        <v>24</v>
      </c>
      <c r="D1413" s="22" t="s">
        <v>25</v>
      </c>
      <c r="E1413" s="22" t="s">
        <v>26</v>
      </c>
      <c r="F1413" s="23">
        <v>40909</v>
      </c>
      <c r="G1413" s="24" t="s">
        <v>27</v>
      </c>
      <c r="H1413" s="25">
        <v>12051.39</v>
      </c>
      <c r="I1413" s="25">
        <v>-12051.39</v>
      </c>
      <c r="J1413" s="25">
        <v>0</v>
      </c>
      <c r="K1413" s="41">
        <f t="shared" ref="K1413:K1476" si="48">YEAR(F1413)</f>
        <v>2012</v>
      </c>
      <c r="L1413" s="42">
        <f t="shared" si="47"/>
        <v>155</v>
      </c>
      <c r="M1413" s="39">
        <f>(VLOOKUP(DATE(2005,12,1),IGPM!A:B,2,1)/VLOOKUP(DATE(YEAR(F1413),MONTH(F1413),1),IGPM!A:B,2,1))*H1413</f>
        <v>8509.7832517405113</v>
      </c>
      <c r="N1413" s="26" t="s">
        <v>28</v>
      </c>
      <c r="O1413" s="26" t="s">
        <v>29</v>
      </c>
      <c r="P1413" s="25">
        <v>-12051.39</v>
      </c>
      <c r="Q1413" s="25">
        <v>0</v>
      </c>
      <c r="R1413" s="25">
        <v>30420.329935944057</v>
      </c>
      <c r="S1413" s="25">
        <v>-30420.329935944057</v>
      </c>
      <c r="T1413" s="27">
        <v>0</v>
      </c>
    </row>
    <row r="1414" spans="1:20">
      <c r="A1414" s="28" t="s">
        <v>1752</v>
      </c>
      <c r="B1414" s="22" t="s">
        <v>1430</v>
      </c>
      <c r="C1414" s="22" t="s">
        <v>24</v>
      </c>
      <c r="D1414" s="22" t="s">
        <v>25</v>
      </c>
      <c r="E1414" s="22" t="s">
        <v>26</v>
      </c>
      <c r="F1414" s="23">
        <v>40909</v>
      </c>
      <c r="G1414" s="24" t="s">
        <v>27</v>
      </c>
      <c r="H1414" s="25">
        <v>1586.77</v>
      </c>
      <c r="I1414" s="25">
        <v>-1586.77</v>
      </c>
      <c r="J1414" s="25">
        <v>0</v>
      </c>
      <c r="K1414" s="41">
        <f t="shared" si="48"/>
        <v>2012</v>
      </c>
      <c r="L1414" s="42">
        <f t="shared" si="47"/>
        <v>155</v>
      </c>
      <c r="M1414" s="39">
        <f>(VLOOKUP(DATE(2005,12,1),IGPM!A:B,2,1)/VLOOKUP(DATE(YEAR(F1414),MONTH(F1414),1),IGPM!A:B,2,1))*H1414</f>
        <v>1120.4573721673842</v>
      </c>
      <c r="N1414" s="26" t="s">
        <v>28</v>
      </c>
      <c r="O1414" s="26" t="s">
        <v>29</v>
      </c>
      <c r="P1414" s="25">
        <v>-1586.77</v>
      </c>
      <c r="Q1414" s="25">
        <v>0</v>
      </c>
      <c r="R1414" s="25">
        <v>4005.3526549599633</v>
      </c>
      <c r="S1414" s="25">
        <v>-4005.3526549599633</v>
      </c>
      <c r="T1414" s="27">
        <v>0</v>
      </c>
    </row>
    <row r="1415" spans="1:20">
      <c r="A1415" s="28" t="s">
        <v>1753</v>
      </c>
      <c r="B1415" s="22" t="s">
        <v>1754</v>
      </c>
      <c r="C1415" s="22" t="s">
        <v>24</v>
      </c>
      <c r="D1415" s="22" t="s">
        <v>25</v>
      </c>
      <c r="E1415" s="22" t="s">
        <v>26</v>
      </c>
      <c r="F1415" s="23">
        <v>40909</v>
      </c>
      <c r="G1415" s="24" t="s">
        <v>27</v>
      </c>
      <c r="H1415" s="25">
        <v>1747.45</v>
      </c>
      <c r="I1415" s="25">
        <v>-1747.45</v>
      </c>
      <c r="J1415" s="25">
        <v>0</v>
      </c>
      <c r="K1415" s="41">
        <f t="shared" si="48"/>
        <v>2012</v>
      </c>
      <c r="L1415" s="42">
        <f t="shared" si="47"/>
        <v>155</v>
      </c>
      <c r="M1415" s="39">
        <f>(VLOOKUP(DATE(2005,12,1),IGPM!A:B,2,1)/VLOOKUP(DATE(YEAR(F1415),MONTH(F1415),1),IGPM!A:B,2,1))*H1415</f>
        <v>1233.9174770092047</v>
      </c>
      <c r="N1415" s="26" t="s">
        <v>28</v>
      </c>
      <c r="O1415" s="26" t="s">
        <v>29</v>
      </c>
      <c r="P1415" s="25">
        <v>-1747.45</v>
      </c>
      <c r="Q1415" s="25">
        <v>0</v>
      </c>
      <c r="R1415" s="25">
        <v>4410.9439281747118</v>
      </c>
      <c r="S1415" s="25">
        <v>-4410.9439281747118</v>
      </c>
      <c r="T1415" s="27">
        <v>0</v>
      </c>
    </row>
    <row r="1416" spans="1:20">
      <c r="A1416" s="28" t="s">
        <v>1755</v>
      </c>
      <c r="B1416" s="22" t="s">
        <v>243</v>
      </c>
      <c r="C1416" s="22" t="s">
        <v>24</v>
      </c>
      <c r="D1416" s="22" t="s">
        <v>25</v>
      </c>
      <c r="E1416" s="22" t="s">
        <v>26</v>
      </c>
      <c r="F1416" s="23">
        <v>40909</v>
      </c>
      <c r="G1416" s="24" t="s">
        <v>27</v>
      </c>
      <c r="H1416" s="25">
        <v>19998.669999999998</v>
      </c>
      <c r="I1416" s="25">
        <v>-19998.669999999998</v>
      </c>
      <c r="J1416" s="25">
        <v>0</v>
      </c>
      <c r="K1416" s="41">
        <f t="shared" si="48"/>
        <v>2012</v>
      </c>
      <c r="L1416" s="42">
        <f t="shared" si="47"/>
        <v>155</v>
      </c>
      <c r="M1416" s="39">
        <f>(VLOOKUP(DATE(2005,12,1),IGPM!A:B,2,1)/VLOOKUP(DATE(YEAR(F1416),MONTH(F1416),1),IGPM!A:B,2,1))*H1416</f>
        <v>14121.553366299275</v>
      </c>
      <c r="N1416" s="26" t="s">
        <v>28</v>
      </c>
      <c r="O1416" s="26" t="s">
        <v>29</v>
      </c>
      <c r="P1416" s="25">
        <v>-19998.669999999998</v>
      </c>
      <c r="Q1416" s="25">
        <v>0</v>
      </c>
      <c r="R1416" s="25">
        <v>50480.993452213086</v>
      </c>
      <c r="S1416" s="25">
        <v>-50480.993452213086</v>
      </c>
      <c r="T1416" s="27">
        <v>0</v>
      </c>
    </row>
    <row r="1417" spans="1:20">
      <c r="A1417" s="28" t="s">
        <v>1756</v>
      </c>
      <c r="B1417" s="22" t="s">
        <v>245</v>
      </c>
      <c r="C1417" s="22" t="s">
        <v>24</v>
      </c>
      <c r="D1417" s="22" t="s">
        <v>25</v>
      </c>
      <c r="E1417" s="22" t="s">
        <v>26</v>
      </c>
      <c r="F1417" s="23">
        <v>40909</v>
      </c>
      <c r="G1417" s="24" t="s">
        <v>27</v>
      </c>
      <c r="H1417" s="25">
        <v>803.43</v>
      </c>
      <c r="I1417" s="25">
        <v>-803.43</v>
      </c>
      <c r="J1417" s="25">
        <v>0</v>
      </c>
      <c r="K1417" s="41">
        <f t="shared" si="48"/>
        <v>2012</v>
      </c>
      <c r="L1417" s="42">
        <f t="shared" si="47"/>
        <v>155</v>
      </c>
      <c r="M1417" s="39">
        <f>(VLOOKUP(DATE(2005,12,1),IGPM!A:B,2,1)/VLOOKUP(DATE(YEAR(F1417),MONTH(F1417),1),IGPM!A:B,2,1))*H1417</f>
        <v>567.32170794786987</v>
      </c>
      <c r="N1417" s="26" t="s">
        <v>28</v>
      </c>
      <c r="O1417" s="26" t="s">
        <v>29</v>
      </c>
      <c r="P1417" s="25">
        <v>-803.43</v>
      </c>
      <c r="Q1417" s="25">
        <v>0</v>
      </c>
      <c r="R1417" s="25">
        <v>2028.032092599736</v>
      </c>
      <c r="S1417" s="25">
        <v>-2028.032092599736</v>
      </c>
      <c r="T1417" s="27">
        <v>0</v>
      </c>
    </row>
    <row r="1418" spans="1:20">
      <c r="A1418" s="28" t="s">
        <v>1757</v>
      </c>
      <c r="B1418" s="22" t="s">
        <v>61</v>
      </c>
      <c r="C1418" s="22" t="s">
        <v>32</v>
      </c>
      <c r="D1418" s="22" t="s">
        <v>25</v>
      </c>
      <c r="E1418" s="22" t="s">
        <v>26</v>
      </c>
      <c r="F1418" s="23">
        <v>40909</v>
      </c>
      <c r="G1418" s="24" t="s">
        <v>27</v>
      </c>
      <c r="H1418" s="25">
        <v>9424.1299999999992</v>
      </c>
      <c r="I1418" s="25">
        <v>-5007.1099999999997</v>
      </c>
      <c r="J1418" s="25">
        <v>4417.0199999999995</v>
      </c>
      <c r="K1418" s="41">
        <f t="shared" si="48"/>
        <v>2012</v>
      </c>
      <c r="L1418" s="42">
        <f t="shared" si="47"/>
        <v>291.73318541034649</v>
      </c>
      <c r="M1418" s="39">
        <f>(VLOOKUP(DATE(2005,12,1),IGPM!A:B,2,1)/VLOOKUP(DATE(YEAR(F1418),MONTH(F1418),1),IGPM!A:B,2,1))*H1418</f>
        <v>6654.6102678799134</v>
      </c>
      <c r="N1418" s="26" t="s">
        <v>28</v>
      </c>
      <c r="O1418" s="26" t="s">
        <v>29</v>
      </c>
      <c r="P1418" s="25">
        <v>-5007.1099999999997</v>
      </c>
      <c r="Q1418" s="25">
        <v>4417.0199999999995</v>
      </c>
      <c r="R1418" s="25">
        <v>23788.554179993214</v>
      </c>
      <c r="S1418" s="25">
        <v>-12639.034852043196</v>
      </c>
      <c r="T1418" s="27">
        <v>11149.519327950018</v>
      </c>
    </row>
    <row r="1419" spans="1:20">
      <c r="A1419" s="28" t="s">
        <v>1758</v>
      </c>
      <c r="B1419" s="22" t="s">
        <v>1759</v>
      </c>
      <c r="C1419" s="22" t="s">
        <v>32</v>
      </c>
      <c r="D1419" s="22" t="s">
        <v>25</v>
      </c>
      <c r="E1419" s="22" t="s">
        <v>26</v>
      </c>
      <c r="F1419" s="23">
        <v>40909</v>
      </c>
      <c r="G1419" s="24" t="s">
        <v>27</v>
      </c>
      <c r="H1419" s="25">
        <v>1713.48</v>
      </c>
      <c r="I1419" s="25">
        <v>-1154.49</v>
      </c>
      <c r="J1419" s="25">
        <v>558.99</v>
      </c>
      <c r="K1419" s="41">
        <f t="shared" si="48"/>
        <v>2012</v>
      </c>
      <c r="L1419" s="42">
        <f t="shared" si="47"/>
        <v>230.04911259517192</v>
      </c>
      <c r="M1419" s="39">
        <f>(VLOOKUP(DATE(2005,12,1),IGPM!A:B,2,1)/VLOOKUP(DATE(YEAR(F1419),MONTH(F1419),1),IGPM!A:B,2,1))*H1419</f>
        <v>1209.9304234774854</v>
      </c>
      <c r="N1419" s="26" t="s">
        <v>28</v>
      </c>
      <c r="O1419" s="26" t="s">
        <v>29</v>
      </c>
      <c r="P1419" s="25">
        <v>-1154.49</v>
      </c>
      <c r="Q1419" s="25">
        <v>558.99</v>
      </c>
      <c r="R1419" s="25">
        <v>4325.1962585761003</v>
      </c>
      <c r="S1419" s="25">
        <v>-2914.1838997616092</v>
      </c>
      <c r="T1419" s="27">
        <v>1411.0123588144911</v>
      </c>
    </row>
    <row r="1420" spans="1:20">
      <c r="A1420" s="28" t="s">
        <v>1760</v>
      </c>
      <c r="B1420" s="22" t="s">
        <v>61</v>
      </c>
      <c r="C1420" s="22" t="s">
        <v>32</v>
      </c>
      <c r="D1420" s="22" t="s">
        <v>25</v>
      </c>
      <c r="E1420" s="22" t="s">
        <v>26</v>
      </c>
      <c r="F1420" s="23">
        <v>40909</v>
      </c>
      <c r="G1420" s="24" t="s">
        <v>27</v>
      </c>
      <c r="H1420" s="25">
        <v>9424.1299999999992</v>
      </c>
      <c r="I1420" s="25">
        <v>-5007.1099999999997</v>
      </c>
      <c r="J1420" s="25">
        <v>4417.0199999999995</v>
      </c>
      <c r="K1420" s="41">
        <f t="shared" si="48"/>
        <v>2012</v>
      </c>
      <c r="L1420" s="42">
        <f t="shared" si="47"/>
        <v>291.73318541034649</v>
      </c>
      <c r="M1420" s="39">
        <f>(VLOOKUP(DATE(2005,12,1),IGPM!A:B,2,1)/VLOOKUP(DATE(YEAR(F1420),MONTH(F1420),1),IGPM!A:B,2,1))*H1420</f>
        <v>6654.6102678799134</v>
      </c>
      <c r="N1420" s="26" t="s">
        <v>28</v>
      </c>
      <c r="O1420" s="26" t="s">
        <v>29</v>
      </c>
      <c r="P1420" s="25">
        <v>-5007.1099999999997</v>
      </c>
      <c r="Q1420" s="25">
        <v>4417.0199999999995</v>
      </c>
      <c r="R1420" s="25">
        <v>23788.554179993214</v>
      </c>
      <c r="S1420" s="25">
        <v>-12639.034852043196</v>
      </c>
      <c r="T1420" s="27">
        <v>11149.519327950018</v>
      </c>
    </row>
    <row r="1421" spans="1:20">
      <c r="A1421" s="28" t="s">
        <v>1761</v>
      </c>
      <c r="B1421" s="22" t="s">
        <v>1759</v>
      </c>
      <c r="C1421" s="22" t="s">
        <v>32</v>
      </c>
      <c r="D1421" s="22" t="s">
        <v>25</v>
      </c>
      <c r="E1421" s="22" t="s">
        <v>26</v>
      </c>
      <c r="F1421" s="23">
        <v>40909</v>
      </c>
      <c r="G1421" s="24" t="s">
        <v>27</v>
      </c>
      <c r="H1421" s="25">
        <v>1713.48</v>
      </c>
      <c r="I1421" s="25">
        <v>-1154.49</v>
      </c>
      <c r="J1421" s="25">
        <v>558.99</v>
      </c>
      <c r="K1421" s="41">
        <f t="shared" si="48"/>
        <v>2012</v>
      </c>
      <c r="L1421" s="42">
        <f t="shared" si="47"/>
        <v>230.04911259517192</v>
      </c>
      <c r="M1421" s="39">
        <f>(VLOOKUP(DATE(2005,12,1),IGPM!A:B,2,1)/VLOOKUP(DATE(YEAR(F1421),MONTH(F1421),1),IGPM!A:B,2,1))*H1421</f>
        <v>1209.9304234774854</v>
      </c>
      <c r="N1421" s="26" t="s">
        <v>28</v>
      </c>
      <c r="O1421" s="26" t="s">
        <v>29</v>
      </c>
      <c r="P1421" s="25">
        <v>-1154.49</v>
      </c>
      <c r="Q1421" s="25">
        <v>558.99</v>
      </c>
      <c r="R1421" s="25">
        <v>4325.1962585761003</v>
      </c>
      <c r="S1421" s="25">
        <v>-2914.1838997616092</v>
      </c>
      <c r="T1421" s="27">
        <v>1411.0123588144911</v>
      </c>
    </row>
    <row r="1422" spans="1:20">
      <c r="A1422" s="28" t="s">
        <v>1762</v>
      </c>
      <c r="B1422" s="22" t="s">
        <v>1763</v>
      </c>
      <c r="C1422" s="22" t="s">
        <v>32</v>
      </c>
      <c r="D1422" s="22" t="s">
        <v>25</v>
      </c>
      <c r="E1422" s="22" t="s">
        <v>26</v>
      </c>
      <c r="F1422" s="23">
        <v>40909</v>
      </c>
      <c r="G1422" s="24" t="s">
        <v>27</v>
      </c>
      <c r="H1422" s="25">
        <v>11042.41</v>
      </c>
      <c r="I1422" s="25">
        <v>-6180.29</v>
      </c>
      <c r="J1422" s="25">
        <v>4862.12</v>
      </c>
      <c r="K1422" s="41">
        <f t="shared" si="48"/>
        <v>2012</v>
      </c>
      <c r="L1422" s="42">
        <f t="shared" si="47"/>
        <v>276.94065327031581</v>
      </c>
      <c r="M1422" s="39">
        <f>(VLOOKUP(DATE(2005,12,1),IGPM!A:B,2,1)/VLOOKUP(DATE(YEAR(F1422),MONTH(F1422),1),IGPM!A:B,2,1))*H1422</f>
        <v>7797.3176270000349</v>
      </c>
      <c r="N1422" s="26" t="s">
        <v>28</v>
      </c>
      <c r="O1422" s="26" t="s">
        <v>29</v>
      </c>
      <c r="P1422" s="25">
        <v>-6180.29</v>
      </c>
      <c r="Q1422" s="25">
        <v>4862.12</v>
      </c>
      <c r="R1422" s="25">
        <v>27873.444929420424</v>
      </c>
      <c r="S1422" s="25">
        <v>-15600.396377498007</v>
      </c>
      <c r="T1422" s="27">
        <v>12273.048551922417</v>
      </c>
    </row>
    <row r="1423" spans="1:20">
      <c r="A1423" s="28" t="s">
        <v>1764</v>
      </c>
      <c r="B1423" s="22" t="s">
        <v>1585</v>
      </c>
      <c r="C1423" s="22" t="s">
        <v>32</v>
      </c>
      <c r="D1423" s="22" t="s">
        <v>25</v>
      </c>
      <c r="E1423" s="22" t="s">
        <v>26</v>
      </c>
      <c r="F1423" s="23">
        <v>40909</v>
      </c>
      <c r="G1423" s="24" t="s">
        <v>27</v>
      </c>
      <c r="H1423" s="25">
        <v>1523.09</v>
      </c>
      <c r="I1423" s="25">
        <v>-1026.22</v>
      </c>
      <c r="J1423" s="25">
        <v>496.86999999999989</v>
      </c>
      <c r="K1423" s="41">
        <f t="shared" si="48"/>
        <v>2012</v>
      </c>
      <c r="L1423" s="42">
        <f t="shared" si="47"/>
        <v>230.04711465377792</v>
      </c>
      <c r="M1423" s="39">
        <f>(VLOOKUP(DATE(2005,12,1),IGPM!A:B,2,1)/VLOOKUP(DATE(YEAR(F1423),MONTH(F1423),1),IGPM!A:B,2,1))*H1423</f>
        <v>1075.4913560090129</v>
      </c>
      <c r="N1423" s="26" t="s">
        <v>28</v>
      </c>
      <c r="O1423" s="26" t="s">
        <v>29</v>
      </c>
      <c r="P1423" s="25">
        <v>-1026.22</v>
      </c>
      <c r="Q1423" s="25">
        <v>496.86999999999989</v>
      </c>
      <c r="R1423" s="25">
        <v>3844.6104824536451</v>
      </c>
      <c r="S1423" s="25">
        <v>-2590.402516793873</v>
      </c>
      <c r="T1423" s="27">
        <v>1254.2079656597721</v>
      </c>
    </row>
    <row r="1424" spans="1:20">
      <c r="A1424" s="28" t="s">
        <v>1765</v>
      </c>
      <c r="B1424" s="22" t="s">
        <v>1763</v>
      </c>
      <c r="C1424" s="22" t="s">
        <v>32</v>
      </c>
      <c r="D1424" s="22" t="s">
        <v>25</v>
      </c>
      <c r="E1424" s="22" t="s">
        <v>26</v>
      </c>
      <c r="F1424" s="23">
        <v>40909</v>
      </c>
      <c r="G1424" s="24" t="s">
        <v>27</v>
      </c>
      <c r="H1424" s="25">
        <v>11042.41</v>
      </c>
      <c r="I1424" s="25">
        <v>-6180.29</v>
      </c>
      <c r="J1424" s="25">
        <v>4862.12</v>
      </c>
      <c r="K1424" s="41">
        <f t="shared" si="48"/>
        <v>2012</v>
      </c>
      <c r="L1424" s="42">
        <f t="shared" si="47"/>
        <v>276.94065327031581</v>
      </c>
      <c r="M1424" s="39">
        <f>(VLOOKUP(DATE(2005,12,1),IGPM!A:B,2,1)/VLOOKUP(DATE(YEAR(F1424),MONTH(F1424),1),IGPM!A:B,2,1))*H1424</f>
        <v>7797.3176270000349</v>
      </c>
      <c r="N1424" s="26" t="s">
        <v>28</v>
      </c>
      <c r="O1424" s="26" t="s">
        <v>29</v>
      </c>
      <c r="P1424" s="25">
        <v>-6180.29</v>
      </c>
      <c r="Q1424" s="25">
        <v>4862.12</v>
      </c>
      <c r="R1424" s="25">
        <v>27873.444929420424</v>
      </c>
      <c r="S1424" s="25">
        <v>-15600.396377498007</v>
      </c>
      <c r="T1424" s="27">
        <v>12273.048551922417</v>
      </c>
    </row>
    <row r="1425" spans="1:20">
      <c r="A1425" s="28" t="s">
        <v>1766</v>
      </c>
      <c r="B1425" s="22" t="s">
        <v>1585</v>
      </c>
      <c r="C1425" s="22" t="s">
        <v>32</v>
      </c>
      <c r="D1425" s="22" t="s">
        <v>25</v>
      </c>
      <c r="E1425" s="22" t="s">
        <v>26</v>
      </c>
      <c r="F1425" s="23">
        <v>40909</v>
      </c>
      <c r="G1425" s="24" t="s">
        <v>27</v>
      </c>
      <c r="H1425" s="25">
        <v>1523.09</v>
      </c>
      <c r="I1425" s="25">
        <v>-1026.22</v>
      </c>
      <c r="J1425" s="25">
        <v>496.86999999999989</v>
      </c>
      <c r="K1425" s="41">
        <f t="shared" si="48"/>
        <v>2012</v>
      </c>
      <c r="L1425" s="42">
        <f t="shared" si="47"/>
        <v>230.04711465377792</v>
      </c>
      <c r="M1425" s="39">
        <f>(VLOOKUP(DATE(2005,12,1),IGPM!A:B,2,1)/VLOOKUP(DATE(YEAR(F1425),MONTH(F1425),1),IGPM!A:B,2,1))*H1425</f>
        <v>1075.4913560090129</v>
      </c>
      <c r="N1425" s="26" t="s">
        <v>28</v>
      </c>
      <c r="O1425" s="26" t="s">
        <v>29</v>
      </c>
      <c r="P1425" s="25">
        <v>-1026.22</v>
      </c>
      <c r="Q1425" s="25">
        <v>496.86999999999989</v>
      </c>
      <c r="R1425" s="25">
        <v>3844.6104824536451</v>
      </c>
      <c r="S1425" s="25">
        <v>-2590.402516793873</v>
      </c>
      <c r="T1425" s="27">
        <v>1254.2079656597721</v>
      </c>
    </row>
    <row r="1426" spans="1:20">
      <c r="A1426" s="28" t="s">
        <v>1767</v>
      </c>
      <c r="B1426" s="22" t="s">
        <v>987</v>
      </c>
      <c r="C1426" s="22" t="s">
        <v>32</v>
      </c>
      <c r="D1426" s="22" t="s">
        <v>25</v>
      </c>
      <c r="E1426" s="22" t="s">
        <v>26</v>
      </c>
      <c r="F1426" s="23">
        <v>40909</v>
      </c>
      <c r="G1426" s="24" t="s">
        <v>27</v>
      </c>
      <c r="H1426" s="25">
        <v>1713.48</v>
      </c>
      <c r="I1426" s="25">
        <v>-1059.79</v>
      </c>
      <c r="J1426" s="25">
        <v>653.69000000000005</v>
      </c>
      <c r="K1426" s="41">
        <f t="shared" si="48"/>
        <v>2012</v>
      </c>
      <c r="L1426" s="42">
        <f t="shared" si="47"/>
        <v>250.60568603213846</v>
      </c>
      <c r="M1426" s="39">
        <f>(VLOOKUP(DATE(2005,12,1),IGPM!A:B,2,1)/VLOOKUP(DATE(YEAR(F1426),MONTH(F1426),1),IGPM!A:B,2,1))*H1426</f>
        <v>1209.9304234774854</v>
      </c>
      <c r="N1426" s="26" t="s">
        <v>28</v>
      </c>
      <c r="O1426" s="26" t="s">
        <v>29</v>
      </c>
      <c r="P1426" s="25">
        <v>-1059.79</v>
      </c>
      <c r="Q1426" s="25">
        <v>653.69000000000005</v>
      </c>
      <c r="R1426" s="25">
        <v>4325.1962585761003</v>
      </c>
      <c r="S1426" s="25">
        <v>-2675.1404993792544</v>
      </c>
      <c r="T1426" s="27">
        <v>1650.0557591968459</v>
      </c>
    </row>
    <row r="1427" spans="1:20">
      <c r="A1427" s="28" t="s">
        <v>1768</v>
      </c>
      <c r="B1427" s="22" t="s">
        <v>1769</v>
      </c>
      <c r="C1427" s="22" t="s">
        <v>32</v>
      </c>
      <c r="D1427" s="22" t="s">
        <v>25</v>
      </c>
      <c r="E1427" s="22" t="s">
        <v>26</v>
      </c>
      <c r="F1427" s="23">
        <v>40909</v>
      </c>
      <c r="G1427" s="24" t="s">
        <v>27</v>
      </c>
      <c r="H1427" s="25">
        <v>9614.51</v>
      </c>
      <c r="I1427" s="25">
        <v>-5843.14</v>
      </c>
      <c r="J1427" s="25">
        <v>3771.37</v>
      </c>
      <c r="K1427" s="41">
        <f t="shared" si="48"/>
        <v>2012</v>
      </c>
      <c r="L1427" s="42">
        <f t="shared" si="47"/>
        <v>255.04250283238122</v>
      </c>
      <c r="M1427" s="39">
        <f>(VLOOKUP(DATE(2005,12,1),IGPM!A:B,2,1)/VLOOKUP(DATE(YEAR(F1427),MONTH(F1427),1),IGPM!A:B,2,1))*H1427</f>
        <v>6789.0422741021312</v>
      </c>
      <c r="N1427" s="26" t="s">
        <v>28</v>
      </c>
      <c r="O1427" s="26" t="s">
        <v>29</v>
      </c>
      <c r="P1427" s="25">
        <v>-5843.14</v>
      </c>
      <c r="Q1427" s="25">
        <v>3771.37</v>
      </c>
      <c r="R1427" s="25">
        <v>24269.11471394034</v>
      </c>
      <c r="S1427" s="25">
        <v>-14749.356436221229</v>
      </c>
      <c r="T1427" s="27">
        <v>9519.758277719111</v>
      </c>
    </row>
    <row r="1428" spans="1:20">
      <c r="A1428" s="28" t="s">
        <v>1770</v>
      </c>
      <c r="B1428" s="22" t="s">
        <v>1763</v>
      </c>
      <c r="C1428" s="22" t="s">
        <v>32</v>
      </c>
      <c r="D1428" s="22" t="s">
        <v>25</v>
      </c>
      <c r="E1428" s="22" t="s">
        <v>26</v>
      </c>
      <c r="F1428" s="23">
        <v>40909</v>
      </c>
      <c r="G1428" s="24" t="s">
        <v>27</v>
      </c>
      <c r="H1428" s="25">
        <v>11042.41</v>
      </c>
      <c r="I1428" s="25">
        <v>-6180.29</v>
      </c>
      <c r="J1428" s="25">
        <v>4862.12</v>
      </c>
      <c r="K1428" s="41">
        <f t="shared" si="48"/>
        <v>2012</v>
      </c>
      <c r="L1428" s="42">
        <f t="shared" si="47"/>
        <v>276.94065327031581</v>
      </c>
      <c r="M1428" s="39">
        <f>(VLOOKUP(DATE(2005,12,1),IGPM!A:B,2,1)/VLOOKUP(DATE(YEAR(F1428),MONTH(F1428),1),IGPM!A:B,2,1))*H1428</f>
        <v>7797.3176270000349</v>
      </c>
      <c r="N1428" s="26" t="s">
        <v>28</v>
      </c>
      <c r="O1428" s="26" t="s">
        <v>29</v>
      </c>
      <c r="P1428" s="25">
        <v>-6180.29</v>
      </c>
      <c r="Q1428" s="25">
        <v>4862.12</v>
      </c>
      <c r="R1428" s="25">
        <v>27873.444929420424</v>
      </c>
      <c r="S1428" s="25">
        <v>-15600.396377498007</v>
      </c>
      <c r="T1428" s="27">
        <v>12273.048551922417</v>
      </c>
    </row>
    <row r="1429" spans="1:20">
      <c r="A1429" s="28" t="s">
        <v>1771</v>
      </c>
      <c r="B1429" s="22" t="s">
        <v>1585</v>
      </c>
      <c r="C1429" s="22" t="s">
        <v>32</v>
      </c>
      <c r="D1429" s="22" t="s">
        <v>25</v>
      </c>
      <c r="E1429" s="22" t="s">
        <v>26</v>
      </c>
      <c r="F1429" s="23">
        <v>40909</v>
      </c>
      <c r="G1429" s="24" t="s">
        <v>27</v>
      </c>
      <c r="H1429" s="25">
        <v>1523.09</v>
      </c>
      <c r="I1429" s="25">
        <v>-1026.22</v>
      </c>
      <c r="J1429" s="25">
        <v>496.86999999999989</v>
      </c>
      <c r="K1429" s="41">
        <f t="shared" si="48"/>
        <v>2012</v>
      </c>
      <c r="L1429" s="42">
        <f t="shared" si="47"/>
        <v>230.04711465377792</v>
      </c>
      <c r="M1429" s="39">
        <f>(VLOOKUP(DATE(2005,12,1),IGPM!A:B,2,1)/VLOOKUP(DATE(YEAR(F1429),MONTH(F1429),1),IGPM!A:B,2,1))*H1429</f>
        <v>1075.4913560090129</v>
      </c>
      <c r="N1429" s="26" t="s">
        <v>28</v>
      </c>
      <c r="O1429" s="26" t="s">
        <v>29</v>
      </c>
      <c r="P1429" s="25">
        <v>-1026.22</v>
      </c>
      <c r="Q1429" s="25">
        <v>496.86999999999989</v>
      </c>
      <c r="R1429" s="25">
        <v>3844.6104824536451</v>
      </c>
      <c r="S1429" s="25">
        <v>-2590.402516793873</v>
      </c>
      <c r="T1429" s="27">
        <v>1254.2079656597721</v>
      </c>
    </row>
    <row r="1430" spans="1:20">
      <c r="A1430" s="28" t="s">
        <v>1772</v>
      </c>
      <c r="B1430" s="22" t="s">
        <v>523</v>
      </c>
      <c r="C1430" s="22" t="s">
        <v>32</v>
      </c>
      <c r="D1430" s="22" t="s">
        <v>25</v>
      </c>
      <c r="E1430" s="22" t="s">
        <v>26</v>
      </c>
      <c r="F1430" s="23">
        <v>40909</v>
      </c>
      <c r="G1430" s="24" t="s">
        <v>27</v>
      </c>
      <c r="H1430" s="25">
        <v>8567.39</v>
      </c>
      <c r="I1430" s="25">
        <v>-4795.05</v>
      </c>
      <c r="J1430" s="25">
        <v>3772.3399999999992</v>
      </c>
      <c r="K1430" s="41">
        <f t="shared" si="48"/>
        <v>2012</v>
      </c>
      <c r="L1430" s="42">
        <f t="shared" si="47"/>
        <v>276.94089738376033</v>
      </c>
      <c r="M1430" s="39">
        <f>(VLOOKUP(DATE(2005,12,1),IGPM!A:B,2,1)/VLOOKUP(DATE(YEAR(F1430),MONTH(F1430),1),IGPM!A:B,2,1))*H1430</f>
        <v>6049.6450561411712</v>
      </c>
      <c r="N1430" s="26" t="s">
        <v>28</v>
      </c>
      <c r="O1430" s="26" t="s">
        <v>29</v>
      </c>
      <c r="P1430" s="25">
        <v>-4795.05</v>
      </c>
      <c r="Q1430" s="25">
        <v>3772.3399999999992</v>
      </c>
      <c r="R1430" s="25">
        <v>21625.956050705165</v>
      </c>
      <c r="S1430" s="25">
        <v>-12103.749281978971</v>
      </c>
      <c r="T1430" s="27">
        <v>9522.2067687261933</v>
      </c>
    </row>
    <row r="1431" spans="1:20">
      <c r="A1431" s="28" t="s">
        <v>1773</v>
      </c>
      <c r="B1431" s="22" t="s">
        <v>1759</v>
      </c>
      <c r="C1431" s="22" t="s">
        <v>32</v>
      </c>
      <c r="D1431" s="22" t="s">
        <v>25</v>
      </c>
      <c r="E1431" s="22" t="s">
        <v>26</v>
      </c>
      <c r="F1431" s="23">
        <v>40909</v>
      </c>
      <c r="G1431" s="24" t="s">
        <v>27</v>
      </c>
      <c r="H1431" s="25">
        <v>1713.48</v>
      </c>
      <c r="I1431" s="25">
        <v>-1154.49</v>
      </c>
      <c r="J1431" s="25">
        <v>558.99</v>
      </c>
      <c r="K1431" s="41">
        <f t="shared" si="48"/>
        <v>2012</v>
      </c>
      <c r="L1431" s="42">
        <f t="shared" si="47"/>
        <v>230.04911259517192</v>
      </c>
      <c r="M1431" s="39">
        <f>(VLOOKUP(DATE(2005,12,1),IGPM!A:B,2,1)/VLOOKUP(DATE(YEAR(F1431),MONTH(F1431),1),IGPM!A:B,2,1))*H1431</f>
        <v>1209.9304234774854</v>
      </c>
      <c r="N1431" s="26" t="s">
        <v>28</v>
      </c>
      <c r="O1431" s="26" t="s">
        <v>29</v>
      </c>
      <c r="P1431" s="25">
        <v>-1154.49</v>
      </c>
      <c r="Q1431" s="25">
        <v>558.99</v>
      </c>
      <c r="R1431" s="25">
        <v>4325.1962585761003</v>
      </c>
      <c r="S1431" s="25">
        <v>-2914.1838997616092</v>
      </c>
      <c r="T1431" s="27">
        <v>1411.0123588144911</v>
      </c>
    </row>
    <row r="1432" spans="1:20">
      <c r="A1432" s="28" t="s">
        <v>1774</v>
      </c>
      <c r="B1432" s="22" t="s">
        <v>523</v>
      </c>
      <c r="C1432" s="22" t="s">
        <v>32</v>
      </c>
      <c r="D1432" s="22" t="s">
        <v>25</v>
      </c>
      <c r="E1432" s="22" t="s">
        <v>26</v>
      </c>
      <c r="F1432" s="23">
        <v>40909</v>
      </c>
      <c r="G1432" s="24" t="s">
        <v>27</v>
      </c>
      <c r="H1432" s="25">
        <v>8567.39</v>
      </c>
      <c r="I1432" s="25">
        <v>-4795.05</v>
      </c>
      <c r="J1432" s="25">
        <v>3772.3399999999992</v>
      </c>
      <c r="K1432" s="41">
        <f t="shared" si="48"/>
        <v>2012</v>
      </c>
      <c r="L1432" s="42">
        <f t="shared" si="47"/>
        <v>276.94089738376033</v>
      </c>
      <c r="M1432" s="39">
        <f>(VLOOKUP(DATE(2005,12,1),IGPM!A:B,2,1)/VLOOKUP(DATE(YEAR(F1432),MONTH(F1432),1),IGPM!A:B,2,1))*H1432</f>
        <v>6049.6450561411712</v>
      </c>
      <c r="N1432" s="26" t="s">
        <v>28</v>
      </c>
      <c r="O1432" s="26" t="s">
        <v>29</v>
      </c>
      <c r="P1432" s="25">
        <v>-4795.05</v>
      </c>
      <c r="Q1432" s="25">
        <v>3772.3399999999992</v>
      </c>
      <c r="R1432" s="25">
        <v>21625.956050705165</v>
      </c>
      <c r="S1432" s="25">
        <v>-12103.749281978971</v>
      </c>
      <c r="T1432" s="27">
        <v>9522.2067687261933</v>
      </c>
    </row>
    <row r="1433" spans="1:20">
      <c r="A1433" s="28" t="s">
        <v>1775</v>
      </c>
      <c r="B1433" s="22" t="s">
        <v>1759</v>
      </c>
      <c r="C1433" s="22" t="s">
        <v>32</v>
      </c>
      <c r="D1433" s="22" t="s">
        <v>25</v>
      </c>
      <c r="E1433" s="22" t="s">
        <v>26</v>
      </c>
      <c r="F1433" s="23">
        <v>40909</v>
      </c>
      <c r="G1433" s="24" t="s">
        <v>27</v>
      </c>
      <c r="H1433" s="25">
        <v>1713.48</v>
      </c>
      <c r="I1433" s="25">
        <v>-1154.49</v>
      </c>
      <c r="J1433" s="25">
        <v>558.99</v>
      </c>
      <c r="K1433" s="41">
        <f t="shared" si="48"/>
        <v>2012</v>
      </c>
      <c r="L1433" s="42">
        <f t="shared" si="47"/>
        <v>230.04911259517192</v>
      </c>
      <c r="M1433" s="39">
        <f>(VLOOKUP(DATE(2005,12,1),IGPM!A:B,2,1)/VLOOKUP(DATE(YEAR(F1433),MONTH(F1433),1),IGPM!A:B,2,1))*H1433</f>
        <v>1209.9304234774854</v>
      </c>
      <c r="N1433" s="26" t="s">
        <v>28</v>
      </c>
      <c r="O1433" s="26" t="s">
        <v>29</v>
      </c>
      <c r="P1433" s="25">
        <v>-1154.49</v>
      </c>
      <c r="Q1433" s="25">
        <v>558.99</v>
      </c>
      <c r="R1433" s="25">
        <v>4325.1962585761003</v>
      </c>
      <c r="S1433" s="25">
        <v>-2914.1838997616092</v>
      </c>
      <c r="T1433" s="27">
        <v>1411.0123588144911</v>
      </c>
    </row>
    <row r="1434" spans="1:20">
      <c r="A1434" s="28" t="s">
        <v>1776</v>
      </c>
      <c r="B1434" s="22" t="s">
        <v>1763</v>
      </c>
      <c r="C1434" s="22" t="s">
        <v>32</v>
      </c>
      <c r="D1434" s="22" t="s">
        <v>25</v>
      </c>
      <c r="E1434" s="22" t="s">
        <v>26</v>
      </c>
      <c r="F1434" s="23">
        <v>40909</v>
      </c>
      <c r="G1434" s="24" t="s">
        <v>27</v>
      </c>
      <c r="H1434" s="25">
        <v>12184.73</v>
      </c>
      <c r="I1434" s="25">
        <v>-6819.64</v>
      </c>
      <c r="J1434" s="25">
        <v>5365.0899999999992</v>
      </c>
      <c r="K1434" s="41">
        <f t="shared" si="48"/>
        <v>2012</v>
      </c>
      <c r="L1434" s="42">
        <f t="shared" si="47"/>
        <v>276.94030036776132</v>
      </c>
      <c r="M1434" s="39">
        <f>(VLOOKUP(DATE(2005,12,1),IGPM!A:B,2,1)/VLOOKUP(DATE(YEAR(F1434),MONTH(F1434),1),IGPM!A:B,2,1))*H1434</f>
        <v>8603.9379093183579</v>
      </c>
      <c r="N1434" s="26" t="s">
        <v>28</v>
      </c>
      <c r="O1434" s="26" t="s">
        <v>29</v>
      </c>
      <c r="P1434" s="25">
        <v>-6819.64</v>
      </c>
      <c r="Q1434" s="25">
        <v>5365.0899999999992</v>
      </c>
      <c r="R1434" s="25">
        <v>30756.909101804489</v>
      </c>
      <c r="S1434" s="25">
        <v>-17214.254857270535</v>
      </c>
      <c r="T1434" s="27">
        <v>13542.654244533955</v>
      </c>
    </row>
    <row r="1435" spans="1:20">
      <c r="A1435" s="28" t="s">
        <v>1777</v>
      </c>
      <c r="B1435" s="22" t="s">
        <v>1778</v>
      </c>
      <c r="C1435" s="22" t="s">
        <v>32</v>
      </c>
      <c r="D1435" s="22" t="s">
        <v>25</v>
      </c>
      <c r="E1435" s="22" t="s">
        <v>26</v>
      </c>
      <c r="F1435" s="23">
        <v>40909</v>
      </c>
      <c r="G1435" s="24" t="s">
        <v>27</v>
      </c>
      <c r="H1435" s="25">
        <v>1618.28</v>
      </c>
      <c r="I1435" s="25">
        <v>-1090.3399999999999</v>
      </c>
      <c r="J1435" s="25">
        <v>527.94000000000005</v>
      </c>
      <c r="K1435" s="41">
        <f t="shared" si="48"/>
        <v>2012</v>
      </c>
      <c r="L1435" s="42">
        <f t="shared" si="47"/>
        <v>230.05062641011062</v>
      </c>
      <c r="M1435" s="39">
        <f>(VLOOKUP(DATE(2005,12,1),IGPM!A:B,2,1)/VLOOKUP(DATE(YEAR(F1435),MONTH(F1435),1),IGPM!A:B,2,1))*H1435</f>
        <v>1142.7073591201211</v>
      </c>
      <c r="N1435" s="26" t="s">
        <v>28</v>
      </c>
      <c r="O1435" s="26" t="s">
        <v>29</v>
      </c>
      <c r="P1435" s="25">
        <v>-1090.3399999999999</v>
      </c>
      <c r="Q1435" s="25">
        <v>527.94000000000005</v>
      </c>
      <c r="R1435" s="25">
        <v>4084.8907494272071</v>
      </c>
      <c r="S1435" s="25">
        <v>-2752.2553450147448</v>
      </c>
      <c r="T1435" s="27">
        <v>1332.6354044124623</v>
      </c>
    </row>
    <row r="1436" spans="1:20">
      <c r="A1436" s="28" t="s">
        <v>1779</v>
      </c>
      <c r="B1436" s="22" t="s">
        <v>399</v>
      </c>
      <c r="C1436" s="22" t="s">
        <v>32</v>
      </c>
      <c r="D1436" s="22" t="s">
        <v>25</v>
      </c>
      <c r="E1436" s="22" t="s">
        <v>26</v>
      </c>
      <c r="F1436" s="23">
        <v>40909</v>
      </c>
      <c r="G1436" s="24" t="s">
        <v>27</v>
      </c>
      <c r="H1436" s="25">
        <v>571.16</v>
      </c>
      <c r="I1436" s="25">
        <v>-358.07</v>
      </c>
      <c r="J1436" s="25">
        <v>213.08999999999997</v>
      </c>
      <c r="K1436" s="41">
        <f t="shared" si="48"/>
        <v>2012</v>
      </c>
      <c r="L1436" s="42">
        <f t="shared" si="47"/>
        <v>247.24160080431199</v>
      </c>
      <c r="M1436" s="39">
        <f>(VLOOKUP(DATE(2005,12,1),IGPM!A:B,2,1)/VLOOKUP(DATE(YEAR(F1436),MONTH(F1436),1),IGPM!A:B,2,1))*H1436</f>
        <v>403.31014115916179</v>
      </c>
      <c r="N1436" s="26" t="s">
        <v>28</v>
      </c>
      <c r="O1436" s="26" t="s">
        <v>29</v>
      </c>
      <c r="P1436" s="25">
        <v>-358.07</v>
      </c>
      <c r="Q1436" s="25">
        <v>213.08999999999997</v>
      </c>
      <c r="R1436" s="25">
        <v>1441.7320861920332</v>
      </c>
      <c r="S1436" s="25">
        <v>-903.84657206873965</v>
      </c>
      <c r="T1436" s="27">
        <v>537.88551412329355</v>
      </c>
    </row>
    <row r="1437" spans="1:20">
      <c r="A1437" s="28" t="s">
        <v>1780</v>
      </c>
      <c r="B1437" s="22" t="s">
        <v>909</v>
      </c>
      <c r="C1437" s="22" t="s">
        <v>24</v>
      </c>
      <c r="D1437" s="22" t="s">
        <v>25</v>
      </c>
      <c r="E1437" s="22" t="s">
        <v>26</v>
      </c>
      <c r="F1437" s="23">
        <v>40909</v>
      </c>
      <c r="G1437" s="24" t="s">
        <v>27</v>
      </c>
      <c r="H1437" s="25">
        <v>2189.44</v>
      </c>
      <c r="I1437" s="25">
        <v>-2189.44</v>
      </c>
      <c r="J1437" s="25">
        <v>0</v>
      </c>
      <c r="K1437" s="41">
        <f t="shared" si="48"/>
        <v>2012</v>
      </c>
      <c r="L1437" s="42">
        <f t="shared" si="47"/>
        <v>155</v>
      </c>
      <c r="M1437" s="39">
        <f>(VLOOKUP(DATE(2005,12,1),IGPM!A:B,2,1)/VLOOKUP(DATE(YEAR(F1437),MONTH(F1437),1),IGPM!A:B,2,1))*H1437</f>
        <v>1546.017500279283</v>
      </c>
      <c r="N1437" s="26" t="s">
        <v>28</v>
      </c>
      <c r="O1437" s="26" t="s">
        <v>29</v>
      </c>
      <c r="P1437" s="25">
        <v>-2189.44</v>
      </c>
      <c r="Q1437" s="25">
        <v>0</v>
      </c>
      <c r="R1437" s="25">
        <v>5526.6228356192405</v>
      </c>
      <c r="S1437" s="25">
        <v>-5526.6228356192405</v>
      </c>
      <c r="T1437" s="27">
        <v>0</v>
      </c>
    </row>
    <row r="1438" spans="1:20">
      <c r="A1438" s="28" t="s">
        <v>1781</v>
      </c>
      <c r="B1438" s="22" t="s">
        <v>23</v>
      </c>
      <c r="C1438" s="22" t="s">
        <v>24</v>
      </c>
      <c r="D1438" s="22" t="s">
        <v>25</v>
      </c>
      <c r="E1438" s="22" t="s">
        <v>26</v>
      </c>
      <c r="F1438" s="23">
        <v>40909</v>
      </c>
      <c r="G1438" s="24" t="s">
        <v>27</v>
      </c>
      <c r="H1438" s="25">
        <v>380.77</v>
      </c>
      <c r="I1438" s="25">
        <v>-238.71</v>
      </c>
      <c r="J1438" s="25">
        <v>142.05999999999997</v>
      </c>
      <c r="K1438" s="41">
        <f t="shared" si="48"/>
        <v>2012</v>
      </c>
      <c r="L1438" s="42">
        <f t="shared" si="47"/>
        <v>247.24288886096099</v>
      </c>
      <c r="M1438" s="39">
        <f>(VLOOKUP(DATE(2005,12,1),IGPM!A:B,2,1)/VLOOKUP(DATE(YEAR(F1438),MONTH(F1438),1),IGPM!A:B,2,1))*H1438</f>
        <v>268.87107369068917</v>
      </c>
      <c r="N1438" s="26" t="s">
        <v>28</v>
      </c>
      <c r="O1438" s="26" t="s">
        <v>29</v>
      </c>
      <c r="P1438" s="25">
        <v>-238.71</v>
      </c>
      <c r="Q1438" s="25">
        <v>142.05999999999997</v>
      </c>
      <c r="R1438" s="25">
        <v>961.14631006957859</v>
      </c>
      <c r="S1438" s="25">
        <v>-602.55596732071626</v>
      </c>
      <c r="T1438" s="27">
        <v>358.59034274886233</v>
      </c>
    </row>
    <row r="1439" spans="1:20">
      <c r="A1439" s="28" t="s">
        <v>1782</v>
      </c>
      <c r="B1439" s="22" t="s">
        <v>241</v>
      </c>
      <c r="C1439" s="22" t="s">
        <v>24</v>
      </c>
      <c r="D1439" s="22" t="s">
        <v>25</v>
      </c>
      <c r="E1439" s="22" t="s">
        <v>26</v>
      </c>
      <c r="F1439" s="23">
        <v>40909</v>
      </c>
      <c r="G1439" s="24" t="s">
        <v>27</v>
      </c>
      <c r="H1439" s="25">
        <v>190.39</v>
      </c>
      <c r="I1439" s="25">
        <v>-190.39</v>
      </c>
      <c r="J1439" s="25">
        <v>0</v>
      </c>
      <c r="K1439" s="41">
        <f t="shared" si="48"/>
        <v>2012</v>
      </c>
      <c r="L1439" s="42">
        <f t="shared" si="47"/>
        <v>155</v>
      </c>
      <c r="M1439" s="39">
        <f>(VLOOKUP(DATE(2005,12,1),IGPM!A:B,2,1)/VLOOKUP(DATE(YEAR(F1439),MONTH(F1439),1),IGPM!A:B,2,1))*H1439</f>
        <v>134.43906746847262</v>
      </c>
      <c r="N1439" s="26" t="s">
        <v>28</v>
      </c>
      <c r="O1439" s="26" t="s">
        <v>29</v>
      </c>
      <c r="P1439" s="25">
        <v>-190.39</v>
      </c>
      <c r="Q1439" s="25">
        <v>0</v>
      </c>
      <c r="R1439" s="25">
        <v>480.58577612245466</v>
      </c>
      <c r="S1439" s="25">
        <v>-480.58577612245466</v>
      </c>
      <c r="T1439" s="27">
        <v>0</v>
      </c>
    </row>
    <row r="1440" spans="1:20">
      <c r="A1440" s="28" t="s">
        <v>1783</v>
      </c>
      <c r="B1440" s="22" t="s">
        <v>326</v>
      </c>
      <c r="C1440" s="22" t="s">
        <v>24</v>
      </c>
      <c r="D1440" s="22" t="s">
        <v>25</v>
      </c>
      <c r="E1440" s="22" t="s">
        <v>26</v>
      </c>
      <c r="F1440" s="23">
        <v>40909</v>
      </c>
      <c r="G1440" s="24" t="s">
        <v>27</v>
      </c>
      <c r="H1440" s="25">
        <v>190.39</v>
      </c>
      <c r="I1440" s="25">
        <v>-190.39</v>
      </c>
      <c r="J1440" s="25">
        <v>0</v>
      </c>
      <c r="K1440" s="41">
        <f t="shared" si="48"/>
        <v>2012</v>
      </c>
      <c r="L1440" s="42">
        <f t="shared" si="47"/>
        <v>155</v>
      </c>
      <c r="M1440" s="39">
        <f>(VLOOKUP(DATE(2005,12,1),IGPM!A:B,2,1)/VLOOKUP(DATE(YEAR(F1440),MONTH(F1440),1),IGPM!A:B,2,1))*H1440</f>
        <v>134.43906746847262</v>
      </c>
      <c r="N1440" s="26" t="s">
        <v>28</v>
      </c>
      <c r="O1440" s="26" t="s">
        <v>29</v>
      </c>
      <c r="P1440" s="25">
        <v>-190.39</v>
      </c>
      <c r="Q1440" s="25">
        <v>0</v>
      </c>
      <c r="R1440" s="25">
        <v>480.58577612245466</v>
      </c>
      <c r="S1440" s="25">
        <v>-480.58577612245466</v>
      </c>
      <c r="T1440" s="27">
        <v>0</v>
      </c>
    </row>
    <row r="1441" spans="1:20">
      <c r="A1441" s="28" t="s">
        <v>1784</v>
      </c>
      <c r="B1441" s="22" t="s">
        <v>61</v>
      </c>
      <c r="C1441" s="22" t="s">
        <v>32</v>
      </c>
      <c r="D1441" s="22" t="s">
        <v>25</v>
      </c>
      <c r="E1441" s="22" t="s">
        <v>26</v>
      </c>
      <c r="F1441" s="23">
        <v>40909</v>
      </c>
      <c r="G1441" s="24" t="s">
        <v>27</v>
      </c>
      <c r="H1441" s="25">
        <v>8757.77</v>
      </c>
      <c r="I1441" s="25">
        <v>-4825.41</v>
      </c>
      <c r="J1441" s="25">
        <v>3932.3600000000006</v>
      </c>
      <c r="K1441" s="41">
        <f t="shared" si="48"/>
        <v>2012</v>
      </c>
      <c r="L1441" s="42">
        <f t="shared" si="47"/>
        <v>281.31378473539041</v>
      </c>
      <c r="M1441" s="39">
        <f>(VLOOKUP(DATE(2005,12,1),IGPM!A:B,2,1)/VLOOKUP(DATE(YEAR(F1441),MONTH(F1441),1),IGPM!A:B,2,1))*H1441</f>
        <v>6184.077062363388</v>
      </c>
      <c r="N1441" s="26" t="s">
        <v>28</v>
      </c>
      <c r="O1441" s="26" t="s">
        <v>29</v>
      </c>
      <c r="P1441" s="25">
        <v>-4825.41</v>
      </c>
      <c r="Q1441" s="25">
        <v>3932.3600000000006</v>
      </c>
      <c r="R1441" s="25">
        <v>22106.516584652294</v>
      </c>
      <c r="S1441" s="25">
        <v>-12180.384526283176</v>
      </c>
      <c r="T1441" s="27">
        <v>9926.1320583691177</v>
      </c>
    </row>
    <row r="1442" spans="1:20">
      <c r="A1442" s="28" t="s">
        <v>1785</v>
      </c>
      <c r="B1442" s="22" t="s">
        <v>1786</v>
      </c>
      <c r="C1442" s="22" t="s">
        <v>32</v>
      </c>
      <c r="D1442" s="22" t="s">
        <v>25</v>
      </c>
      <c r="E1442" s="22" t="s">
        <v>26</v>
      </c>
      <c r="F1442" s="23">
        <v>40909</v>
      </c>
      <c r="G1442" s="24" t="s">
        <v>27</v>
      </c>
      <c r="H1442" s="25">
        <v>4569.2700000000004</v>
      </c>
      <c r="I1442" s="25">
        <v>-3078.63</v>
      </c>
      <c r="J1442" s="25">
        <v>1490.6400000000003</v>
      </c>
      <c r="K1442" s="41">
        <f t="shared" si="48"/>
        <v>2012</v>
      </c>
      <c r="L1442" s="42">
        <f t="shared" si="47"/>
        <v>230.049356369554</v>
      </c>
      <c r="M1442" s="39">
        <f>(VLOOKUP(DATE(2005,12,1),IGPM!A:B,2,1)/VLOOKUP(DATE(YEAR(F1442),MONTH(F1442),1),IGPM!A:B,2,1))*H1442</f>
        <v>3226.4740680270388</v>
      </c>
      <c r="N1442" s="26" t="s">
        <v>28</v>
      </c>
      <c r="O1442" s="26" t="s">
        <v>29</v>
      </c>
      <c r="P1442" s="25">
        <v>-3078.63</v>
      </c>
      <c r="Q1442" s="25">
        <v>1490.6400000000003</v>
      </c>
      <c r="R1442" s="25">
        <v>11533.831447360937</v>
      </c>
      <c r="S1442" s="25">
        <v>-7771.131823855626</v>
      </c>
      <c r="T1442" s="27">
        <v>3762.6996235053111</v>
      </c>
    </row>
    <row r="1443" spans="1:20">
      <c r="A1443" s="28" t="s">
        <v>1787</v>
      </c>
      <c r="B1443" s="22" t="s">
        <v>61</v>
      </c>
      <c r="C1443" s="22" t="s">
        <v>32</v>
      </c>
      <c r="D1443" s="22" t="s">
        <v>25</v>
      </c>
      <c r="E1443" s="22" t="s">
        <v>26</v>
      </c>
      <c r="F1443" s="23">
        <v>40909</v>
      </c>
      <c r="G1443" s="24" t="s">
        <v>27</v>
      </c>
      <c r="H1443" s="25">
        <v>8662.58</v>
      </c>
      <c r="I1443" s="25">
        <v>-4820.5200000000004</v>
      </c>
      <c r="J1443" s="25">
        <v>3842.0599999999995</v>
      </c>
      <c r="K1443" s="41">
        <f t="shared" si="48"/>
        <v>2012</v>
      </c>
      <c r="L1443" s="42">
        <f t="shared" si="47"/>
        <v>278.53839419813625</v>
      </c>
      <c r="M1443" s="39">
        <f>(VLOOKUP(DATE(2005,12,1),IGPM!A:B,2,1)/VLOOKUP(DATE(YEAR(F1443),MONTH(F1443),1),IGPM!A:B,2,1))*H1443</f>
        <v>6116.8610592522791</v>
      </c>
      <c r="N1443" s="26" t="s">
        <v>28</v>
      </c>
      <c r="O1443" s="26" t="s">
        <v>29</v>
      </c>
      <c r="P1443" s="25">
        <v>-4820.5200000000004</v>
      </c>
      <c r="Q1443" s="25">
        <v>3842.0599999999995</v>
      </c>
      <c r="R1443" s="25">
        <v>21866.236317678729</v>
      </c>
      <c r="S1443" s="25">
        <v>-12168.041102546435</v>
      </c>
      <c r="T1443" s="27">
        <v>9698.1952151322948</v>
      </c>
    </row>
    <row r="1444" spans="1:20">
      <c r="A1444" s="28" t="s">
        <v>1788</v>
      </c>
      <c r="B1444" s="22" t="s">
        <v>1786</v>
      </c>
      <c r="C1444" s="22" t="s">
        <v>32</v>
      </c>
      <c r="D1444" s="22" t="s">
        <v>25</v>
      </c>
      <c r="E1444" s="22" t="s">
        <v>26</v>
      </c>
      <c r="F1444" s="23">
        <v>40909</v>
      </c>
      <c r="G1444" s="24" t="s">
        <v>27</v>
      </c>
      <c r="H1444" s="25">
        <v>4569.2700000000004</v>
      </c>
      <c r="I1444" s="25">
        <v>-3078.63</v>
      </c>
      <c r="J1444" s="25">
        <v>1490.6400000000003</v>
      </c>
      <c r="K1444" s="41">
        <f t="shared" si="48"/>
        <v>2012</v>
      </c>
      <c r="L1444" s="42">
        <f t="shared" si="47"/>
        <v>230.049356369554</v>
      </c>
      <c r="M1444" s="39">
        <f>(VLOOKUP(DATE(2005,12,1),IGPM!A:B,2,1)/VLOOKUP(DATE(YEAR(F1444),MONTH(F1444),1),IGPM!A:B,2,1))*H1444</f>
        <v>3226.4740680270388</v>
      </c>
      <c r="N1444" s="26" t="s">
        <v>28</v>
      </c>
      <c r="O1444" s="26" t="s">
        <v>29</v>
      </c>
      <c r="P1444" s="25">
        <v>-3078.63</v>
      </c>
      <c r="Q1444" s="25">
        <v>1490.6400000000003</v>
      </c>
      <c r="R1444" s="25">
        <v>11533.831447360937</v>
      </c>
      <c r="S1444" s="25">
        <v>-7771.131823855626</v>
      </c>
      <c r="T1444" s="27">
        <v>3762.6996235053111</v>
      </c>
    </row>
    <row r="1445" spans="1:20">
      <c r="A1445" s="28" t="s">
        <v>1789</v>
      </c>
      <c r="B1445" s="22" t="s">
        <v>61</v>
      </c>
      <c r="C1445" s="22" t="s">
        <v>32</v>
      </c>
      <c r="D1445" s="22" t="s">
        <v>25</v>
      </c>
      <c r="E1445" s="22" t="s">
        <v>26</v>
      </c>
      <c r="F1445" s="23">
        <v>40909</v>
      </c>
      <c r="G1445" s="24" t="s">
        <v>27</v>
      </c>
      <c r="H1445" s="25">
        <v>13612.63</v>
      </c>
      <c r="I1445" s="25">
        <v>-7575.09</v>
      </c>
      <c r="J1445" s="25">
        <v>6037.5399999999991</v>
      </c>
      <c r="K1445" s="41">
        <f t="shared" si="48"/>
        <v>2012</v>
      </c>
      <c r="L1445" s="42">
        <f t="shared" si="47"/>
        <v>278.53895465268397</v>
      </c>
      <c r="M1445" s="39">
        <f>(VLOOKUP(DATE(2005,12,1),IGPM!A:B,2,1)/VLOOKUP(DATE(YEAR(F1445),MONTH(F1445),1),IGPM!A:B,2,1))*H1445</f>
        <v>9612.2132622162626</v>
      </c>
      <c r="N1445" s="26" t="s">
        <v>28</v>
      </c>
      <c r="O1445" s="26" t="s">
        <v>29</v>
      </c>
      <c r="P1445" s="25">
        <v>-7575.09</v>
      </c>
      <c r="Q1445" s="25">
        <v>6037.5399999999991</v>
      </c>
      <c r="R1445" s="25">
        <v>34361.23931728457</v>
      </c>
      <c r="S1445" s="25">
        <v>-19121.174992633256</v>
      </c>
      <c r="T1445" s="27">
        <v>15240.064324651314</v>
      </c>
    </row>
    <row r="1446" spans="1:20">
      <c r="A1446" s="28" t="s">
        <v>1790</v>
      </c>
      <c r="B1446" s="22" t="s">
        <v>1791</v>
      </c>
      <c r="C1446" s="22" t="s">
        <v>32</v>
      </c>
      <c r="D1446" s="22" t="s">
        <v>25</v>
      </c>
      <c r="E1446" s="22" t="s">
        <v>26</v>
      </c>
      <c r="F1446" s="23">
        <v>40909</v>
      </c>
      <c r="G1446" s="24" t="s">
        <v>27</v>
      </c>
      <c r="H1446" s="25">
        <v>7139.49</v>
      </c>
      <c r="I1446" s="25">
        <v>-4810.37</v>
      </c>
      <c r="J1446" s="25">
        <v>2329.12</v>
      </c>
      <c r="K1446" s="41">
        <f t="shared" si="48"/>
        <v>2012</v>
      </c>
      <c r="L1446" s="42">
        <f t="shared" si="47"/>
        <v>230.04902949253383</v>
      </c>
      <c r="M1446" s="39">
        <f>(VLOOKUP(DATE(2005,12,1),IGPM!A:B,2,1)/VLOOKUP(DATE(YEAR(F1446),MONTH(F1446),1),IGPM!A:B,2,1))*H1446</f>
        <v>5041.3697032432665</v>
      </c>
      <c r="N1446" s="26" t="s">
        <v>28</v>
      </c>
      <c r="O1446" s="26" t="s">
        <v>29</v>
      </c>
      <c r="P1446" s="25">
        <v>-4810.37</v>
      </c>
      <c r="Q1446" s="25">
        <v>2329.12</v>
      </c>
      <c r="R1446" s="25">
        <v>18021.625835225084</v>
      </c>
      <c r="S1446" s="25">
        <v>-12142.420294585703</v>
      </c>
      <c r="T1446" s="27">
        <v>5879.2055406393811</v>
      </c>
    </row>
    <row r="1447" spans="1:20">
      <c r="A1447" s="28" t="s">
        <v>1792</v>
      </c>
      <c r="B1447" s="22" t="s">
        <v>61</v>
      </c>
      <c r="C1447" s="22" t="s">
        <v>32</v>
      </c>
      <c r="D1447" s="22" t="s">
        <v>25</v>
      </c>
      <c r="E1447" s="22" t="s">
        <v>26</v>
      </c>
      <c r="F1447" s="23">
        <v>40909</v>
      </c>
      <c r="G1447" s="24" t="s">
        <v>27</v>
      </c>
      <c r="H1447" s="25">
        <v>13612.63</v>
      </c>
      <c r="I1447" s="25">
        <v>-7575.09</v>
      </c>
      <c r="J1447" s="25">
        <v>6037.5399999999991</v>
      </c>
      <c r="K1447" s="41">
        <f t="shared" si="48"/>
        <v>2012</v>
      </c>
      <c r="L1447" s="42">
        <f t="shared" si="47"/>
        <v>278.53895465268397</v>
      </c>
      <c r="M1447" s="39">
        <f>(VLOOKUP(DATE(2005,12,1),IGPM!A:B,2,1)/VLOOKUP(DATE(YEAR(F1447),MONTH(F1447),1),IGPM!A:B,2,1))*H1447</f>
        <v>9612.2132622162626</v>
      </c>
      <c r="N1447" s="26" t="s">
        <v>28</v>
      </c>
      <c r="O1447" s="26" t="s">
        <v>29</v>
      </c>
      <c r="P1447" s="25">
        <v>-7575.09</v>
      </c>
      <c r="Q1447" s="25">
        <v>6037.5399999999991</v>
      </c>
      <c r="R1447" s="25">
        <v>34361.23931728457</v>
      </c>
      <c r="S1447" s="25">
        <v>-19121.174992633256</v>
      </c>
      <c r="T1447" s="27">
        <v>15240.064324651314</v>
      </c>
    </row>
    <row r="1448" spans="1:20">
      <c r="A1448" s="28" t="s">
        <v>1793</v>
      </c>
      <c r="B1448" s="22" t="s">
        <v>1791</v>
      </c>
      <c r="C1448" s="22" t="s">
        <v>32</v>
      </c>
      <c r="D1448" s="22" t="s">
        <v>25</v>
      </c>
      <c r="E1448" s="22" t="s">
        <v>26</v>
      </c>
      <c r="F1448" s="23">
        <v>40909</v>
      </c>
      <c r="G1448" s="24" t="s">
        <v>27</v>
      </c>
      <c r="H1448" s="25">
        <v>7139.49</v>
      </c>
      <c r="I1448" s="25">
        <v>-4810.37</v>
      </c>
      <c r="J1448" s="25">
        <v>2329.12</v>
      </c>
      <c r="K1448" s="41">
        <f t="shared" si="48"/>
        <v>2012</v>
      </c>
      <c r="L1448" s="42">
        <f t="shared" si="47"/>
        <v>230.04902949253383</v>
      </c>
      <c r="M1448" s="39">
        <f>(VLOOKUP(DATE(2005,12,1),IGPM!A:B,2,1)/VLOOKUP(DATE(YEAR(F1448),MONTH(F1448),1),IGPM!A:B,2,1))*H1448</f>
        <v>5041.3697032432665</v>
      </c>
      <c r="N1448" s="26" t="s">
        <v>28</v>
      </c>
      <c r="O1448" s="26" t="s">
        <v>29</v>
      </c>
      <c r="P1448" s="25">
        <v>-4810.37</v>
      </c>
      <c r="Q1448" s="25">
        <v>2329.12</v>
      </c>
      <c r="R1448" s="25">
        <v>18021.625835225084</v>
      </c>
      <c r="S1448" s="25">
        <v>-12142.420294585703</v>
      </c>
      <c r="T1448" s="27">
        <v>5879.2055406393811</v>
      </c>
    </row>
    <row r="1449" spans="1:20">
      <c r="A1449" s="28" t="s">
        <v>1794</v>
      </c>
      <c r="B1449" s="22" t="s">
        <v>61</v>
      </c>
      <c r="C1449" s="22" t="s">
        <v>32</v>
      </c>
      <c r="D1449" s="22" t="s">
        <v>25</v>
      </c>
      <c r="E1449" s="22" t="s">
        <v>26</v>
      </c>
      <c r="F1449" s="23">
        <v>40909</v>
      </c>
      <c r="G1449" s="24" t="s">
        <v>27</v>
      </c>
      <c r="H1449" s="25">
        <v>8662.58</v>
      </c>
      <c r="I1449" s="25">
        <v>-4820.5200000000004</v>
      </c>
      <c r="J1449" s="25">
        <v>3842.0599999999995</v>
      </c>
      <c r="K1449" s="41">
        <f t="shared" si="48"/>
        <v>2012</v>
      </c>
      <c r="L1449" s="42">
        <f t="shared" si="47"/>
        <v>278.53839419813625</v>
      </c>
      <c r="M1449" s="39">
        <f>(VLOOKUP(DATE(2005,12,1),IGPM!A:B,2,1)/VLOOKUP(DATE(YEAR(F1449),MONTH(F1449),1),IGPM!A:B,2,1))*H1449</f>
        <v>6116.8610592522791</v>
      </c>
      <c r="N1449" s="26" t="s">
        <v>28</v>
      </c>
      <c r="O1449" s="26" t="s">
        <v>29</v>
      </c>
      <c r="P1449" s="25">
        <v>-4820.5200000000004</v>
      </c>
      <c r="Q1449" s="25">
        <v>3842.0599999999995</v>
      </c>
      <c r="R1449" s="25">
        <v>21866.236317678729</v>
      </c>
      <c r="S1449" s="25">
        <v>-12168.041102546435</v>
      </c>
      <c r="T1449" s="27">
        <v>9698.1952151322948</v>
      </c>
    </row>
    <row r="1450" spans="1:20">
      <c r="A1450" s="28" t="s">
        <v>1795</v>
      </c>
      <c r="B1450" s="22" t="s">
        <v>1786</v>
      </c>
      <c r="C1450" s="22" t="s">
        <v>32</v>
      </c>
      <c r="D1450" s="22" t="s">
        <v>25</v>
      </c>
      <c r="E1450" s="22" t="s">
        <v>26</v>
      </c>
      <c r="F1450" s="23">
        <v>40909</v>
      </c>
      <c r="G1450" s="24" t="s">
        <v>27</v>
      </c>
      <c r="H1450" s="25">
        <v>4569.2700000000004</v>
      </c>
      <c r="I1450" s="25">
        <v>-3078.63</v>
      </c>
      <c r="J1450" s="25">
        <v>1490.6400000000003</v>
      </c>
      <c r="K1450" s="41">
        <f t="shared" si="48"/>
        <v>2012</v>
      </c>
      <c r="L1450" s="42">
        <f t="shared" si="47"/>
        <v>230.049356369554</v>
      </c>
      <c r="M1450" s="39">
        <f>(VLOOKUP(DATE(2005,12,1),IGPM!A:B,2,1)/VLOOKUP(DATE(YEAR(F1450),MONTH(F1450),1),IGPM!A:B,2,1))*H1450</f>
        <v>3226.4740680270388</v>
      </c>
      <c r="N1450" s="26" t="s">
        <v>28</v>
      </c>
      <c r="O1450" s="26" t="s">
        <v>29</v>
      </c>
      <c r="P1450" s="25">
        <v>-3078.63</v>
      </c>
      <c r="Q1450" s="25">
        <v>1490.6400000000003</v>
      </c>
      <c r="R1450" s="25">
        <v>11533.831447360937</v>
      </c>
      <c r="S1450" s="25">
        <v>-7771.131823855626</v>
      </c>
      <c r="T1450" s="27">
        <v>3762.6996235053111</v>
      </c>
    </row>
    <row r="1451" spans="1:20">
      <c r="A1451" s="28" t="s">
        <v>1796</v>
      </c>
      <c r="B1451" s="22" t="s">
        <v>61</v>
      </c>
      <c r="C1451" s="22" t="s">
        <v>32</v>
      </c>
      <c r="D1451" s="22" t="s">
        <v>25</v>
      </c>
      <c r="E1451" s="22" t="s">
        <v>26</v>
      </c>
      <c r="F1451" s="23">
        <v>40909</v>
      </c>
      <c r="G1451" s="24" t="s">
        <v>27</v>
      </c>
      <c r="H1451" s="25">
        <v>8662.58</v>
      </c>
      <c r="I1451" s="25">
        <v>-4820.5200000000004</v>
      </c>
      <c r="J1451" s="25">
        <v>3842.0599999999995</v>
      </c>
      <c r="K1451" s="41">
        <f t="shared" si="48"/>
        <v>2012</v>
      </c>
      <c r="L1451" s="42">
        <f t="shared" si="47"/>
        <v>278.53839419813625</v>
      </c>
      <c r="M1451" s="39">
        <f>(VLOOKUP(DATE(2005,12,1),IGPM!A:B,2,1)/VLOOKUP(DATE(YEAR(F1451),MONTH(F1451),1),IGPM!A:B,2,1))*H1451</f>
        <v>6116.8610592522791</v>
      </c>
      <c r="N1451" s="26" t="s">
        <v>28</v>
      </c>
      <c r="O1451" s="26" t="s">
        <v>29</v>
      </c>
      <c r="P1451" s="25">
        <v>-4820.5200000000004</v>
      </c>
      <c r="Q1451" s="25">
        <v>3842.0599999999995</v>
      </c>
      <c r="R1451" s="25">
        <v>21866.236317678729</v>
      </c>
      <c r="S1451" s="25">
        <v>-12168.041102546435</v>
      </c>
      <c r="T1451" s="27">
        <v>9698.1952151322948</v>
      </c>
    </row>
    <row r="1452" spans="1:20">
      <c r="A1452" s="28" t="s">
        <v>1797</v>
      </c>
      <c r="B1452" s="22" t="s">
        <v>1786</v>
      </c>
      <c r="C1452" s="22" t="s">
        <v>32</v>
      </c>
      <c r="D1452" s="22" t="s">
        <v>25</v>
      </c>
      <c r="E1452" s="22" t="s">
        <v>26</v>
      </c>
      <c r="F1452" s="23">
        <v>40909</v>
      </c>
      <c r="G1452" s="24" t="s">
        <v>27</v>
      </c>
      <c r="H1452" s="25">
        <v>4569.2700000000004</v>
      </c>
      <c r="I1452" s="25">
        <v>-3078.63</v>
      </c>
      <c r="J1452" s="25">
        <v>1490.6400000000003</v>
      </c>
      <c r="K1452" s="41">
        <f t="shared" si="48"/>
        <v>2012</v>
      </c>
      <c r="L1452" s="42">
        <f t="shared" si="47"/>
        <v>230.049356369554</v>
      </c>
      <c r="M1452" s="39">
        <f>(VLOOKUP(DATE(2005,12,1),IGPM!A:B,2,1)/VLOOKUP(DATE(YEAR(F1452),MONTH(F1452),1),IGPM!A:B,2,1))*H1452</f>
        <v>3226.4740680270388</v>
      </c>
      <c r="N1452" s="26" t="s">
        <v>28</v>
      </c>
      <c r="O1452" s="26" t="s">
        <v>29</v>
      </c>
      <c r="P1452" s="25">
        <v>-3078.63</v>
      </c>
      <c r="Q1452" s="25">
        <v>1490.6400000000003</v>
      </c>
      <c r="R1452" s="25">
        <v>11533.831447360937</v>
      </c>
      <c r="S1452" s="25">
        <v>-7771.131823855626</v>
      </c>
      <c r="T1452" s="27">
        <v>3762.6996235053111</v>
      </c>
    </row>
    <row r="1453" spans="1:20">
      <c r="A1453" s="28" t="s">
        <v>1798</v>
      </c>
      <c r="B1453" s="22" t="s">
        <v>61</v>
      </c>
      <c r="C1453" s="22" t="s">
        <v>32</v>
      </c>
      <c r="D1453" s="22" t="s">
        <v>25</v>
      </c>
      <c r="E1453" s="22" t="s">
        <v>26</v>
      </c>
      <c r="F1453" s="23">
        <v>40909</v>
      </c>
      <c r="G1453" s="24" t="s">
        <v>27</v>
      </c>
      <c r="H1453" s="25">
        <v>13612.63</v>
      </c>
      <c r="I1453" s="25">
        <v>-7575.09</v>
      </c>
      <c r="J1453" s="25">
        <v>6037.5399999999991</v>
      </c>
      <c r="K1453" s="41">
        <f t="shared" si="48"/>
        <v>2012</v>
      </c>
      <c r="L1453" s="42">
        <f t="shared" si="47"/>
        <v>278.53895465268397</v>
      </c>
      <c r="M1453" s="39">
        <f>(VLOOKUP(DATE(2005,12,1),IGPM!A:B,2,1)/VLOOKUP(DATE(YEAR(F1453),MONTH(F1453),1),IGPM!A:B,2,1))*H1453</f>
        <v>9612.2132622162626</v>
      </c>
      <c r="N1453" s="26" t="s">
        <v>28</v>
      </c>
      <c r="O1453" s="26" t="s">
        <v>29</v>
      </c>
      <c r="P1453" s="25">
        <v>-7575.09</v>
      </c>
      <c r="Q1453" s="25">
        <v>6037.5399999999991</v>
      </c>
      <c r="R1453" s="25">
        <v>34361.23931728457</v>
      </c>
      <c r="S1453" s="25">
        <v>-19121.174992633256</v>
      </c>
      <c r="T1453" s="27">
        <v>15240.064324651314</v>
      </c>
    </row>
    <row r="1454" spans="1:20">
      <c r="A1454" s="28" t="s">
        <v>1799</v>
      </c>
      <c r="B1454" s="22" t="s">
        <v>1791</v>
      </c>
      <c r="C1454" s="22" t="s">
        <v>32</v>
      </c>
      <c r="D1454" s="22" t="s">
        <v>25</v>
      </c>
      <c r="E1454" s="22" t="s">
        <v>26</v>
      </c>
      <c r="F1454" s="23">
        <v>40909</v>
      </c>
      <c r="G1454" s="24" t="s">
        <v>27</v>
      </c>
      <c r="H1454" s="25">
        <v>7139.49</v>
      </c>
      <c r="I1454" s="25">
        <v>-4810.37</v>
      </c>
      <c r="J1454" s="25">
        <v>2329.12</v>
      </c>
      <c r="K1454" s="41">
        <f t="shared" si="48"/>
        <v>2012</v>
      </c>
      <c r="L1454" s="42">
        <f t="shared" si="47"/>
        <v>230.04902949253383</v>
      </c>
      <c r="M1454" s="39">
        <f>(VLOOKUP(DATE(2005,12,1),IGPM!A:B,2,1)/VLOOKUP(DATE(YEAR(F1454),MONTH(F1454),1),IGPM!A:B,2,1))*H1454</f>
        <v>5041.3697032432665</v>
      </c>
      <c r="N1454" s="26" t="s">
        <v>28</v>
      </c>
      <c r="O1454" s="26" t="s">
        <v>29</v>
      </c>
      <c r="P1454" s="25">
        <v>-4810.37</v>
      </c>
      <c r="Q1454" s="25">
        <v>2329.12</v>
      </c>
      <c r="R1454" s="25">
        <v>18021.625835225084</v>
      </c>
      <c r="S1454" s="25">
        <v>-12142.420294585703</v>
      </c>
      <c r="T1454" s="27">
        <v>5879.2055406393811</v>
      </c>
    </row>
    <row r="1455" spans="1:20">
      <c r="A1455" s="28" t="s">
        <v>1800</v>
      </c>
      <c r="B1455" s="22" t="s">
        <v>61</v>
      </c>
      <c r="C1455" s="22" t="s">
        <v>32</v>
      </c>
      <c r="D1455" s="22" t="s">
        <v>25</v>
      </c>
      <c r="E1455" s="22" t="s">
        <v>26</v>
      </c>
      <c r="F1455" s="23">
        <v>40909</v>
      </c>
      <c r="G1455" s="24" t="s">
        <v>27</v>
      </c>
      <c r="H1455" s="25">
        <v>13612.63</v>
      </c>
      <c r="I1455" s="25">
        <v>-7575.09</v>
      </c>
      <c r="J1455" s="25">
        <v>6037.5399999999991</v>
      </c>
      <c r="K1455" s="41">
        <f t="shared" si="48"/>
        <v>2012</v>
      </c>
      <c r="L1455" s="42">
        <f t="shared" si="47"/>
        <v>278.53895465268397</v>
      </c>
      <c r="M1455" s="39">
        <f>(VLOOKUP(DATE(2005,12,1),IGPM!A:B,2,1)/VLOOKUP(DATE(YEAR(F1455),MONTH(F1455),1),IGPM!A:B,2,1))*H1455</f>
        <v>9612.2132622162626</v>
      </c>
      <c r="N1455" s="26" t="s">
        <v>28</v>
      </c>
      <c r="O1455" s="26" t="s">
        <v>29</v>
      </c>
      <c r="P1455" s="25">
        <v>-7575.09</v>
      </c>
      <c r="Q1455" s="25">
        <v>6037.5399999999991</v>
      </c>
      <c r="R1455" s="25">
        <v>34361.23931728457</v>
      </c>
      <c r="S1455" s="25">
        <v>-19121.174992633256</v>
      </c>
      <c r="T1455" s="27">
        <v>15240.064324651314</v>
      </c>
    </row>
    <row r="1456" spans="1:20">
      <c r="A1456" s="28" t="s">
        <v>1801</v>
      </c>
      <c r="B1456" s="22" t="s">
        <v>1791</v>
      </c>
      <c r="C1456" s="22" t="s">
        <v>32</v>
      </c>
      <c r="D1456" s="22" t="s">
        <v>25</v>
      </c>
      <c r="E1456" s="22" t="s">
        <v>26</v>
      </c>
      <c r="F1456" s="23">
        <v>40909</v>
      </c>
      <c r="G1456" s="24" t="s">
        <v>27</v>
      </c>
      <c r="H1456" s="25">
        <v>7139.49</v>
      </c>
      <c r="I1456" s="25">
        <v>-4810.37</v>
      </c>
      <c r="J1456" s="25">
        <v>2329.12</v>
      </c>
      <c r="K1456" s="41">
        <f t="shared" si="48"/>
        <v>2012</v>
      </c>
      <c r="L1456" s="42">
        <f t="shared" si="47"/>
        <v>230.04902949253383</v>
      </c>
      <c r="M1456" s="39">
        <f>(VLOOKUP(DATE(2005,12,1),IGPM!A:B,2,1)/VLOOKUP(DATE(YEAR(F1456),MONTH(F1456),1),IGPM!A:B,2,1))*H1456</f>
        <v>5041.3697032432665</v>
      </c>
      <c r="N1456" s="26" t="s">
        <v>28</v>
      </c>
      <c r="O1456" s="26" t="s">
        <v>29</v>
      </c>
      <c r="P1456" s="25">
        <v>-4810.37</v>
      </c>
      <c r="Q1456" s="25">
        <v>2329.12</v>
      </c>
      <c r="R1456" s="25">
        <v>18021.625835225084</v>
      </c>
      <c r="S1456" s="25">
        <v>-12142.420294585703</v>
      </c>
      <c r="T1456" s="27">
        <v>5879.2055406393811</v>
      </c>
    </row>
    <row r="1457" spans="1:20">
      <c r="A1457" s="28" t="s">
        <v>1802</v>
      </c>
      <c r="B1457" s="22" t="s">
        <v>186</v>
      </c>
      <c r="C1457" s="22" t="s">
        <v>32</v>
      </c>
      <c r="D1457" s="22" t="s">
        <v>25</v>
      </c>
      <c r="E1457" s="22" t="s">
        <v>26</v>
      </c>
      <c r="F1457" s="23">
        <v>40909</v>
      </c>
      <c r="G1457" s="24" t="s">
        <v>27</v>
      </c>
      <c r="H1457" s="25">
        <v>9424.1299999999992</v>
      </c>
      <c r="I1457" s="25">
        <v>-5772.95</v>
      </c>
      <c r="J1457" s="25">
        <v>3651.1799999999994</v>
      </c>
      <c r="K1457" s="41">
        <f t="shared" si="48"/>
        <v>2012</v>
      </c>
      <c r="L1457" s="42">
        <f t="shared" si="47"/>
        <v>253.03183814167798</v>
      </c>
      <c r="M1457" s="39">
        <f>(VLOOKUP(DATE(2005,12,1),IGPM!A:B,2,1)/VLOOKUP(DATE(YEAR(F1457),MONTH(F1457),1),IGPM!A:B,2,1))*H1457</f>
        <v>6654.6102678799134</v>
      </c>
      <c r="N1457" s="26" t="s">
        <v>28</v>
      </c>
      <c r="O1457" s="26" t="s">
        <v>29</v>
      </c>
      <c r="P1457" s="25">
        <v>-5772.95</v>
      </c>
      <c r="Q1457" s="25">
        <v>3651.1799999999994</v>
      </c>
      <c r="R1457" s="25">
        <v>23788.554179993214</v>
      </c>
      <c r="S1457" s="25">
        <v>-14572.181607574583</v>
      </c>
      <c r="T1457" s="27">
        <v>9216.3725724186315</v>
      </c>
    </row>
    <row r="1458" spans="1:20">
      <c r="A1458" s="28" t="s">
        <v>1803</v>
      </c>
      <c r="B1458" s="22" t="s">
        <v>1804</v>
      </c>
      <c r="C1458" s="22" t="s">
        <v>32</v>
      </c>
      <c r="D1458" s="22" t="s">
        <v>25</v>
      </c>
      <c r="E1458" s="22" t="s">
        <v>26</v>
      </c>
      <c r="F1458" s="23">
        <v>40909</v>
      </c>
      <c r="G1458" s="24" t="s">
        <v>27</v>
      </c>
      <c r="H1458" s="25">
        <v>4950.05</v>
      </c>
      <c r="I1458" s="25">
        <v>-3603.55</v>
      </c>
      <c r="J1458" s="25">
        <v>1346.5</v>
      </c>
      <c r="K1458" s="41">
        <f t="shared" si="48"/>
        <v>2012</v>
      </c>
      <c r="L1458" s="42">
        <f t="shared" si="47"/>
        <v>212.91719276824242</v>
      </c>
      <c r="M1458" s="39">
        <f>(VLOOKUP(DATE(2005,12,1),IGPM!A:B,2,1)/VLOOKUP(DATE(YEAR(F1458),MONTH(F1458),1),IGPM!A:B,2,1))*H1458</f>
        <v>3495.3522029639839</v>
      </c>
      <c r="N1458" s="26" t="s">
        <v>28</v>
      </c>
      <c r="O1458" s="26" t="s">
        <v>29</v>
      </c>
      <c r="P1458" s="25">
        <v>-3603.55</v>
      </c>
      <c r="Q1458" s="25">
        <v>1346.5</v>
      </c>
      <c r="R1458" s="25">
        <v>12495.002999605846</v>
      </c>
      <c r="S1458" s="25">
        <v>-9096.1440913181978</v>
      </c>
      <c r="T1458" s="27">
        <v>3398.8589082876479</v>
      </c>
    </row>
    <row r="1459" spans="1:20">
      <c r="A1459" s="28" t="s">
        <v>1805</v>
      </c>
      <c r="B1459" s="22" t="s">
        <v>68</v>
      </c>
      <c r="C1459" s="22" t="s">
        <v>69</v>
      </c>
      <c r="D1459" s="22" t="s">
        <v>25</v>
      </c>
      <c r="E1459" s="22" t="s">
        <v>26</v>
      </c>
      <c r="F1459" s="23">
        <v>40909</v>
      </c>
      <c r="G1459" s="24" t="s">
        <v>27</v>
      </c>
      <c r="H1459" s="25">
        <v>969006.47</v>
      </c>
      <c r="I1459" s="25">
        <v>-524953.37</v>
      </c>
      <c r="J1459" s="25">
        <v>444053.1</v>
      </c>
      <c r="K1459" s="41">
        <f t="shared" si="48"/>
        <v>2012</v>
      </c>
      <c r="L1459" s="42">
        <f t="shared" si="47"/>
        <v>286.11303676362718</v>
      </c>
      <c r="M1459" s="39">
        <f>(VLOOKUP(DATE(2005,12,1),IGPM!A:B,2,1)/VLOOKUP(DATE(YEAR(F1459),MONTH(F1459),1),IGPM!A:B,2,1))*H1459</f>
        <v>684239.33083521447</v>
      </c>
      <c r="N1459" s="26" t="s">
        <v>28</v>
      </c>
      <c r="O1459" s="26" t="s">
        <v>29</v>
      </c>
      <c r="P1459" s="25">
        <v>-524953.37</v>
      </c>
      <c r="Q1459" s="25">
        <v>444053.1</v>
      </c>
      <c r="R1459" s="25">
        <v>2445983.1212386684</v>
      </c>
      <c r="S1459" s="25">
        <v>-1325096.50060165</v>
      </c>
      <c r="T1459" s="27">
        <v>1120886.6206370185</v>
      </c>
    </row>
    <row r="1460" spans="1:20">
      <c r="A1460" s="28" t="s">
        <v>1806</v>
      </c>
      <c r="B1460" s="22" t="s">
        <v>68</v>
      </c>
      <c r="C1460" s="22" t="s">
        <v>69</v>
      </c>
      <c r="D1460" s="22" t="s">
        <v>25</v>
      </c>
      <c r="E1460" s="22" t="s">
        <v>26</v>
      </c>
      <c r="F1460" s="23">
        <v>40909</v>
      </c>
      <c r="G1460" s="24" t="s">
        <v>27</v>
      </c>
      <c r="H1460" s="25">
        <v>254505.79</v>
      </c>
      <c r="I1460" s="25">
        <v>-137878.29999999999</v>
      </c>
      <c r="J1460" s="25">
        <v>116627.49000000002</v>
      </c>
      <c r="K1460" s="41">
        <f t="shared" si="48"/>
        <v>2012</v>
      </c>
      <c r="L1460" s="42">
        <f t="shared" si="47"/>
        <v>286.11026862095054</v>
      </c>
      <c r="M1460" s="39">
        <f>(VLOOKUP(DATE(2005,12,1),IGPM!A:B,2,1)/VLOOKUP(DATE(YEAR(F1460),MONTH(F1460),1),IGPM!A:B,2,1))*H1460</f>
        <v>179712.80567743539</v>
      </c>
      <c r="N1460" s="26" t="s">
        <v>28</v>
      </c>
      <c r="O1460" s="26" t="s">
        <v>29</v>
      </c>
      <c r="P1460" s="25">
        <v>-137878.29999999999</v>
      </c>
      <c r="Q1460" s="25">
        <v>116627.49000000002</v>
      </c>
      <c r="R1460" s="25">
        <v>642427.97738751234</v>
      </c>
      <c r="S1460" s="25">
        <v>-348034.82229079591</v>
      </c>
      <c r="T1460" s="27">
        <v>294393.15509671642</v>
      </c>
    </row>
    <row r="1461" spans="1:20">
      <c r="A1461" s="28" t="s">
        <v>1807</v>
      </c>
      <c r="B1461" s="22" t="s">
        <v>68</v>
      </c>
      <c r="C1461" s="22" t="s">
        <v>69</v>
      </c>
      <c r="D1461" s="22" t="s">
        <v>25</v>
      </c>
      <c r="E1461" s="22" t="s">
        <v>26</v>
      </c>
      <c r="F1461" s="23">
        <v>40909</v>
      </c>
      <c r="G1461" s="24" t="s">
        <v>27</v>
      </c>
      <c r="H1461" s="25">
        <v>200856.49</v>
      </c>
      <c r="I1461" s="25">
        <v>-108815.5</v>
      </c>
      <c r="J1461" s="25">
        <v>92040.989999999991</v>
      </c>
      <c r="K1461" s="41">
        <f t="shared" si="48"/>
        <v>2012</v>
      </c>
      <c r="L1461" s="42">
        <f t="shared" si="47"/>
        <v>286.10589438085566</v>
      </c>
      <c r="M1461" s="39">
        <f>(VLOOKUP(DATE(2005,12,1),IGPM!A:B,2,1)/VLOOKUP(DATE(YEAR(F1461),MONTH(F1461),1),IGPM!A:B,2,1))*H1461</f>
        <v>141829.71380109561</v>
      </c>
      <c r="N1461" s="26" t="s">
        <v>28</v>
      </c>
      <c r="O1461" s="26" t="s">
        <v>29</v>
      </c>
      <c r="P1461" s="25">
        <v>-108815.5</v>
      </c>
      <c r="Q1461" s="25">
        <v>92040.989999999991</v>
      </c>
      <c r="R1461" s="25">
        <v>507005.47369022563</v>
      </c>
      <c r="S1461" s="25">
        <v>-274673.99297049723</v>
      </c>
      <c r="T1461" s="27">
        <v>232331.4807197284</v>
      </c>
    </row>
    <row r="1462" spans="1:20">
      <c r="A1462" s="28" t="s">
        <v>1808</v>
      </c>
      <c r="B1462" s="22" t="s">
        <v>252</v>
      </c>
      <c r="C1462" s="22" t="s">
        <v>91</v>
      </c>
      <c r="D1462" s="22" t="s">
        <v>25</v>
      </c>
      <c r="E1462" s="22" t="s">
        <v>26</v>
      </c>
      <c r="F1462" s="23">
        <v>40909</v>
      </c>
      <c r="G1462" s="24" t="s">
        <v>27</v>
      </c>
      <c r="H1462" s="25">
        <v>1523.09</v>
      </c>
      <c r="I1462" s="25">
        <v>-693.74</v>
      </c>
      <c r="J1462" s="25">
        <v>829.34999999999991</v>
      </c>
      <c r="K1462" s="41">
        <f t="shared" si="48"/>
        <v>2012</v>
      </c>
      <c r="L1462" s="42">
        <f t="shared" si="47"/>
        <v>340.29888719116667</v>
      </c>
      <c r="M1462" s="39">
        <f>(VLOOKUP(DATE(2005,12,1),IGPM!A:B,2,1)/VLOOKUP(DATE(YEAR(F1462),MONTH(F1462),1),IGPM!A:B,2,1))*H1462</f>
        <v>1075.4913560090129</v>
      </c>
      <c r="N1462" s="26" t="s">
        <v>28</v>
      </c>
      <c r="O1462" s="26" t="s">
        <v>29</v>
      </c>
      <c r="P1462" s="25">
        <v>-693.74</v>
      </c>
      <c r="Q1462" s="25">
        <v>829.34999999999991</v>
      </c>
      <c r="R1462" s="25">
        <v>3844.6104824536451</v>
      </c>
      <c r="S1462" s="25">
        <v>-1751.1506713965634</v>
      </c>
      <c r="T1462" s="27">
        <v>2093.4598110570814</v>
      </c>
    </row>
    <row r="1463" spans="1:20">
      <c r="A1463" s="28" t="s">
        <v>1809</v>
      </c>
      <c r="B1463" s="22" t="s">
        <v>90</v>
      </c>
      <c r="C1463" s="22" t="s">
        <v>91</v>
      </c>
      <c r="D1463" s="22" t="s">
        <v>25</v>
      </c>
      <c r="E1463" s="22" t="s">
        <v>26</v>
      </c>
      <c r="F1463" s="23">
        <v>40909</v>
      </c>
      <c r="G1463" s="24" t="s">
        <v>27</v>
      </c>
      <c r="H1463" s="25">
        <v>1142.32</v>
      </c>
      <c r="I1463" s="25">
        <v>-520.29999999999995</v>
      </c>
      <c r="J1463" s="25">
        <v>622.02</v>
      </c>
      <c r="K1463" s="41">
        <f t="shared" si="48"/>
        <v>2012</v>
      </c>
      <c r="L1463" s="42">
        <f t="shared" si="47"/>
        <v>340.30290217182392</v>
      </c>
      <c r="M1463" s="39">
        <f>(VLOOKUP(DATE(2005,12,1),IGPM!A:B,2,1)/VLOOKUP(DATE(YEAR(F1463),MONTH(F1463),1),IGPM!A:B,2,1))*H1463</f>
        <v>806.62028231832358</v>
      </c>
      <c r="N1463" s="26" t="s">
        <v>28</v>
      </c>
      <c r="O1463" s="26" t="s">
        <v>29</v>
      </c>
      <c r="P1463" s="25">
        <v>-520.29999999999995</v>
      </c>
      <c r="Q1463" s="25">
        <v>622.02</v>
      </c>
      <c r="R1463" s="25">
        <v>2883.4641723840664</v>
      </c>
      <c r="S1463" s="25">
        <v>-1313.3503824597572</v>
      </c>
      <c r="T1463" s="27">
        <v>1570.1137899243092</v>
      </c>
    </row>
    <row r="1464" spans="1:20">
      <c r="A1464" s="28" t="s">
        <v>1810</v>
      </c>
      <c r="B1464" s="22" t="s">
        <v>90</v>
      </c>
      <c r="C1464" s="22" t="s">
        <v>91</v>
      </c>
      <c r="D1464" s="22" t="s">
        <v>25</v>
      </c>
      <c r="E1464" s="22" t="s">
        <v>26</v>
      </c>
      <c r="F1464" s="23">
        <v>40909</v>
      </c>
      <c r="G1464" s="24" t="s">
        <v>27</v>
      </c>
      <c r="H1464" s="25">
        <v>2665.41</v>
      </c>
      <c r="I1464" s="25">
        <v>-1214.04</v>
      </c>
      <c r="J1464" s="25">
        <v>1451.37</v>
      </c>
      <c r="K1464" s="41">
        <f t="shared" si="48"/>
        <v>2012</v>
      </c>
      <c r="L1464" s="42">
        <f t="shared" si="47"/>
        <v>340.30060788771374</v>
      </c>
      <c r="M1464" s="39">
        <f>(VLOOKUP(DATE(2005,12,1),IGPM!A:B,2,1)/VLOOKUP(DATE(YEAR(F1464),MONTH(F1464),1),IGPM!A:B,2,1))*H1464</f>
        <v>1882.1116383273363</v>
      </c>
      <c r="N1464" s="26" t="s">
        <v>28</v>
      </c>
      <c r="O1464" s="26" t="s">
        <v>29</v>
      </c>
      <c r="P1464" s="25">
        <v>-1214.04</v>
      </c>
      <c r="Q1464" s="25">
        <v>1451.37</v>
      </c>
      <c r="R1464" s="25">
        <v>6728.0746548377119</v>
      </c>
      <c r="S1464" s="25">
        <v>-3064.5010538563201</v>
      </c>
      <c r="T1464" s="27">
        <v>3663.5736009813918</v>
      </c>
    </row>
    <row r="1465" spans="1:20">
      <c r="A1465" s="28" t="s">
        <v>1811</v>
      </c>
      <c r="B1465" s="22" t="s">
        <v>787</v>
      </c>
      <c r="C1465" s="22" t="s">
        <v>91</v>
      </c>
      <c r="D1465" s="22" t="s">
        <v>25</v>
      </c>
      <c r="E1465" s="22" t="s">
        <v>26</v>
      </c>
      <c r="F1465" s="23">
        <v>40909</v>
      </c>
      <c r="G1465" s="24" t="s">
        <v>27</v>
      </c>
      <c r="H1465" s="25">
        <v>285.58</v>
      </c>
      <c r="I1465" s="25">
        <v>-130.06</v>
      </c>
      <c r="J1465" s="25">
        <v>155.51999999999998</v>
      </c>
      <c r="K1465" s="41">
        <f t="shared" si="48"/>
        <v>2012</v>
      </c>
      <c r="L1465" s="42">
        <f t="shared" si="47"/>
        <v>340.34214977702595</v>
      </c>
      <c r="M1465" s="39">
        <f>(VLOOKUP(DATE(2005,12,1),IGPM!A:B,2,1)/VLOOKUP(DATE(YEAR(F1465),MONTH(F1465),1),IGPM!A:B,2,1))*H1465</f>
        <v>201.65507057958089</v>
      </c>
      <c r="N1465" s="26" t="s">
        <v>28</v>
      </c>
      <c r="O1465" s="26" t="s">
        <v>29</v>
      </c>
      <c r="P1465" s="25">
        <v>-130.06</v>
      </c>
      <c r="Q1465" s="25">
        <v>155.51999999999998</v>
      </c>
      <c r="R1465" s="25">
        <v>720.8660430960166</v>
      </c>
      <c r="S1465" s="25">
        <v>-328.29973235194313</v>
      </c>
      <c r="T1465" s="27">
        <v>392.56631074407346</v>
      </c>
    </row>
    <row r="1466" spans="1:20">
      <c r="A1466" s="28" t="s">
        <v>1812</v>
      </c>
      <c r="B1466" s="22" t="s">
        <v>899</v>
      </c>
      <c r="C1466" s="22" t="s">
        <v>32</v>
      </c>
      <c r="D1466" s="22" t="s">
        <v>25</v>
      </c>
      <c r="E1466" s="22" t="s">
        <v>26</v>
      </c>
      <c r="F1466" s="23">
        <v>40909</v>
      </c>
      <c r="G1466" s="24" t="s">
        <v>27</v>
      </c>
      <c r="H1466" s="25">
        <v>190.39</v>
      </c>
      <c r="I1466" s="25">
        <v>-127.57</v>
      </c>
      <c r="J1466" s="25">
        <v>62.819999999999993</v>
      </c>
      <c r="K1466" s="41">
        <f t="shared" si="48"/>
        <v>2012</v>
      </c>
      <c r="L1466" s="42">
        <f t="shared" si="47"/>
        <v>231.32750646703769</v>
      </c>
      <c r="M1466" s="39">
        <f>(VLOOKUP(DATE(2005,12,1),IGPM!A:B,2,1)/VLOOKUP(DATE(YEAR(F1466),MONTH(F1466),1),IGPM!A:B,2,1))*H1466</f>
        <v>134.43906746847262</v>
      </c>
      <c r="N1466" s="26" t="s">
        <v>28</v>
      </c>
      <c r="O1466" s="26" t="s">
        <v>29</v>
      </c>
      <c r="P1466" s="25">
        <v>-127.57</v>
      </c>
      <c r="Q1466" s="25">
        <v>62.819999999999993</v>
      </c>
      <c r="R1466" s="25">
        <v>480.58577612245466</v>
      </c>
      <c r="S1466" s="25">
        <v>-322.01443069458236</v>
      </c>
      <c r="T1466" s="27">
        <v>158.5713454278723</v>
      </c>
    </row>
    <row r="1467" spans="1:20">
      <c r="A1467" s="28" t="s">
        <v>1813</v>
      </c>
      <c r="B1467" s="22" t="s">
        <v>899</v>
      </c>
      <c r="C1467" s="22" t="s">
        <v>32</v>
      </c>
      <c r="D1467" s="22" t="s">
        <v>25</v>
      </c>
      <c r="E1467" s="22" t="s">
        <v>26</v>
      </c>
      <c r="F1467" s="23">
        <v>40909</v>
      </c>
      <c r="G1467" s="24" t="s">
        <v>27</v>
      </c>
      <c r="H1467" s="25">
        <v>190.39</v>
      </c>
      <c r="I1467" s="25">
        <v>-127.57</v>
      </c>
      <c r="J1467" s="25">
        <v>62.819999999999993</v>
      </c>
      <c r="K1467" s="41">
        <f t="shared" si="48"/>
        <v>2012</v>
      </c>
      <c r="L1467" s="42">
        <f t="shared" si="47"/>
        <v>231.32750646703769</v>
      </c>
      <c r="M1467" s="39">
        <f>(VLOOKUP(DATE(2005,12,1),IGPM!A:B,2,1)/VLOOKUP(DATE(YEAR(F1467),MONTH(F1467),1),IGPM!A:B,2,1))*H1467</f>
        <v>134.43906746847262</v>
      </c>
      <c r="N1467" s="26" t="s">
        <v>28</v>
      </c>
      <c r="O1467" s="26" t="s">
        <v>29</v>
      </c>
      <c r="P1467" s="25">
        <v>-127.57</v>
      </c>
      <c r="Q1467" s="25">
        <v>62.819999999999993</v>
      </c>
      <c r="R1467" s="25">
        <v>480.58577612245466</v>
      </c>
      <c r="S1467" s="25">
        <v>-322.01443069458236</v>
      </c>
      <c r="T1467" s="27">
        <v>158.5713454278723</v>
      </c>
    </row>
    <row r="1468" spans="1:20">
      <c r="A1468" s="28" t="s">
        <v>1814</v>
      </c>
      <c r="B1468" s="22" t="s">
        <v>899</v>
      </c>
      <c r="C1468" s="22" t="s">
        <v>32</v>
      </c>
      <c r="D1468" s="22" t="s">
        <v>25</v>
      </c>
      <c r="E1468" s="22" t="s">
        <v>26</v>
      </c>
      <c r="F1468" s="23">
        <v>40909</v>
      </c>
      <c r="G1468" s="24" t="s">
        <v>27</v>
      </c>
      <c r="H1468" s="25">
        <v>190.39</v>
      </c>
      <c r="I1468" s="25">
        <v>-127.57</v>
      </c>
      <c r="J1468" s="25">
        <v>62.819999999999993</v>
      </c>
      <c r="K1468" s="41">
        <f t="shared" si="48"/>
        <v>2012</v>
      </c>
      <c r="L1468" s="42">
        <f t="shared" si="47"/>
        <v>231.32750646703769</v>
      </c>
      <c r="M1468" s="39">
        <f>(VLOOKUP(DATE(2005,12,1),IGPM!A:B,2,1)/VLOOKUP(DATE(YEAR(F1468),MONTH(F1468),1),IGPM!A:B,2,1))*H1468</f>
        <v>134.43906746847262</v>
      </c>
      <c r="N1468" s="26" t="s">
        <v>28</v>
      </c>
      <c r="O1468" s="26" t="s">
        <v>29</v>
      </c>
      <c r="P1468" s="25">
        <v>-127.57</v>
      </c>
      <c r="Q1468" s="25">
        <v>62.819999999999993</v>
      </c>
      <c r="R1468" s="25">
        <v>480.58577612245466</v>
      </c>
      <c r="S1468" s="25">
        <v>-322.01443069458236</v>
      </c>
      <c r="T1468" s="27">
        <v>158.5713454278723</v>
      </c>
    </row>
    <row r="1469" spans="1:20">
      <c r="A1469" s="28" t="s">
        <v>1815</v>
      </c>
      <c r="B1469" s="22" t="s">
        <v>917</v>
      </c>
      <c r="C1469" s="22" t="s">
        <v>91</v>
      </c>
      <c r="D1469" s="22" t="s">
        <v>25</v>
      </c>
      <c r="E1469" s="22" t="s">
        <v>26</v>
      </c>
      <c r="F1469" s="23">
        <v>40909</v>
      </c>
      <c r="G1469" s="24" t="s">
        <v>27</v>
      </c>
      <c r="H1469" s="25">
        <v>20430.810000000001</v>
      </c>
      <c r="I1469" s="25">
        <v>-9283.6</v>
      </c>
      <c r="J1469" s="25">
        <v>11147.210000000001</v>
      </c>
      <c r="K1469" s="41">
        <f t="shared" si="48"/>
        <v>2012</v>
      </c>
      <c r="L1469" s="42">
        <f t="shared" si="47"/>
        <v>341.11503619285622</v>
      </c>
      <c r="M1469" s="39">
        <f>(VLOOKUP(DATE(2005,12,1),IGPM!A:B,2,1)/VLOOKUP(DATE(YEAR(F1469),MONTH(F1469),1),IGPM!A:B,2,1))*H1469</f>
        <v>14426.69806200717</v>
      </c>
      <c r="N1469" s="26" t="s">
        <v>28</v>
      </c>
      <c r="O1469" s="26" t="s">
        <v>29</v>
      </c>
      <c r="P1469" s="25">
        <v>-9283.6</v>
      </c>
      <c r="Q1469" s="25">
        <v>11147.210000000001</v>
      </c>
      <c r="R1469" s="25">
        <v>51571.808816956822</v>
      </c>
      <c r="S1469" s="25">
        <v>-23433.825890069962</v>
      </c>
      <c r="T1469" s="27">
        <v>28137.98292688686</v>
      </c>
    </row>
    <row r="1470" spans="1:20">
      <c r="A1470" s="28" t="s">
        <v>1816</v>
      </c>
      <c r="B1470" s="22" t="s">
        <v>252</v>
      </c>
      <c r="C1470" s="22" t="s">
        <v>91</v>
      </c>
      <c r="D1470" s="22" t="s">
        <v>25</v>
      </c>
      <c r="E1470" s="22" t="s">
        <v>26</v>
      </c>
      <c r="F1470" s="23">
        <v>40909</v>
      </c>
      <c r="G1470" s="24" t="s">
        <v>27</v>
      </c>
      <c r="H1470" s="25">
        <v>8857.77</v>
      </c>
      <c r="I1470" s="25">
        <v>-4032.07</v>
      </c>
      <c r="J1470" s="25">
        <v>4825.7000000000007</v>
      </c>
      <c r="K1470" s="41">
        <f t="shared" si="48"/>
        <v>2012</v>
      </c>
      <c r="L1470" s="42">
        <f t="shared" si="47"/>
        <v>340.50856011924401</v>
      </c>
      <c r="M1470" s="39">
        <f>(VLOOKUP(DATE(2005,12,1),IGPM!A:B,2,1)/VLOOKUP(DATE(YEAR(F1470),MONTH(F1470),1),IGPM!A:B,2,1))*H1470</f>
        <v>6254.689524923645</v>
      </c>
      <c r="N1470" s="26" t="s">
        <v>28</v>
      </c>
      <c r="O1470" s="26" t="s">
        <v>29</v>
      </c>
      <c r="P1470" s="25">
        <v>-4032.07</v>
      </c>
      <c r="Q1470" s="25">
        <v>4825.7000000000007</v>
      </c>
      <c r="R1470" s="25">
        <v>22358.938337959957</v>
      </c>
      <c r="S1470" s="25">
        <v>-10177.821788592184</v>
      </c>
      <c r="T1470" s="27">
        <v>12181.116549367773</v>
      </c>
    </row>
    <row r="1471" spans="1:20">
      <c r="A1471" s="28" t="s">
        <v>1817</v>
      </c>
      <c r="B1471" s="22" t="s">
        <v>1315</v>
      </c>
      <c r="C1471" s="22" t="s">
        <v>91</v>
      </c>
      <c r="D1471" s="22" t="s">
        <v>25</v>
      </c>
      <c r="E1471" s="22" t="s">
        <v>26</v>
      </c>
      <c r="F1471" s="23">
        <v>40909</v>
      </c>
      <c r="G1471" s="24" t="s">
        <v>27</v>
      </c>
      <c r="H1471" s="25">
        <v>12995.41</v>
      </c>
      <c r="I1471" s="25">
        <v>-5915.55</v>
      </c>
      <c r="J1471" s="25">
        <v>7079.86</v>
      </c>
      <c r="K1471" s="41">
        <f t="shared" si="48"/>
        <v>2012</v>
      </c>
      <c r="L1471" s="42">
        <f t="shared" si="47"/>
        <v>340.50739998816675</v>
      </c>
      <c r="M1471" s="39">
        <f>(VLOOKUP(DATE(2005,12,1),IGPM!A:B,2,1)/VLOOKUP(DATE(YEAR(F1471),MONTH(F1471),1),IGPM!A:B,2,1))*H1471</f>
        <v>9176.3790208018472</v>
      </c>
      <c r="N1471" s="26" t="s">
        <v>28</v>
      </c>
      <c r="O1471" s="26" t="s">
        <v>29</v>
      </c>
      <c r="P1471" s="25">
        <v>-5915.55</v>
      </c>
      <c r="Q1471" s="25">
        <v>7079.86</v>
      </c>
      <c r="R1471" s="25">
        <v>32803.241771519031</v>
      </c>
      <c r="S1471" s="25">
        <v>-14932.135027791306</v>
      </c>
      <c r="T1471" s="27">
        <v>17871.106743727723</v>
      </c>
    </row>
    <row r="1472" spans="1:20">
      <c r="A1472" s="28" t="s">
        <v>1818</v>
      </c>
      <c r="B1472" s="22" t="s">
        <v>1819</v>
      </c>
      <c r="C1472" s="22" t="s">
        <v>91</v>
      </c>
      <c r="D1472" s="22" t="s">
        <v>25</v>
      </c>
      <c r="E1472" s="22" t="s">
        <v>26</v>
      </c>
      <c r="F1472" s="23">
        <v>40909</v>
      </c>
      <c r="G1472" s="24" t="s">
        <v>27</v>
      </c>
      <c r="H1472" s="25">
        <v>8857.77</v>
      </c>
      <c r="I1472" s="25">
        <v>-4032.07</v>
      </c>
      <c r="J1472" s="25">
        <v>4825.7000000000007</v>
      </c>
      <c r="K1472" s="41">
        <f t="shared" si="48"/>
        <v>2012</v>
      </c>
      <c r="L1472" s="42">
        <f t="shared" si="47"/>
        <v>340.50856011924401</v>
      </c>
      <c r="M1472" s="39">
        <f>(VLOOKUP(DATE(2005,12,1),IGPM!A:B,2,1)/VLOOKUP(DATE(YEAR(F1472),MONTH(F1472),1),IGPM!A:B,2,1))*H1472</f>
        <v>6254.689524923645</v>
      </c>
      <c r="N1472" s="26" t="s">
        <v>28</v>
      </c>
      <c r="O1472" s="26" t="s">
        <v>29</v>
      </c>
      <c r="P1472" s="25">
        <v>-4032.07</v>
      </c>
      <c r="Q1472" s="25">
        <v>4825.7000000000007</v>
      </c>
      <c r="R1472" s="25">
        <v>22358.938337959957</v>
      </c>
      <c r="S1472" s="25">
        <v>-10177.821788592184</v>
      </c>
      <c r="T1472" s="27">
        <v>12181.116549367773</v>
      </c>
    </row>
    <row r="1473" spans="1:20">
      <c r="A1473" s="28" t="s">
        <v>1820</v>
      </c>
      <c r="B1473" s="22" t="s">
        <v>1821</v>
      </c>
      <c r="C1473" s="22" t="s">
        <v>69</v>
      </c>
      <c r="D1473" s="22" t="s">
        <v>25</v>
      </c>
      <c r="E1473" s="22" t="s">
        <v>26</v>
      </c>
      <c r="F1473" s="23">
        <v>40909</v>
      </c>
      <c r="G1473" s="24" t="s">
        <v>27</v>
      </c>
      <c r="H1473" s="25">
        <v>585093.62</v>
      </c>
      <c r="I1473" s="25">
        <v>-285205.24</v>
      </c>
      <c r="J1473" s="25">
        <v>299888.38</v>
      </c>
      <c r="K1473" s="41">
        <f t="shared" si="48"/>
        <v>2012</v>
      </c>
      <c r="L1473" s="42">
        <f t="shared" si="47"/>
        <v>317.9798207774864</v>
      </c>
      <c r="M1473" s="39">
        <f>(VLOOKUP(DATE(2005,12,1),IGPM!A:B,2,1)/VLOOKUP(DATE(YEAR(F1473),MONTH(F1473),1),IGPM!A:B,2,1))*H1473</f>
        <v>413149.01336495025</v>
      </c>
      <c r="N1473" s="26" t="s">
        <v>28</v>
      </c>
      <c r="O1473" s="26" t="s">
        <v>29</v>
      </c>
      <c r="P1473" s="25">
        <v>-285205.24</v>
      </c>
      <c r="Q1473" s="25">
        <v>299888.38</v>
      </c>
      <c r="R1473" s="25">
        <v>1476903.5740952601</v>
      </c>
      <c r="S1473" s="25">
        <v>-719920.06733332085</v>
      </c>
      <c r="T1473" s="27">
        <v>756983.50676193926</v>
      </c>
    </row>
    <row r="1474" spans="1:20">
      <c r="A1474" s="28" t="s">
        <v>1822</v>
      </c>
      <c r="B1474" s="22" t="s">
        <v>273</v>
      </c>
      <c r="C1474" s="22" t="s">
        <v>69</v>
      </c>
      <c r="D1474" s="22" t="s">
        <v>25</v>
      </c>
      <c r="E1474" s="22" t="s">
        <v>26</v>
      </c>
      <c r="F1474" s="23">
        <v>40909</v>
      </c>
      <c r="G1474" s="24" t="s">
        <v>27</v>
      </c>
      <c r="H1474" s="25">
        <v>370713.26</v>
      </c>
      <c r="I1474" s="25">
        <v>-179709</v>
      </c>
      <c r="J1474" s="25">
        <v>191004.26</v>
      </c>
      <c r="K1474" s="41">
        <f t="shared" si="48"/>
        <v>2012</v>
      </c>
      <c r="L1474" s="42">
        <f t="shared" si="47"/>
        <v>319.74222381739372</v>
      </c>
      <c r="M1474" s="39">
        <f>(VLOOKUP(DATE(2005,12,1),IGPM!A:B,2,1)/VLOOKUP(DATE(YEAR(F1474),MONTH(F1474),1),IGPM!A:B,2,1))*H1474</f>
        <v>261769.76192340686</v>
      </c>
      <c r="N1474" s="26" t="s">
        <v>28</v>
      </c>
      <c r="O1474" s="26" t="s">
        <v>29</v>
      </c>
      <c r="P1474" s="25">
        <v>-179709</v>
      </c>
      <c r="Q1474" s="25">
        <v>191004.26</v>
      </c>
      <c r="R1474" s="25">
        <v>935760.9106359859</v>
      </c>
      <c r="S1474" s="25">
        <v>-453624.60865166347</v>
      </c>
      <c r="T1474" s="27">
        <v>482136.30198432243</v>
      </c>
    </row>
    <row r="1475" spans="1:20">
      <c r="A1475" s="28" t="s">
        <v>1823</v>
      </c>
      <c r="B1475" s="22" t="s">
        <v>273</v>
      </c>
      <c r="C1475" s="22" t="s">
        <v>69</v>
      </c>
      <c r="D1475" s="22" t="s">
        <v>25</v>
      </c>
      <c r="E1475" s="22" t="s">
        <v>26</v>
      </c>
      <c r="F1475" s="23">
        <v>40909</v>
      </c>
      <c r="G1475" s="24" t="s">
        <v>27</v>
      </c>
      <c r="H1475" s="25">
        <v>66117.8</v>
      </c>
      <c r="I1475" s="25">
        <v>-32051.69</v>
      </c>
      <c r="J1475" s="25">
        <v>34066.11</v>
      </c>
      <c r="K1475" s="41">
        <f t="shared" si="48"/>
        <v>2012</v>
      </c>
      <c r="L1475" s="42">
        <f t="shared" ref="L1475:L1538" si="49">IFERROR((DATEDIF(F1475,DATE(2024,12,31),"M")*H1475)/(H1475-J1475),12*_xlfn.NUMBERVALUE(LEFT(G1475,3)))</f>
        <v>319.74161112877351</v>
      </c>
      <c r="M1475" s="39">
        <f>(VLOOKUP(DATE(2005,12,1),IGPM!A:B,2,1)/VLOOKUP(DATE(YEAR(F1475),MONTH(F1475),1),IGPM!A:B,2,1))*H1475</f>
        <v>46687.406770665366</v>
      </c>
      <c r="N1475" s="26" t="s">
        <v>28</v>
      </c>
      <c r="O1475" s="26" t="s">
        <v>29</v>
      </c>
      <c r="P1475" s="25">
        <v>-32051.69</v>
      </c>
      <c r="Q1475" s="25">
        <v>34066.11</v>
      </c>
      <c r="R1475" s="25">
        <v>166895.71000845233</v>
      </c>
      <c r="S1475" s="25">
        <v>-80905.437862736057</v>
      </c>
      <c r="T1475" s="27">
        <v>85990.27214571627</v>
      </c>
    </row>
    <row r="1476" spans="1:20">
      <c r="A1476" s="28" t="s">
        <v>1824</v>
      </c>
      <c r="B1476" s="22" t="s">
        <v>273</v>
      </c>
      <c r="C1476" s="22" t="s">
        <v>69</v>
      </c>
      <c r="D1476" s="22" t="s">
        <v>25</v>
      </c>
      <c r="E1476" s="22" t="s">
        <v>26</v>
      </c>
      <c r="F1476" s="23">
        <v>40909</v>
      </c>
      <c r="G1476" s="24" t="s">
        <v>27</v>
      </c>
      <c r="H1476" s="25">
        <v>22680.83</v>
      </c>
      <c r="I1476" s="25">
        <v>-10997.98</v>
      </c>
      <c r="J1476" s="25">
        <v>11682.850000000002</v>
      </c>
      <c r="K1476" s="41">
        <f t="shared" si="48"/>
        <v>2012</v>
      </c>
      <c r="L1476" s="42">
        <f t="shared" si="49"/>
        <v>319.65221340646195</v>
      </c>
      <c r="M1476" s="39">
        <f>(VLOOKUP(DATE(2005,12,1),IGPM!A:B,2,1)/VLOOKUP(DATE(YEAR(F1476),MONTH(F1476),1),IGPM!A:B,2,1))*H1476</f>
        <v>16015.492592105456</v>
      </c>
      <c r="N1476" s="26" t="s">
        <v>28</v>
      </c>
      <c r="O1476" s="26" t="s">
        <v>29</v>
      </c>
      <c r="P1476" s="25">
        <v>-10997.98</v>
      </c>
      <c r="Q1476" s="25">
        <v>11682.850000000002</v>
      </c>
      <c r="R1476" s="25">
        <v>57251.348750729849</v>
      </c>
      <c r="S1476" s="25">
        <v>-27761.29394442583</v>
      </c>
      <c r="T1476" s="27">
        <v>29490.054806304019</v>
      </c>
    </row>
    <row r="1477" spans="1:20">
      <c r="A1477" s="28" t="s">
        <v>1825</v>
      </c>
      <c r="B1477" s="22" t="s">
        <v>273</v>
      </c>
      <c r="C1477" s="22" t="s">
        <v>69</v>
      </c>
      <c r="D1477" s="22" t="s">
        <v>25</v>
      </c>
      <c r="E1477" s="22" t="s">
        <v>26</v>
      </c>
      <c r="F1477" s="23">
        <v>40909</v>
      </c>
      <c r="G1477" s="24" t="s">
        <v>27</v>
      </c>
      <c r="H1477" s="25">
        <v>6529.01</v>
      </c>
      <c r="I1477" s="25">
        <v>-3145.37</v>
      </c>
      <c r="J1477" s="25">
        <v>3383.6400000000003</v>
      </c>
      <c r="K1477" s="41">
        <f t="shared" ref="K1477:K1540" si="50">YEAR(F1477)</f>
        <v>2012</v>
      </c>
      <c r="L1477" s="42">
        <f t="shared" si="49"/>
        <v>321.74165519477839</v>
      </c>
      <c r="M1477" s="39">
        <f>(VLOOKUP(DATE(2005,12,1),IGPM!A:B,2,1)/VLOOKUP(DATE(YEAR(F1477),MONTH(F1477),1),IGPM!A:B,2,1))*H1477</f>
        <v>4610.2947418054118</v>
      </c>
      <c r="N1477" s="26" t="s">
        <v>28</v>
      </c>
      <c r="O1477" s="26" t="s">
        <v>29</v>
      </c>
      <c r="P1477" s="25">
        <v>-3145.37</v>
      </c>
      <c r="Q1477" s="25">
        <v>3383.6400000000003</v>
      </c>
      <c r="R1477" s="25">
        <v>16480.64151563248</v>
      </c>
      <c r="S1477" s="25">
        <v>-7939.5981020131585</v>
      </c>
      <c r="T1477" s="27">
        <v>8541.0434136193217</v>
      </c>
    </row>
    <row r="1478" spans="1:20">
      <c r="A1478" s="28" t="s">
        <v>1826</v>
      </c>
      <c r="B1478" s="22" t="s">
        <v>273</v>
      </c>
      <c r="C1478" s="22" t="s">
        <v>69</v>
      </c>
      <c r="D1478" s="22" t="s">
        <v>25</v>
      </c>
      <c r="E1478" s="22" t="s">
        <v>26</v>
      </c>
      <c r="F1478" s="23">
        <v>40909</v>
      </c>
      <c r="G1478" s="24" t="s">
        <v>27</v>
      </c>
      <c r="H1478" s="25">
        <v>3086.57</v>
      </c>
      <c r="I1478" s="25">
        <v>-1497.52</v>
      </c>
      <c r="J1478" s="25">
        <v>1589.0500000000002</v>
      </c>
      <c r="K1478" s="41">
        <f t="shared" si="50"/>
        <v>2012</v>
      </c>
      <c r="L1478" s="42">
        <f t="shared" si="49"/>
        <v>319.47376328863726</v>
      </c>
      <c r="M1478" s="39">
        <f>(VLOOKUP(DATE(2005,12,1),IGPM!A:B,2,1)/VLOOKUP(DATE(YEAR(F1478),MONTH(F1478),1),IGPM!A:B,2,1))*H1478</f>
        <v>2179.5030856461135</v>
      </c>
      <c r="N1478" s="26" t="s">
        <v>28</v>
      </c>
      <c r="O1478" s="26" t="s">
        <v>29</v>
      </c>
      <c r="P1478" s="25">
        <v>-1497.52</v>
      </c>
      <c r="Q1478" s="25">
        <v>1589.0500000000002</v>
      </c>
      <c r="R1478" s="25">
        <v>7791.1741110682551</v>
      </c>
      <c r="S1478" s="25">
        <v>-3780.0662401328764</v>
      </c>
      <c r="T1478" s="27">
        <v>4011.1078709353787</v>
      </c>
    </row>
    <row r="1479" spans="1:20">
      <c r="A1479" s="28" t="s">
        <v>1827</v>
      </c>
      <c r="B1479" s="22" t="s">
        <v>273</v>
      </c>
      <c r="C1479" s="22" t="s">
        <v>69</v>
      </c>
      <c r="D1479" s="22" t="s">
        <v>25</v>
      </c>
      <c r="E1479" s="22" t="s">
        <v>26</v>
      </c>
      <c r="F1479" s="23">
        <v>40909</v>
      </c>
      <c r="G1479" s="24" t="s">
        <v>27</v>
      </c>
      <c r="H1479" s="25">
        <v>2886.63</v>
      </c>
      <c r="I1479" s="25">
        <v>-1403.71</v>
      </c>
      <c r="J1479" s="25">
        <v>1482.92</v>
      </c>
      <c r="K1479" s="41">
        <f t="shared" si="50"/>
        <v>2012</v>
      </c>
      <c r="L1479" s="42">
        <f t="shared" si="49"/>
        <v>318.74650034551297</v>
      </c>
      <c r="M1479" s="39">
        <f>(VLOOKUP(DATE(2005,12,1),IGPM!A:B,2,1)/VLOOKUP(DATE(YEAR(F1479),MONTH(F1479),1),IGPM!A:B,2,1))*H1479</f>
        <v>2038.3205280031364</v>
      </c>
      <c r="N1479" s="26" t="s">
        <v>28</v>
      </c>
      <c r="O1479" s="26" t="s">
        <v>29</v>
      </c>
      <c r="P1479" s="25">
        <v>-1403.71</v>
      </c>
      <c r="Q1479" s="25">
        <v>1482.92</v>
      </c>
      <c r="R1479" s="25">
        <v>7286.482057504918</v>
      </c>
      <c r="S1479" s="25">
        <v>-3543.2693933549604</v>
      </c>
      <c r="T1479" s="27">
        <v>3743.2126641499576</v>
      </c>
    </row>
    <row r="1480" spans="1:20">
      <c r="A1480" s="28" t="s">
        <v>1828</v>
      </c>
      <c r="B1480" s="22" t="s">
        <v>273</v>
      </c>
      <c r="C1480" s="22" t="s">
        <v>69</v>
      </c>
      <c r="D1480" s="22" t="s">
        <v>25</v>
      </c>
      <c r="E1480" s="22" t="s">
        <v>26</v>
      </c>
      <c r="F1480" s="23">
        <v>40909</v>
      </c>
      <c r="G1480" s="24" t="s">
        <v>27</v>
      </c>
      <c r="H1480" s="25">
        <v>2881.65</v>
      </c>
      <c r="I1480" s="25">
        <v>-1401.92</v>
      </c>
      <c r="J1480" s="25">
        <v>1479.73</v>
      </c>
      <c r="K1480" s="41">
        <f t="shared" si="50"/>
        <v>2012</v>
      </c>
      <c r="L1480" s="42">
        <f t="shared" si="49"/>
        <v>318.60288033553979</v>
      </c>
      <c r="M1480" s="39">
        <f>(VLOOKUP(DATE(2005,12,1),IGPM!A:B,2,1)/VLOOKUP(DATE(YEAR(F1480),MONTH(F1480),1),IGPM!A:B,2,1))*H1480</f>
        <v>2034.8040273676354</v>
      </c>
      <c r="N1480" s="26" t="s">
        <v>28</v>
      </c>
      <c r="O1480" s="26" t="s">
        <v>29</v>
      </c>
      <c r="P1480" s="25">
        <v>-1401.92</v>
      </c>
      <c r="Q1480" s="25">
        <v>1479.73</v>
      </c>
      <c r="R1480" s="25">
        <v>7273.9114541901972</v>
      </c>
      <c r="S1480" s="25">
        <v>-3538.7510439707535</v>
      </c>
      <c r="T1480" s="27">
        <v>3735.1604102194437</v>
      </c>
    </row>
    <row r="1481" spans="1:20">
      <c r="A1481" s="28" t="s">
        <v>1829</v>
      </c>
      <c r="B1481" s="22" t="s">
        <v>273</v>
      </c>
      <c r="C1481" s="22" t="s">
        <v>69</v>
      </c>
      <c r="D1481" s="22" t="s">
        <v>25</v>
      </c>
      <c r="E1481" s="22" t="s">
        <v>26</v>
      </c>
      <c r="F1481" s="23">
        <v>40909</v>
      </c>
      <c r="G1481" s="24" t="s">
        <v>27</v>
      </c>
      <c r="H1481" s="25">
        <v>2445.13</v>
      </c>
      <c r="I1481" s="25">
        <v>-1189.68</v>
      </c>
      <c r="J1481" s="25">
        <v>1255.45</v>
      </c>
      <c r="K1481" s="41">
        <f t="shared" si="50"/>
        <v>2012</v>
      </c>
      <c r="L1481" s="42">
        <f t="shared" si="49"/>
        <v>318.56898493712595</v>
      </c>
      <c r="M1481" s="39">
        <f>(VLOOKUP(DATE(2005,12,1),IGPM!A:B,2,1)/VLOOKUP(DATE(YEAR(F1481),MONTH(F1481),1),IGPM!A:B,2,1))*H1481</f>
        <v>1726.5665057996032</v>
      </c>
      <c r="N1481" s="26" t="s">
        <v>28</v>
      </c>
      <c r="O1481" s="26" t="s">
        <v>29</v>
      </c>
      <c r="P1481" s="25">
        <v>-1189.68</v>
      </c>
      <c r="Q1481" s="25">
        <v>1255.45</v>
      </c>
      <c r="R1481" s="25">
        <v>6172.0400166515974</v>
      </c>
      <c r="S1481" s="25">
        <v>-3003.011114750575</v>
      </c>
      <c r="T1481" s="27">
        <v>3169.0289019010224</v>
      </c>
    </row>
    <row r="1482" spans="1:20">
      <c r="A1482" s="28" t="s">
        <v>1830</v>
      </c>
      <c r="B1482" s="22" t="s">
        <v>273</v>
      </c>
      <c r="C1482" s="22" t="s">
        <v>69</v>
      </c>
      <c r="D1482" s="22" t="s">
        <v>25</v>
      </c>
      <c r="E1482" s="22" t="s">
        <v>26</v>
      </c>
      <c r="F1482" s="23">
        <v>40909</v>
      </c>
      <c r="G1482" s="24" t="s">
        <v>27</v>
      </c>
      <c r="H1482" s="25">
        <v>265.64</v>
      </c>
      <c r="I1482" s="25">
        <v>-129.63</v>
      </c>
      <c r="J1482" s="25">
        <v>136.01</v>
      </c>
      <c r="K1482" s="41">
        <f t="shared" si="50"/>
        <v>2012</v>
      </c>
      <c r="L1482" s="42">
        <f t="shared" si="49"/>
        <v>317.62863534675614</v>
      </c>
      <c r="M1482" s="39">
        <f>(VLOOKUP(DATE(2005,12,1),IGPM!A:B,2,1)/VLOOKUP(DATE(YEAR(F1482),MONTH(F1482),1),IGPM!A:B,2,1))*H1482</f>
        <v>187.57494554506573</v>
      </c>
      <c r="N1482" s="26" t="s">
        <v>28</v>
      </c>
      <c r="O1482" s="26" t="s">
        <v>29</v>
      </c>
      <c r="P1482" s="25">
        <v>-129.63</v>
      </c>
      <c r="Q1482" s="25">
        <v>136.01</v>
      </c>
      <c r="R1482" s="25">
        <v>670.53314548646915</v>
      </c>
      <c r="S1482" s="25">
        <v>-327.21431881272019</v>
      </c>
      <c r="T1482" s="27">
        <v>343.31882667374896</v>
      </c>
    </row>
    <row r="1483" spans="1:20">
      <c r="A1483" s="28" t="s">
        <v>1831</v>
      </c>
      <c r="B1483" s="22" t="s">
        <v>273</v>
      </c>
      <c r="C1483" s="22" t="s">
        <v>69</v>
      </c>
      <c r="D1483" s="22" t="s">
        <v>25</v>
      </c>
      <c r="E1483" s="22" t="s">
        <v>26</v>
      </c>
      <c r="F1483" s="23">
        <v>40909</v>
      </c>
      <c r="G1483" s="24" t="s">
        <v>27</v>
      </c>
      <c r="H1483" s="25">
        <v>97458.28</v>
      </c>
      <c r="I1483" s="25">
        <v>-46927.72</v>
      </c>
      <c r="J1483" s="25">
        <v>50530.559999999998</v>
      </c>
      <c r="K1483" s="41">
        <f t="shared" si="50"/>
        <v>2012</v>
      </c>
      <c r="L1483" s="42">
        <f t="shared" si="49"/>
        <v>321.90000707470978</v>
      </c>
      <c r="M1483" s="39">
        <f>(VLOOKUP(DATE(2005,12,1),IGPM!A:B,2,1)/VLOOKUP(DATE(YEAR(F1483),MONTH(F1483),1),IGPM!A:B,2,1))*H1483</f>
        <v>68817.691476870081</v>
      </c>
      <c r="N1483" s="26" t="s">
        <v>28</v>
      </c>
      <c r="O1483" s="26" t="s">
        <v>29</v>
      </c>
      <c r="P1483" s="25">
        <v>-46927.72</v>
      </c>
      <c r="Q1483" s="25">
        <v>50530.559999999998</v>
      </c>
      <c r="R1483" s="25">
        <v>246005.89911948895</v>
      </c>
      <c r="S1483" s="25">
        <v>-118455.77361130963</v>
      </c>
      <c r="T1483" s="27">
        <v>127550.12550817932</v>
      </c>
    </row>
    <row r="1484" spans="1:20">
      <c r="A1484" s="28" t="s">
        <v>1832</v>
      </c>
      <c r="B1484" s="22" t="s">
        <v>273</v>
      </c>
      <c r="C1484" s="22" t="s">
        <v>69</v>
      </c>
      <c r="D1484" s="22" t="s">
        <v>25</v>
      </c>
      <c r="E1484" s="22" t="s">
        <v>26</v>
      </c>
      <c r="F1484" s="23">
        <v>40909</v>
      </c>
      <c r="G1484" s="24" t="s">
        <v>27</v>
      </c>
      <c r="H1484" s="25">
        <v>74490.02</v>
      </c>
      <c r="I1484" s="25">
        <v>-35868.39</v>
      </c>
      <c r="J1484" s="25">
        <v>38621.630000000005</v>
      </c>
      <c r="K1484" s="41">
        <f t="shared" si="50"/>
        <v>2012</v>
      </c>
      <c r="L1484" s="42">
        <f t="shared" si="49"/>
        <v>321.89772387330464</v>
      </c>
      <c r="M1484" s="39">
        <f>(VLOOKUP(DATE(2005,12,1),IGPM!A:B,2,1)/VLOOKUP(DATE(YEAR(F1484),MONTH(F1484),1),IGPM!A:B,2,1))*H1484</f>
        <v>52599.237483627687</v>
      </c>
      <c r="N1484" s="26" t="s">
        <v>28</v>
      </c>
      <c r="O1484" s="26" t="s">
        <v>29</v>
      </c>
      <c r="P1484" s="25">
        <v>-35868.39</v>
      </c>
      <c r="Q1484" s="25">
        <v>38621.630000000005</v>
      </c>
      <c r="R1484" s="25">
        <v>188029.01452322691</v>
      </c>
      <c r="S1484" s="25">
        <v>-90539.618921229528</v>
      </c>
      <c r="T1484" s="27">
        <v>97489.395601997385</v>
      </c>
    </row>
    <row r="1485" spans="1:20">
      <c r="A1485" s="28" t="s">
        <v>1833</v>
      </c>
      <c r="B1485" s="22" t="s">
        <v>1834</v>
      </c>
      <c r="C1485" s="22" t="s">
        <v>69</v>
      </c>
      <c r="D1485" s="22" t="s">
        <v>25</v>
      </c>
      <c r="E1485" s="22" t="s">
        <v>26</v>
      </c>
      <c r="F1485" s="23">
        <v>40909</v>
      </c>
      <c r="G1485" s="24" t="s">
        <v>27</v>
      </c>
      <c r="H1485" s="25">
        <v>1161280.6399999999</v>
      </c>
      <c r="I1485" s="25">
        <v>-556917.25</v>
      </c>
      <c r="J1485" s="25">
        <v>604363.3899999999</v>
      </c>
      <c r="K1485" s="41">
        <f t="shared" si="50"/>
        <v>2012</v>
      </c>
      <c r="L1485" s="42">
        <f t="shared" si="49"/>
        <v>323.20510668326398</v>
      </c>
      <c r="M1485" s="39">
        <f>(VLOOKUP(DATE(2005,12,1),IGPM!A:B,2,1)/VLOOKUP(DATE(YEAR(F1485),MONTH(F1485),1),IGPM!A:B,2,1))*H1485</f>
        <v>820008.85713950859</v>
      </c>
      <c r="N1485" s="26" t="s">
        <v>28</v>
      </c>
      <c r="O1485" s="26" t="s">
        <v>29</v>
      </c>
      <c r="P1485" s="25">
        <v>-556917.25</v>
      </c>
      <c r="Q1485" s="25">
        <v>604363.3899999999</v>
      </c>
      <c r="R1485" s="25">
        <v>2931324.9523104201</v>
      </c>
      <c r="S1485" s="25">
        <v>-1405780.2869228064</v>
      </c>
      <c r="T1485" s="27">
        <v>1525544.6653876137</v>
      </c>
    </row>
    <row r="1486" spans="1:20">
      <c r="A1486" s="28" t="s">
        <v>1835</v>
      </c>
      <c r="B1486" s="22" t="s">
        <v>1836</v>
      </c>
      <c r="C1486" s="22" t="s">
        <v>69</v>
      </c>
      <c r="D1486" s="22" t="s">
        <v>25</v>
      </c>
      <c r="E1486" s="22" t="s">
        <v>26</v>
      </c>
      <c r="F1486" s="23">
        <v>40909</v>
      </c>
      <c r="G1486" s="24" t="s">
        <v>27</v>
      </c>
      <c r="H1486" s="25">
        <v>1153546.75</v>
      </c>
      <c r="I1486" s="25">
        <v>-547084.36</v>
      </c>
      <c r="J1486" s="25">
        <v>606462.39</v>
      </c>
      <c r="K1486" s="41">
        <f t="shared" si="50"/>
        <v>2012</v>
      </c>
      <c r="L1486" s="42">
        <f t="shared" si="49"/>
        <v>326.82298987673494</v>
      </c>
      <c r="M1486" s="39">
        <f>(VLOOKUP(DATE(2005,12,1),IGPM!A:B,2,1)/VLOOKUP(DATE(YEAR(F1486),MONTH(F1486),1),IGPM!A:B,2,1))*H1486</f>
        <v>814547.76695880725</v>
      </c>
      <c r="N1486" s="26" t="s">
        <v>28</v>
      </c>
      <c r="O1486" s="26" t="s">
        <v>29</v>
      </c>
      <c r="P1486" s="25">
        <v>-547084.36</v>
      </c>
      <c r="Q1486" s="25">
        <v>606462.39</v>
      </c>
      <c r="R1486" s="25">
        <v>2911802.9315735344</v>
      </c>
      <c r="S1486" s="25">
        <v>-1380959.9335839928</v>
      </c>
      <c r="T1486" s="27">
        <v>1530842.9979895416</v>
      </c>
    </row>
    <row r="1487" spans="1:20">
      <c r="A1487" s="28" t="s">
        <v>1837</v>
      </c>
      <c r="B1487" s="22" t="s">
        <v>1838</v>
      </c>
      <c r="C1487" s="22" t="s">
        <v>69</v>
      </c>
      <c r="D1487" s="22" t="s">
        <v>25</v>
      </c>
      <c r="E1487" s="22" t="s">
        <v>26</v>
      </c>
      <c r="F1487" s="23">
        <v>40909</v>
      </c>
      <c r="G1487" s="24" t="s">
        <v>27</v>
      </c>
      <c r="H1487" s="25">
        <v>1153546.76</v>
      </c>
      <c r="I1487" s="25">
        <v>-547084.35</v>
      </c>
      <c r="J1487" s="25">
        <v>606462.41</v>
      </c>
      <c r="K1487" s="41">
        <f t="shared" si="50"/>
        <v>2012</v>
      </c>
      <c r="L1487" s="42">
        <f t="shared" si="49"/>
        <v>326.82299868384104</v>
      </c>
      <c r="M1487" s="39">
        <f>(VLOOKUP(DATE(2005,12,1),IGPM!A:B,2,1)/VLOOKUP(DATE(YEAR(F1487),MONTH(F1487),1),IGPM!A:B,2,1))*H1487</f>
        <v>814547.77402005356</v>
      </c>
      <c r="N1487" s="26" t="s">
        <v>28</v>
      </c>
      <c r="O1487" s="26" t="s">
        <v>29</v>
      </c>
      <c r="P1487" s="25">
        <v>-547084.35</v>
      </c>
      <c r="Q1487" s="25">
        <v>606462.41</v>
      </c>
      <c r="R1487" s="25">
        <v>2911802.9568157098</v>
      </c>
      <c r="S1487" s="25">
        <v>-1380959.9083418173</v>
      </c>
      <c r="T1487" s="27">
        <v>1530843.0484738925</v>
      </c>
    </row>
    <row r="1488" spans="1:20">
      <c r="A1488" s="28" t="s">
        <v>1839</v>
      </c>
      <c r="B1488" s="22" t="s">
        <v>1840</v>
      </c>
      <c r="C1488" s="22" t="s">
        <v>69</v>
      </c>
      <c r="D1488" s="22" t="s">
        <v>25</v>
      </c>
      <c r="E1488" s="22" t="s">
        <v>26</v>
      </c>
      <c r="F1488" s="23">
        <v>40909</v>
      </c>
      <c r="G1488" s="24" t="s">
        <v>27</v>
      </c>
      <c r="H1488" s="25">
        <v>1670653.92</v>
      </c>
      <c r="I1488" s="25">
        <v>-792329.06</v>
      </c>
      <c r="J1488" s="25">
        <v>878324.85999999987</v>
      </c>
      <c r="K1488" s="41">
        <f t="shared" si="50"/>
        <v>2012</v>
      </c>
      <c r="L1488" s="42">
        <f t="shared" si="49"/>
        <v>326.82299649592557</v>
      </c>
      <c r="M1488" s="39">
        <f>(VLOOKUP(DATE(2005,12,1),IGPM!A:B,2,1)/VLOOKUP(DATE(YEAR(F1488),MONTH(F1488),1),IGPM!A:B,2,1))*H1488</f>
        <v>1179689.8737714598</v>
      </c>
      <c r="N1488" s="26" t="s">
        <v>28</v>
      </c>
      <c r="O1488" s="26" t="s">
        <v>29</v>
      </c>
      <c r="P1488" s="25">
        <v>-792329.06</v>
      </c>
      <c r="Q1488" s="25">
        <v>878324.85999999987</v>
      </c>
      <c r="R1488" s="25">
        <v>4217093.9165671589</v>
      </c>
      <c r="S1488" s="25">
        <v>-2000010.9052181048</v>
      </c>
      <c r="T1488" s="27">
        <v>2217083.0113490541</v>
      </c>
    </row>
    <row r="1489" spans="1:20">
      <c r="A1489" s="28" t="s">
        <v>1841</v>
      </c>
      <c r="B1489" s="22" t="s">
        <v>1842</v>
      </c>
      <c r="C1489" s="22" t="s">
        <v>69</v>
      </c>
      <c r="D1489" s="22" t="s">
        <v>25</v>
      </c>
      <c r="E1489" s="22" t="s">
        <v>26</v>
      </c>
      <c r="F1489" s="23">
        <v>40909</v>
      </c>
      <c r="G1489" s="24" t="s">
        <v>27</v>
      </c>
      <c r="H1489" s="25">
        <v>2130148.09</v>
      </c>
      <c r="I1489" s="25">
        <v>-1009417.46</v>
      </c>
      <c r="J1489" s="25">
        <v>1120730.6299999999</v>
      </c>
      <c r="K1489" s="41">
        <f t="shared" si="50"/>
        <v>2012</v>
      </c>
      <c r="L1489" s="42">
        <f t="shared" si="49"/>
        <v>327.09257273001799</v>
      </c>
      <c r="M1489" s="39">
        <f>(VLOOKUP(DATE(2005,12,1),IGPM!A:B,2,1)/VLOOKUP(DATE(YEAR(F1489),MONTH(F1489),1),IGPM!A:B,2,1))*H1489</f>
        <v>1504150.0225292719</v>
      </c>
      <c r="N1489" s="26" t="s">
        <v>28</v>
      </c>
      <c r="O1489" s="26" t="s">
        <v>29</v>
      </c>
      <c r="P1489" s="25">
        <v>-1009417.46</v>
      </c>
      <c r="Q1489" s="25">
        <v>1120730.6299999999</v>
      </c>
      <c r="R1489" s="25">
        <v>5376957.1568276398</v>
      </c>
      <c r="S1489" s="25">
        <v>-2547989.2507256521</v>
      </c>
      <c r="T1489" s="27">
        <v>2828967.9061019877</v>
      </c>
    </row>
    <row r="1490" spans="1:20">
      <c r="A1490" s="28" t="s">
        <v>1843</v>
      </c>
      <c r="B1490" s="22" t="s">
        <v>1844</v>
      </c>
      <c r="C1490" s="22" t="s">
        <v>69</v>
      </c>
      <c r="D1490" s="22" t="s">
        <v>25</v>
      </c>
      <c r="E1490" s="22" t="s">
        <v>26</v>
      </c>
      <c r="F1490" s="23">
        <v>40909</v>
      </c>
      <c r="G1490" s="24" t="s">
        <v>27</v>
      </c>
      <c r="H1490" s="25">
        <v>2017434.34</v>
      </c>
      <c r="I1490" s="25">
        <v>-961824.62</v>
      </c>
      <c r="J1490" s="25">
        <v>1055609.7200000002</v>
      </c>
      <c r="K1490" s="41">
        <f t="shared" si="50"/>
        <v>2012</v>
      </c>
      <c r="L1490" s="42">
        <f t="shared" si="49"/>
        <v>325.11366022217231</v>
      </c>
      <c r="M1490" s="39">
        <f>(VLOOKUP(DATE(2005,12,1),IGPM!A:B,2,1)/VLOOKUP(DATE(YEAR(F1490),MONTH(F1490),1),IGPM!A:B,2,1))*H1490</f>
        <v>1424560.0680102606</v>
      </c>
      <c r="N1490" s="26" t="s">
        <v>28</v>
      </c>
      <c r="O1490" s="26" t="s">
        <v>29</v>
      </c>
      <c r="P1490" s="25">
        <v>-961824.62</v>
      </c>
      <c r="Q1490" s="25">
        <v>1055609.7200000002</v>
      </c>
      <c r="R1490" s="25">
        <v>5092443.1328588277</v>
      </c>
      <c r="S1490" s="25">
        <v>-2427854.5695487424</v>
      </c>
      <c r="T1490" s="27">
        <v>2664588.5633100853</v>
      </c>
    </row>
    <row r="1491" spans="1:20">
      <c r="A1491" s="28" t="s">
        <v>1845</v>
      </c>
      <c r="B1491" s="22" t="s">
        <v>487</v>
      </c>
      <c r="C1491" s="22" t="s">
        <v>32</v>
      </c>
      <c r="D1491" s="22" t="s">
        <v>25</v>
      </c>
      <c r="E1491" s="22" t="s">
        <v>26</v>
      </c>
      <c r="F1491" s="23">
        <v>40909</v>
      </c>
      <c r="G1491" s="24" t="s">
        <v>27</v>
      </c>
      <c r="H1491" s="25">
        <v>1427.9</v>
      </c>
      <c r="I1491" s="25">
        <v>-828.47</v>
      </c>
      <c r="J1491" s="25">
        <v>599.43000000000006</v>
      </c>
      <c r="K1491" s="41">
        <f t="shared" si="50"/>
        <v>2012</v>
      </c>
      <c r="L1491" s="42">
        <f t="shared" si="49"/>
        <v>267.14847852064651</v>
      </c>
      <c r="M1491" s="39">
        <f>(VLOOKUP(DATE(2005,12,1),IGPM!A:B,2,1)/VLOOKUP(DATE(YEAR(F1491),MONTH(F1491),1),IGPM!A:B,2,1))*H1491</f>
        <v>1008.2753528979047</v>
      </c>
      <c r="N1491" s="26" t="s">
        <v>28</v>
      </c>
      <c r="O1491" s="26" t="s">
        <v>29</v>
      </c>
      <c r="P1491" s="25">
        <v>-828.47</v>
      </c>
      <c r="Q1491" s="25">
        <v>599.43000000000006</v>
      </c>
      <c r="R1491" s="25">
        <v>3604.3302154800836</v>
      </c>
      <c r="S1491" s="25">
        <v>-2091.2384996279743</v>
      </c>
      <c r="T1491" s="27">
        <v>1513.0917158521092</v>
      </c>
    </row>
    <row r="1492" spans="1:20">
      <c r="A1492" s="28" t="s">
        <v>1846</v>
      </c>
      <c r="B1492" s="22" t="s">
        <v>487</v>
      </c>
      <c r="C1492" s="22" t="s">
        <v>32</v>
      </c>
      <c r="D1492" s="22" t="s">
        <v>25</v>
      </c>
      <c r="E1492" s="22" t="s">
        <v>26</v>
      </c>
      <c r="F1492" s="23">
        <v>40909</v>
      </c>
      <c r="G1492" s="24" t="s">
        <v>27</v>
      </c>
      <c r="H1492" s="25">
        <v>1427.9</v>
      </c>
      <c r="I1492" s="25">
        <v>-828.47</v>
      </c>
      <c r="J1492" s="25">
        <v>599.43000000000006</v>
      </c>
      <c r="K1492" s="41">
        <f t="shared" si="50"/>
        <v>2012</v>
      </c>
      <c r="L1492" s="42">
        <f t="shared" si="49"/>
        <v>267.14847852064651</v>
      </c>
      <c r="M1492" s="39">
        <f>(VLOOKUP(DATE(2005,12,1),IGPM!A:B,2,1)/VLOOKUP(DATE(YEAR(F1492),MONTH(F1492),1),IGPM!A:B,2,1))*H1492</f>
        <v>1008.2753528979047</v>
      </c>
      <c r="N1492" s="26" t="s">
        <v>28</v>
      </c>
      <c r="O1492" s="26" t="s">
        <v>29</v>
      </c>
      <c r="P1492" s="25">
        <v>-828.47</v>
      </c>
      <c r="Q1492" s="25">
        <v>599.43000000000006</v>
      </c>
      <c r="R1492" s="25">
        <v>3604.3302154800836</v>
      </c>
      <c r="S1492" s="25">
        <v>-2091.2384996279743</v>
      </c>
      <c r="T1492" s="27">
        <v>1513.0917158521092</v>
      </c>
    </row>
    <row r="1493" spans="1:20">
      <c r="A1493" s="28" t="s">
        <v>1847</v>
      </c>
      <c r="B1493" s="22" t="s">
        <v>487</v>
      </c>
      <c r="C1493" s="22" t="s">
        <v>32</v>
      </c>
      <c r="D1493" s="22" t="s">
        <v>25</v>
      </c>
      <c r="E1493" s="22" t="s">
        <v>26</v>
      </c>
      <c r="F1493" s="23">
        <v>40909</v>
      </c>
      <c r="G1493" s="24" t="s">
        <v>27</v>
      </c>
      <c r="H1493" s="25">
        <v>1427.9</v>
      </c>
      <c r="I1493" s="25">
        <v>-828.47</v>
      </c>
      <c r="J1493" s="25">
        <v>599.43000000000006</v>
      </c>
      <c r="K1493" s="41">
        <f t="shared" si="50"/>
        <v>2012</v>
      </c>
      <c r="L1493" s="42">
        <f t="shared" si="49"/>
        <v>267.14847852064651</v>
      </c>
      <c r="M1493" s="39">
        <f>(VLOOKUP(DATE(2005,12,1),IGPM!A:B,2,1)/VLOOKUP(DATE(YEAR(F1493),MONTH(F1493),1),IGPM!A:B,2,1))*H1493</f>
        <v>1008.2753528979047</v>
      </c>
      <c r="N1493" s="26" t="s">
        <v>28</v>
      </c>
      <c r="O1493" s="26" t="s">
        <v>29</v>
      </c>
      <c r="P1493" s="25">
        <v>-828.47</v>
      </c>
      <c r="Q1493" s="25">
        <v>599.43000000000006</v>
      </c>
      <c r="R1493" s="25">
        <v>3604.3302154800836</v>
      </c>
      <c r="S1493" s="25">
        <v>-2091.2384996279743</v>
      </c>
      <c r="T1493" s="27">
        <v>1513.0917158521092</v>
      </c>
    </row>
    <row r="1494" spans="1:20">
      <c r="A1494" s="28" t="s">
        <v>1848</v>
      </c>
      <c r="B1494" s="22" t="s">
        <v>487</v>
      </c>
      <c r="C1494" s="22" t="s">
        <v>32</v>
      </c>
      <c r="D1494" s="22" t="s">
        <v>25</v>
      </c>
      <c r="E1494" s="22" t="s">
        <v>26</v>
      </c>
      <c r="F1494" s="23">
        <v>40909</v>
      </c>
      <c r="G1494" s="24" t="s">
        <v>27</v>
      </c>
      <c r="H1494" s="25">
        <v>1427.9</v>
      </c>
      <c r="I1494" s="25">
        <v>-1048.74</v>
      </c>
      <c r="J1494" s="25">
        <v>379.16000000000008</v>
      </c>
      <c r="K1494" s="41">
        <f t="shared" si="50"/>
        <v>2012</v>
      </c>
      <c r="L1494" s="42">
        <f t="shared" si="49"/>
        <v>211.03848427636973</v>
      </c>
      <c r="M1494" s="39">
        <f>(VLOOKUP(DATE(2005,12,1),IGPM!A:B,2,1)/VLOOKUP(DATE(YEAR(F1494),MONTH(F1494),1),IGPM!A:B,2,1))*H1494</f>
        <v>1008.2753528979047</v>
      </c>
      <c r="N1494" s="26" t="s">
        <v>28</v>
      </c>
      <c r="O1494" s="26" t="s">
        <v>29</v>
      </c>
      <c r="P1494" s="25">
        <v>-1048.74</v>
      </c>
      <c r="Q1494" s="25">
        <v>379.16000000000008</v>
      </c>
      <c r="R1494" s="25">
        <v>3604.3302154800836</v>
      </c>
      <c r="S1494" s="25">
        <v>-2647.2478956387581</v>
      </c>
      <c r="T1494" s="27">
        <v>957.08231984132544</v>
      </c>
    </row>
    <row r="1495" spans="1:20">
      <c r="A1495" s="28" t="s">
        <v>1849</v>
      </c>
      <c r="B1495" s="22" t="s">
        <v>487</v>
      </c>
      <c r="C1495" s="22" t="s">
        <v>32</v>
      </c>
      <c r="D1495" s="22" t="s">
        <v>25</v>
      </c>
      <c r="E1495" s="22" t="s">
        <v>26</v>
      </c>
      <c r="F1495" s="23">
        <v>40909</v>
      </c>
      <c r="G1495" s="24" t="s">
        <v>27</v>
      </c>
      <c r="H1495" s="25">
        <v>1427.9</v>
      </c>
      <c r="I1495" s="25">
        <v>-1048.74</v>
      </c>
      <c r="J1495" s="25">
        <v>379.16000000000008</v>
      </c>
      <c r="K1495" s="41">
        <f t="shared" si="50"/>
        <v>2012</v>
      </c>
      <c r="L1495" s="42">
        <f t="shared" si="49"/>
        <v>211.03848427636973</v>
      </c>
      <c r="M1495" s="39">
        <f>(VLOOKUP(DATE(2005,12,1),IGPM!A:B,2,1)/VLOOKUP(DATE(YEAR(F1495),MONTH(F1495),1),IGPM!A:B,2,1))*H1495</f>
        <v>1008.2753528979047</v>
      </c>
      <c r="N1495" s="26" t="s">
        <v>28</v>
      </c>
      <c r="O1495" s="26" t="s">
        <v>29</v>
      </c>
      <c r="P1495" s="25">
        <v>-1048.74</v>
      </c>
      <c r="Q1495" s="25">
        <v>379.16000000000008</v>
      </c>
      <c r="R1495" s="25">
        <v>3604.3302154800836</v>
      </c>
      <c r="S1495" s="25">
        <v>-2647.2478956387581</v>
      </c>
      <c r="T1495" s="27">
        <v>957.08231984132544</v>
      </c>
    </row>
    <row r="1496" spans="1:20">
      <c r="A1496" s="28" t="s">
        <v>1850</v>
      </c>
      <c r="B1496" s="22" t="s">
        <v>445</v>
      </c>
      <c r="C1496" s="22" t="s">
        <v>32</v>
      </c>
      <c r="D1496" s="22" t="s">
        <v>25</v>
      </c>
      <c r="E1496" s="22" t="s">
        <v>26</v>
      </c>
      <c r="F1496" s="23">
        <v>40909</v>
      </c>
      <c r="G1496" s="24" t="s">
        <v>27</v>
      </c>
      <c r="H1496" s="25">
        <v>9424.1299999999992</v>
      </c>
      <c r="I1496" s="25">
        <v>-6921.71</v>
      </c>
      <c r="J1496" s="25">
        <v>2502.4199999999992</v>
      </c>
      <c r="K1496" s="41">
        <f t="shared" si="50"/>
        <v>2012</v>
      </c>
      <c r="L1496" s="42">
        <f t="shared" si="49"/>
        <v>211.03746761999562</v>
      </c>
      <c r="M1496" s="39">
        <f>(VLOOKUP(DATE(2005,12,1),IGPM!A:B,2,1)/VLOOKUP(DATE(YEAR(F1496),MONTH(F1496),1),IGPM!A:B,2,1))*H1496</f>
        <v>6654.6102678799134</v>
      </c>
      <c r="N1496" s="26" t="s">
        <v>28</v>
      </c>
      <c r="O1496" s="26" t="s">
        <v>29</v>
      </c>
      <c r="P1496" s="25">
        <v>-6921.71</v>
      </c>
      <c r="Q1496" s="25">
        <v>2502.4199999999992</v>
      </c>
      <c r="R1496" s="25">
        <v>23788.554179993214</v>
      </c>
      <c r="S1496" s="25">
        <v>-17471.901740871661</v>
      </c>
      <c r="T1496" s="27">
        <v>6316.6524391215535</v>
      </c>
    </row>
    <row r="1497" spans="1:20">
      <c r="A1497" s="28" t="s">
        <v>1851</v>
      </c>
      <c r="B1497" s="22" t="s">
        <v>445</v>
      </c>
      <c r="C1497" s="22" t="s">
        <v>32</v>
      </c>
      <c r="D1497" s="22" t="s">
        <v>25</v>
      </c>
      <c r="E1497" s="22" t="s">
        <v>26</v>
      </c>
      <c r="F1497" s="23">
        <v>40909</v>
      </c>
      <c r="G1497" s="24" t="s">
        <v>27</v>
      </c>
      <c r="H1497" s="25">
        <v>9424.1299999999992</v>
      </c>
      <c r="I1497" s="25">
        <v>-6921.71</v>
      </c>
      <c r="J1497" s="25">
        <v>2502.4199999999992</v>
      </c>
      <c r="K1497" s="41">
        <f t="shared" si="50"/>
        <v>2012</v>
      </c>
      <c r="L1497" s="42">
        <f t="shared" si="49"/>
        <v>211.03746761999562</v>
      </c>
      <c r="M1497" s="39">
        <f>(VLOOKUP(DATE(2005,12,1),IGPM!A:B,2,1)/VLOOKUP(DATE(YEAR(F1497),MONTH(F1497),1),IGPM!A:B,2,1))*H1497</f>
        <v>6654.6102678799134</v>
      </c>
      <c r="N1497" s="26" t="s">
        <v>28</v>
      </c>
      <c r="O1497" s="26" t="s">
        <v>29</v>
      </c>
      <c r="P1497" s="25">
        <v>-6921.71</v>
      </c>
      <c r="Q1497" s="25">
        <v>2502.4199999999992</v>
      </c>
      <c r="R1497" s="25">
        <v>23788.554179993214</v>
      </c>
      <c r="S1497" s="25">
        <v>-17471.901740871661</v>
      </c>
      <c r="T1497" s="27">
        <v>6316.6524391215535</v>
      </c>
    </row>
    <row r="1498" spans="1:20">
      <c r="A1498" s="28" t="s">
        <v>1852</v>
      </c>
      <c r="B1498" s="22" t="s">
        <v>487</v>
      </c>
      <c r="C1498" s="22" t="s">
        <v>32</v>
      </c>
      <c r="D1498" s="22" t="s">
        <v>25</v>
      </c>
      <c r="E1498" s="22" t="s">
        <v>26</v>
      </c>
      <c r="F1498" s="23">
        <v>40909</v>
      </c>
      <c r="G1498" s="24" t="s">
        <v>27</v>
      </c>
      <c r="H1498" s="25">
        <v>1427.9</v>
      </c>
      <c r="I1498" s="25">
        <v>-1048.74</v>
      </c>
      <c r="J1498" s="25">
        <v>379.16000000000008</v>
      </c>
      <c r="K1498" s="41">
        <f t="shared" si="50"/>
        <v>2012</v>
      </c>
      <c r="L1498" s="42">
        <f t="shared" si="49"/>
        <v>211.03848427636973</v>
      </c>
      <c r="M1498" s="39">
        <f>(VLOOKUP(DATE(2005,12,1),IGPM!A:B,2,1)/VLOOKUP(DATE(YEAR(F1498),MONTH(F1498),1),IGPM!A:B,2,1))*H1498</f>
        <v>1008.2753528979047</v>
      </c>
      <c r="N1498" s="26" t="s">
        <v>28</v>
      </c>
      <c r="O1498" s="26" t="s">
        <v>29</v>
      </c>
      <c r="P1498" s="25">
        <v>-1048.74</v>
      </c>
      <c r="Q1498" s="25">
        <v>379.16000000000008</v>
      </c>
      <c r="R1498" s="25">
        <v>3604.3302154800836</v>
      </c>
      <c r="S1498" s="25">
        <v>-2647.2478956387581</v>
      </c>
      <c r="T1498" s="27">
        <v>957.08231984132544</v>
      </c>
    </row>
    <row r="1499" spans="1:20">
      <c r="A1499" s="28" t="s">
        <v>1853</v>
      </c>
      <c r="B1499" s="22" t="s">
        <v>487</v>
      </c>
      <c r="C1499" s="22" t="s">
        <v>32</v>
      </c>
      <c r="D1499" s="22" t="s">
        <v>25</v>
      </c>
      <c r="E1499" s="22" t="s">
        <v>26</v>
      </c>
      <c r="F1499" s="23">
        <v>40909</v>
      </c>
      <c r="G1499" s="24" t="s">
        <v>27</v>
      </c>
      <c r="H1499" s="25">
        <v>1427.9</v>
      </c>
      <c r="I1499" s="25">
        <v>-1048.74</v>
      </c>
      <c r="J1499" s="25">
        <v>379.16000000000008</v>
      </c>
      <c r="K1499" s="41">
        <f t="shared" si="50"/>
        <v>2012</v>
      </c>
      <c r="L1499" s="42">
        <f t="shared" si="49"/>
        <v>211.03848427636973</v>
      </c>
      <c r="M1499" s="39">
        <f>(VLOOKUP(DATE(2005,12,1),IGPM!A:B,2,1)/VLOOKUP(DATE(YEAR(F1499),MONTH(F1499),1),IGPM!A:B,2,1))*H1499</f>
        <v>1008.2753528979047</v>
      </c>
      <c r="N1499" s="26" t="s">
        <v>28</v>
      </c>
      <c r="O1499" s="26" t="s">
        <v>29</v>
      </c>
      <c r="P1499" s="25">
        <v>-1048.74</v>
      </c>
      <c r="Q1499" s="25">
        <v>379.16000000000008</v>
      </c>
      <c r="R1499" s="25">
        <v>3604.3302154800836</v>
      </c>
      <c r="S1499" s="25">
        <v>-2647.2478956387581</v>
      </c>
      <c r="T1499" s="27">
        <v>957.08231984132544</v>
      </c>
    </row>
    <row r="1500" spans="1:20">
      <c r="A1500" s="28" t="s">
        <v>1854</v>
      </c>
      <c r="B1500" s="22" t="s">
        <v>487</v>
      </c>
      <c r="C1500" s="22" t="s">
        <v>32</v>
      </c>
      <c r="D1500" s="22" t="s">
        <v>25</v>
      </c>
      <c r="E1500" s="22" t="s">
        <v>26</v>
      </c>
      <c r="F1500" s="23">
        <v>40909</v>
      </c>
      <c r="G1500" s="24" t="s">
        <v>27</v>
      </c>
      <c r="H1500" s="25">
        <v>1427.9</v>
      </c>
      <c r="I1500" s="25">
        <v>-1048.74</v>
      </c>
      <c r="J1500" s="25">
        <v>379.16000000000008</v>
      </c>
      <c r="K1500" s="41">
        <f t="shared" si="50"/>
        <v>2012</v>
      </c>
      <c r="L1500" s="42">
        <f t="shared" si="49"/>
        <v>211.03848427636973</v>
      </c>
      <c r="M1500" s="39">
        <f>(VLOOKUP(DATE(2005,12,1),IGPM!A:B,2,1)/VLOOKUP(DATE(YEAR(F1500),MONTH(F1500),1),IGPM!A:B,2,1))*H1500</f>
        <v>1008.2753528979047</v>
      </c>
      <c r="N1500" s="26" t="s">
        <v>28</v>
      </c>
      <c r="O1500" s="26" t="s">
        <v>29</v>
      </c>
      <c r="P1500" s="25">
        <v>-1048.74</v>
      </c>
      <c r="Q1500" s="25">
        <v>379.16000000000008</v>
      </c>
      <c r="R1500" s="25">
        <v>3604.3302154800836</v>
      </c>
      <c r="S1500" s="25">
        <v>-2647.2478956387581</v>
      </c>
      <c r="T1500" s="27">
        <v>957.08231984132544</v>
      </c>
    </row>
    <row r="1501" spans="1:20">
      <c r="A1501" s="28" t="s">
        <v>1855</v>
      </c>
      <c r="B1501" s="22" t="s">
        <v>445</v>
      </c>
      <c r="C1501" s="22" t="s">
        <v>32</v>
      </c>
      <c r="D1501" s="22" t="s">
        <v>25</v>
      </c>
      <c r="E1501" s="22" t="s">
        <v>26</v>
      </c>
      <c r="F1501" s="23">
        <v>40909</v>
      </c>
      <c r="G1501" s="24" t="s">
        <v>27</v>
      </c>
      <c r="H1501" s="25">
        <v>9424.1299999999992</v>
      </c>
      <c r="I1501" s="25">
        <v>-6921.71</v>
      </c>
      <c r="J1501" s="25">
        <v>2502.4199999999992</v>
      </c>
      <c r="K1501" s="41">
        <f t="shared" si="50"/>
        <v>2012</v>
      </c>
      <c r="L1501" s="42">
        <f t="shared" si="49"/>
        <v>211.03746761999562</v>
      </c>
      <c r="M1501" s="39">
        <f>(VLOOKUP(DATE(2005,12,1),IGPM!A:B,2,1)/VLOOKUP(DATE(YEAR(F1501),MONTH(F1501),1),IGPM!A:B,2,1))*H1501</f>
        <v>6654.6102678799134</v>
      </c>
      <c r="N1501" s="26" t="s">
        <v>28</v>
      </c>
      <c r="O1501" s="26" t="s">
        <v>29</v>
      </c>
      <c r="P1501" s="25">
        <v>-6921.71</v>
      </c>
      <c r="Q1501" s="25">
        <v>2502.4199999999992</v>
      </c>
      <c r="R1501" s="25">
        <v>23788.554179993214</v>
      </c>
      <c r="S1501" s="25">
        <v>-17471.901740871661</v>
      </c>
      <c r="T1501" s="27">
        <v>6316.6524391215535</v>
      </c>
    </row>
    <row r="1502" spans="1:20">
      <c r="A1502" s="28" t="s">
        <v>1856</v>
      </c>
      <c r="B1502" s="22" t="s">
        <v>487</v>
      </c>
      <c r="C1502" s="22" t="s">
        <v>32</v>
      </c>
      <c r="D1502" s="22" t="s">
        <v>25</v>
      </c>
      <c r="E1502" s="22" t="s">
        <v>26</v>
      </c>
      <c r="F1502" s="23">
        <v>40909</v>
      </c>
      <c r="G1502" s="24" t="s">
        <v>27</v>
      </c>
      <c r="H1502" s="25">
        <v>1427.9</v>
      </c>
      <c r="I1502" s="25">
        <v>-1048.74</v>
      </c>
      <c r="J1502" s="25">
        <v>379.16000000000008</v>
      </c>
      <c r="K1502" s="41">
        <f t="shared" si="50"/>
        <v>2012</v>
      </c>
      <c r="L1502" s="42">
        <f t="shared" si="49"/>
        <v>211.03848427636973</v>
      </c>
      <c r="M1502" s="39">
        <f>(VLOOKUP(DATE(2005,12,1),IGPM!A:B,2,1)/VLOOKUP(DATE(YEAR(F1502),MONTH(F1502),1),IGPM!A:B,2,1))*H1502</f>
        <v>1008.2753528979047</v>
      </c>
      <c r="N1502" s="26" t="s">
        <v>28</v>
      </c>
      <c r="O1502" s="26" t="s">
        <v>29</v>
      </c>
      <c r="P1502" s="25">
        <v>-1048.74</v>
      </c>
      <c r="Q1502" s="25">
        <v>379.16000000000008</v>
      </c>
      <c r="R1502" s="25">
        <v>3604.3302154800836</v>
      </c>
      <c r="S1502" s="25">
        <v>-2647.2478956387581</v>
      </c>
      <c r="T1502" s="27">
        <v>957.08231984132544</v>
      </c>
    </row>
    <row r="1503" spans="1:20">
      <c r="A1503" s="28" t="s">
        <v>1857</v>
      </c>
      <c r="B1503" s="22" t="s">
        <v>487</v>
      </c>
      <c r="C1503" s="22" t="s">
        <v>32</v>
      </c>
      <c r="D1503" s="22" t="s">
        <v>25</v>
      </c>
      <c r="E1503" s="22" t="s">
        <v>26</v>
      </c>
      <c r="F1503" s="23">
        <v>40909</v>
      </c>
      <c r="G1503" s="24" t="s">
        <v>27</v>
      </c>
      <c r="H1503" s="25">
        <v>1142.32</v>
      </c>
      <c r="I1503" s="25">
        <v>-839</v>
      </c>
      <c r="J1503" s="25">
        <v>303.31999999999994</v>
      </c>
      <c r="K1503" s="41">
        <f t="shared" si="50"/>
        <v>2012</v>
      </c>
      <c r="L1503" s="42">
        <f t="shared" si="49"/>
        <v>211.0364719904648</v>
      </c>
      <c r="M1503" s="39">
        <f>(VLOOKUP(DATE(2005,12,1),IGPM!A:B,2,1)/VLOOKUP(DATE(YEAR(F1503),MONTH(F1503),1),IGPM!A:B,2,1))*H1503</f>
        <v>806.62028231832358</v>
      </c>
      <c r="N1503" s="26" t="s">
        <v>28</v>
      </c>
      <c r="O1503" s="26" t="s">
        <v>29</v>
      </c>
      <c r="P1503" s="25">
        <v>-839</v>
      </c>
      <c r="Q1503" s="25">
        <v>303.31999999999994</v>
      </c>
      <c r="R1503" s="25">
        <v>2883.4641723840664</v>
      </c>
      <c r="S1503" s="25">
        <v>-2117.8185102512712</v>
      </c>
      <c r="T1503" s="27">
        <v>765.64566213279522</v>
      </c>
    </row>
    <row r="1504" spans="1:20">
      <c r="A1504" s="28" t="s">
        <v>1858</v>
      </c>
      <c r="B1504" s="22" t="s">
        <v>487</v>
      </c>
      <c r="C1504" s="22" t="s">
        <v>32</v>
      </c>
      <c r="D1504" s="22" t="s">
        <v>25</v>
      </c>
      <c r="E1504" s="22" t="s">
        <v>26</v>
      </c>
      <c r="F1504" s="23">
        <v>40909</v>
      </c>
      <c r="G1504" s="24" t="s">
        <v>27</v>
      </c>
      <c r="H1504" s="25">
        <v>1427.9</v>
      </c>
      <c r="I1504" s="25">
        <v>-1048.74</v>
      </c>
      <c r="J1504" s="25">
        <v>379.16000000000008</v>
      </c>
      <c r="K1504" s="41">
        <f t="shared" si="50"/>
        <v>2012</v>
      </c>
      <c r="L1504" s="42">
        <f t="shared" si="49"/>
        <v>211.03848427636973</v>
      </c>
      <c r="M1504" s="39">
        <f>(VLOOKUP(DATE(2005,12,1),IGPM!A:B,2,1)/VLOOKUP(DATE(YEAR(F1504),MONTH(F1504),1),IGPM!A:B,2,1))*H1504</f>
        <v>1008.2753528979047</v>
      </c>
      <c r="N1504" s="26" t="s">
        <v>28</v>
      </c>
      <c r="O1504" s="26" t="s">
        <v>29</v>
      </c>
      <c r="P1504" s="25">
        <v>-1048.74</v>
      </c>
      <c r="Q1504" s="25">
        <v>379.16000000000008</v>
      </c>
      <c r="R1504" s="25">
        <v>3604.3302154800836</v>
      </c>
      <c r="S1504" s="25">
        <v>-2647.2478956387581</v>
      </c>
      <c r="T1504" s="27">
        <v>957.08231984132544</v>
      </c>
    </row>
    <row r="1505" spans="1:20">
      <c r="A1505" s="28" t="s">
        <v>1859</v>
      </c>
      <c r="B1505" s="22" t="s">
        <v>487</v>
      </c>
      <c r="C1505" s="22" t="s">
        <v>32</v>
      </c>
      <c r="D1505" s="22" t="s">
        <v>25</v>
      </c>
      <c r="E1505" s="22" t="s">
        <v>26</v>
      </c>
      <c r="F1505" s="23">
        <v>40909</v>
      </c>
      <c r="G1505" s="24" t="s">
        <v>27</v>
      </c>
      <c r="H1505" s="25">
        <v>1427.9</v>
      </c>
      <c r="I1505" s="25">
        <v>-787.53</v>
      </c>
      <c r="J1505" s="25">
        <v>640.37000000000012</v>
      </c>
      <c r="K1505" s="41">
        <f t="shared" si="50"/>
        <v>2012</v>
      </c>
      <c r="L1505" s="42">
        <f t="shared" si="49"/>
        <v>281.03627798306098</v>
      </c>
      <c r="M1505" s="39">
        <f>(VLOOKUP(DATE(2005,12,1),IGPM!A:B,2,1)/VLOOKUP(DATE(YEAR(F1505),MONTH(F1505),1),IGPM!A:B,2,1))*H1505</f>
        <v>1008.2753528979047</v>
      </c>
      <c r="N1505" s="26" t="s">
        <v>28</v>
      </c>
      <c r="O1505" s="26" t="s">
        <v>29</v>
      </c>
      <c r="P1505" s="25">
        <v>-787.53</v>
      </c>
      <c r="Q1505" s="25">
        <v>640.37000000000012</v>
      </c>
      <c r="R1505" s="25">
        <v>3604.3302154800836</v>
      </c>
      <c r="S1505" s="25">
        <v>-1987.8970338238182</v>
      </c>
      <c r="T1505" s="27">
        <v>1616.4331816562653</v>
      </c>
    </row>
    <row r="1506" spans="1:20">
      <c r="A1506" s="28" t="s">
        <v>1860</v>
      </c>
      <c r="B1506" s="22" t="s">
        <v>445</v>
      </c>
      <c r="C1506" s="22" t="s">
        <v>32</v>
      </c>
      <c r="D1506" s="22" t="s">
        <v>25</v>
      </c>
      <c r="E1506" s="22" t="s">
        <v>26</v>
      </c>
      <c r="F1506" s="23">
        <v>40909</v>
      </c>
      <c r="G1506" s="24" t="s">
        <v>27</v>
      </c>
      <c r="H1506" s="25">
        <v>9424.1299999999992</v>
      </c>
      <c r="I1506" s="25">
        <v>-6921.71</v>
      </c>
      <c r="J1506" s="25">
        <v>2502.4199999999992</v>
      </c>
      <c r="K1506" s="41">
        <f t="shared" si="50"/>
        <v>2012</v>
      </c>
      <c r="L1506" s="42">
        <f t="shared" si="49"/>
        <v>211.03746761999562</v>
      </c>
      <c r="M1506" s="39">
        <f>(VLOOKUP(DATE(2005,12,1),IGPM!A:B,2,1)/VLOOKUP(DATE(YEAR(F1506),MONTH(F1506),1),IGPM!A:B,2,1))*H1506</f>
        <v>6654.6102678799134</v>
      </c>
      <c r="N1506" s="26" t="s">
        <v>28</v>
      </c>
      <c r="O1506" s="26" t="s">
        <v>29</v>
      </c>
      <c r="P1506" s="25">
        <v>-6921.71</v>
      </c>
      <c r="Q1506" s="25">
        <v>2502.4199999999992</v>
      </c>
      <c r="R1506" s="25">
        <v>23788.554179993214</v>
      </c>
      <c r="S1506" s="25">
        <v>-17471.901740871661</v>
      </c>
      <c r="T1506" s="27">
        <v>6316.6524391215535</v>
      </c>
    </row>
    <row r="1507" spans="1:20">
      <c r="A1507" s="28" t="s">
        <v>1861</v>
      </c>
      <c r="B1507" s="22" t="s">
        <v>487</v>
      </c>
      <c r="C1507" s="22" t="s">
        <v>32</v>
      </c>
      <c r="D1507" s="22" t="s">
        <v>25</v>
      </c>
      <c r="E1507" s="22" t="s">
        <v>26</v>
      </c>
      <c r="F1507" s="23">
        <v>40909</v>
      </c>
      <c r="G1507" s="24" t="s">
        <v>27</v>
      </c>
      <c r="H1507" s="25">
        <v>1427.9</v>
      </c>
      <c r="I1507" s="25">
        <v>-1048.74</v>
      </c>
      <c r="J1507" s="25">
        <v>379.16000000000008</v>
      </c>
      <c r="K1507" s="41">
        <f t="shared" si="50"/>
        <v>2012</v>
      </c>
      <c r="L1507" s="42">
        <f t="shared" si="49"/>
        <v>211.03848427636973</v>
      </c>
      <c r="M1507" s="39">
        <f>(VLOOKUP(DATE(2005,12,1),IGPM!A:B,2,1)/VLOOKUP(DATE(YEAR(F1507),MONTH(F1507),1),IGPM!A:B,2,1))*H1507</f>
        <v>1008.2753528979047</v>
      </c>
      <c r="N1507" s="26" t="s">
        <v>28</v>
      </c>
      <c r="O1507" s="26" t="s">
        <v>29</v>
      </c>
      <c r="P1507" s="25">
        <v>-1048.74</v>
      </c>
      <c r="Q1507" s="25">
        <v>379.16000000000008</v>
      </c>
      <c r="R1507" s="25">
        <v>3604.3302154800836</v>
      </c>
      <c r="S1507" s="25">
        <v>-2647.2478956387581</v>
      </c>
      <c r="T1507" s="27">
        <v>957.08231984132544</v>
      </c>
    </row>
    <row r="1508" spans="1:20">
      <c r="A1508" s="28" t="s">
        <v>1862</v>
      </c>
      <c r="B1508" s="22" t="s">
        <v>263</v>
      </c>
      <c r="C1508" s="22" t="s">
        <v>32</v>
      </c>
      <c r="D1508" s="22" t="s">
        <v>33</v>
      </c>
      <c r="E1508" s="22" t="s">
        <v>26</v>
      </c>
      <c r="F1508" s="23">
        <v>40909</v>
      </c>
      <c r="G1508" s="24" t="s">
        <v>27</v>
      </c>
      <c r="H1508" s="25">
        <v>30453.46</v>
      </c>
      <c r="I1508" s="25">
        <v>-16288.27</v>
      </c>
      <c r="J1508" s="25">
        <v>14165.189999999999</v>
      </c>
      <c r="K1508" s="41">
        <f t="shared" si="50"/>
        <v>2012</v>
      </c>
      <c r="L1508" s="42">
        <f t="shared" si="49"/>
        <v>289.79666348851043</v>
      </c>
      <c r="M1508" s="39">
        <f>(VLOOKUP(DATE(2005,12,1),IGPM!A:B,2,1)/VLOOKUP(DATE(YEAR(F1508),MONTH(F1508),1),IGPM!A:B,2,1))*H1508</f>
        <v>21503.938040802732</v>
      </c>
      <c r="N1508" s="26" t="s">
        <v>28</v>
      </c>
      <c r="O1508" s="26" t="s">
        <v>29</v>
      </c>
      <c r="P1508" s="25">
        <v>-16288.27</v>
      </c>
      <c r="Q1508" s="25">
        <v>14165.189999999999</v>
      </c>
      <c r="R1508" s="25">
        <v>76871.15767484704</v>
      </c>
      <c r="S1508" s="25">
        <v>-41115.136717485657</v>
      </c>
      <c r="T1508" s="27">
        <v>35756.020957361383</v>
      </c>
    </row>
    <row r="1509" spans="1:20">
      <c r="A1509" s="28" t="s">
        <v>1863</v>
      </c>
      <c r="B1509" s="22" t="s">
        <v>1864</v>
      </c>
      <c r="C1509" s="22" t="s">
        <v>32</v>
      </c>
      <c r="D1509" s="22" t="s">
        <v>33</v>
      </c>
      <c r="E1509" s="22" t="s">
        <v>26</v>
      </c>
      <c r="F1509" s="23">
        <v>40909</v>
      </c>
      <c r="G1509" s="24" t="s">
        <v>27</v>
      </c>
      <c r="H1509" s="25">
        <v>4652.6099999999997</v>
      </c>
      <c r="I1509" s="25">
        <v>-3380.56</v>
      </c>
      <c r="J1509" s="25">
        <v>1272.0499999999997</v>
      </c>
      <c r="K1509" s="41">
        <f t="shared" si="50"/>
        <v>2012</v>
      </c>
      <c r="L1509" s="42">
        <f t="shared" si="49"/>
        <v>213.32399069976572</v>
      </c>
      <c r="M1509" s="39">
        <f>(VLOOKUP(DATE(2005,12,1),IGPM!A:B,2,1)/VLOOKUP(DATE(YEAR(F1509),MONTH(F1509),1),IGPM!A:B,2,1))*H1509</f>
        <v>3285.322494324756</v>
      </c>
      <c r="N1509" s="26" t="s">
        <v>28</v>
      </c>
      <c r="O1509" s="26" t="s">
        <v>29</v>
      </c>
      <c r="P1509" s="25">
        <v>-3380.56</v>
      </c>
      <c r="Q1509" s="25">
        <v>1272.0499999999997</v>
      </c>
      <c r="R1509" s="25">
        <v>11744.19973656754</v>
      </c>
      <c r="S1509" s="25">
        <v>-8533.2688236174454</v>
      </c>
      <c r="T1509" s="27">
        <v>3210.9309129500944</v>
      </c>
    </row>
    <row r="1510" spans="1:20">
      <c r="A1510" s="28" t="s">
        <v>1865</v>
      </c>
      <c r="B1510" s="22" t="s">
        <v>1866</v>
      </c>
      <c r="C1510" s="22" t="s">
        <v>32</v>
      </c>
      <c r="D1510" s="22" t="s">
        <v>33</v>
      </c>
      <c r="E1510" s="22" t="s">
        <v>26</v>
      </c>
      <c r="F1510" s="23">
        <v>40909</v>
      </c>
      <c r="G1510" s="24" t="s">
        <v>27</v>
      </c>
      <c r="H1510" s="25">
        <v>1691.86</v>
      </c>
      <c r="I1510" s="25">
        <v>-1119.56</v>
      </c>
      <c r="J1510" s="25">
        <v>572.29999999999995</v>
      </c>
      <c r="K1510" s="41">
        <f t="shared" si="50"/>
        <v>2012</v>
      </c>
      <c r="L1510" s="42">
        <f t="shared" si="49"/>
        <v>234.23335953410268</v>
      </c>
      <c r="M1510" s="39">
        <f>(VLOOKUP(DATE(2005,12,1),IGPM!A:B,2,1)/VLOOKUP(DATE(YEAR(F1510),MONTH(F1510),1),IGPM!A:B,2,1))*H1510</f>
        <v>1194.6640090719579</v>
      </c>
      <c r="N1510" s="26" t="s">
        <v>28</v>
      </c>
      <c r="O1510" s="26" t="s">
        <v>29</v>
      </c>
      <c r="P1510" s="25">
        <v>-1119.56</v>
      </c>
      <c r="Q1510" s="25">
        <v>572.29999999999995</v>
      </c>
      <c r="R1510" s="25">
        <v>4270.6226755109838</v>
      </c>
      <c r="S1510" s="25">
        <v>-2826.0129813312428</v>
      </c>
      <c r="T1510" s="27">
        <v>1444.6096941797409</v>
      </c>
    </row>
    <row r="1511" spans="1:20">
      <c r="A1511" s="28" t="s">
        <v>1867</v>
      </c>
      <c r="B1511" s="22" t="s">
        <v>61</v>
      </c>
      <c r="C1511" s="22" t="s">
        <v>32</v>
      </c>
      <c r="D1511" s="22" t="s">
        <v>33</v>
      </c>
      <c r="E1511" s="22" t="s">
        <v>26</v>
      </c>
      <c r="F1511" s="23">
        <v>40909</v>
      </c>
      <c r="G1511" s="24" t="s">
        <v>27</v>
      </c>
      <c r="H1511" s="25">
        <v>13957.83</v>
      </c>
      <c r="I1511" s="25">
        <v>-7281.39</v>
      </c>
      <c r="J1511" s="25">
        <v>6676.44</v>
      </c>
      <c r="K1511" s="41">
        <f t="shared" si="50"/>
        <v>2012</v>
      </c>
      <c r="L1511" s="42">
        <f t="shared" si="49"/>
        <v>297.12234202535501</v>
      </c>
      <c r="M1511" s="39">
        <f>(VLOOKUP(DATE(2005,12,1),IGPM!A:B,2,1)/VLOOKUP(DATE(YEAR(F1511),MONTH(F1511),1),IGPM!A:B,2,1))*H1511</f>
        <v>9855.9674829742689</v>
      </c>
      <c r="N1511" s="26" t="s">
        <v>28</v>
      </c>
      <c r="O1511" s="26" t="s">
        <v>29</v>
      </c>
      <c r="P1511" s="25">
        <v>-7281.39</v>
      </c>
      <c r="Q1511" s="25">
        <v>6676.44</v>
      </c>
      <c r="R1511" s="25">
        <v>35232.599209702617</v>
      </c>
      <c r="S1511" s="25">
        <v>-18379.812303168659</v>
      </c>
      <c r="T1511" s="27">
        <v>16852.786906533958</v>
      </c>
    </row>
    <row r="1512" spans="1:20">
      <c r="A1512" s="28" t="s">
        <v>1868</v>
      </c>
      <c r="B1512" s="22" t="s">
        <v>165</v>
      </c>
      <c r="C1512" s="22" t="s">
        <v>32</v>
      </c>
      <c r="D1512" s="22" t="s">
        <v>33</v>
      </c>
      <c r="E1512" s="22" t="s">
        <v>26</v>
      </c>
      <c r="F1512" s="23">
        <v>40909</v>
      </c>
      <c r="G1512" s="24" t="s">
        <v>27</v>
      </c>
      <c r="H1512" s="25">
        <v>6767.43</v>
      </c>
      <c r="I1512" s="25">
        <v>-4478.24</v>
      </c>
      <c r="J1512" s="25">
        <v>2289.1900000000005</v>
      </c>
      <c r="K1512" s="41">
        <f t="shared" si="50"/>
        <v>2012</v>
      </c>
      <c r="L1512" s="42">
        <f t="shared" si="49"/>
        <v>234.23301341598489</v>
      </c>
      <c r="M1512" s="39">
        <f>(VLOOKUP(DATE(2005,12,1),IGPM!A:B,2,1)/VLOOKUP(DATE(YEAR(F1512),MONTH(F1512),1),IGPM!A:B,2,1))*H1512</f>
        <v>4778.6489750415758</v>
      </c>
      <c r="N1512" s="26" t="s">
        <v>28</v>
      </c>
      <c r="O1512" s="26" t="s">
        <v>29</v>
      </c>
      <c r="P1512" s="25">
        <v>-4478.24</v>
      </c>
      <c r="Q1512" s="25">
        <v>2289.1900000000005</v>
      </c>
      <c r="R1512" s="25">
        <v>17082.465459868603</v>
      </c>
      <c r="S1512" s="25">
        <v>-11304.051925324971</v>
      </c>
      <c r="T1512" s="27">
        <v>5778.4135345436316</v>
      </c>
    </row>
    <row r="1513" spans="1:20">
      <c r="A1513" s="28" t="s">
        <v>1869</v>
      </c>
      <c r="B1513" s="22" t="s">
        <v>116</v>
      </c>
      <c r="C1513" s="22" t="s">
        <v>32</v>
      </c>
      <c r="D1513" s="22" t="s">
        <v>33</v>
      </c>
      <c r="E1513" s="22" t="s">
        <v>26</v>
      </c>
      <c r="F1513" s="23">
        <v>40909</v>
      </c>
      <c r="G1513" s="24" t="s">
        <v>27</v>
      </c>
      <c r="H1513" s="25">
        <v>13957.83</v>
      </c>
      <c r="I1513" s="25">
        <v>-7281.39</v>
      </c>
      <c r="J1513" s="25">
        <v>6676.44</v>
      </c>
      <c r="K1513" s="41">
        <f t="shared" si="50"/>
        <v>2012</v>
      </c>
      <c r="L1513" s="42">
        <f t="shared" si="49"/>
        <v>297.12234202535501</v>
      </c>
      <c r="M1513" s="39">
        <f>(VLOOKUP(DATE(2005,12,1),IGPM!A:B,2,1)/VLOOKUP(DATE(YEAR(F1513),MONTH(F1513),1),IGPM!A:B,2,1))*H1513</f>
        <v>9855.9674829742689</v>
      </c>
      <c r="N1513" s="26" t="s">
        <v>28</v>
      </c>
      <c r="O1513" s="26" t="s">
        <v>29</v>
      </c>
      <c r="P1513" s="25">
        <v>-7281.39</v>
      </c>
      <c r="Q1513" s="25">
        <v>6676.44</v>
      </c>
      <c r="R1513" s="25">
        <v>35232.599209702617</v>
      </c>
      <c r="S1513" s="25">
        <v>-18379.812303168659</v>
      </c>
      <c r="T1513" s="27">
        <v>16852.786906533958</v>
      </c>
    </row>
    <row r="1514" spans="1:20">
      <c r="A1514" s="28" t="s">
        <v>1870</v>
      </c>
      <c r="B1514" s="22" t="s">
        <v>1871</v>
      </c>
      <c r="C1514" s="22" t="s">
        <v>32</v>
      </c>
      <c r="D1514" s="22" t="s">
        <v>33</v>
      </c>
      <c r="E1514" s="22" t="s">
        <v>26</v>
      </c>
      <c r="F1514" s="23">
        <v>40909</v>
      </c>
      <c r="G1514" s="24" t="s">
        <v>27</v>
      </c>
      <c r="H1514" s="25">
        <v>6767.43</v>
      </c>
      <c r="I1514" s="25">
        <v>-4478.24</v>
      </c>
      <c r="J1514" s="25">
        <v>2289.1900000000005</v>
      </c>
      <c r="K1514" s="41">
        <f t="shared" si="50"/>
        <v>2012</v>
      </c>
      <c r="L1514" s="42">
        <f t="shared" si="49"/>
        <v>234.23301341598489</v>
      </c>
      <c r="M1514" s="39">
        <f>(VLOOKUP(DATE(2005,12,1),IGPM!A:B,2,1)/VLOOKUP(DATE(YEAR(F1514),MONTH(F1514),1),IGPM!A:B,2,1))*H1514</f>
        <v>4778.6489750415758</v>
      </c>
      <c r="N1514" s="26" t="s">
        <v>28</v>
      </c>
      <c r="O1514" s="26" t="s">
        <v>29</v>
      </c>
      <c r="P1514" s="25">
        <v>-4478.24</v>
      </c>
      <c r="Q1514" s="25">
        <v>2289.1900000000005</v>
      </c>
      <c r="R1514" s="25">
        <v>17082.465459868603</v>
      </c>
      <c r="S1514" s="25">
        <v>-11304.051925324971</v>
      </c>
      <c r="T1514" s="27">
        <v>5778.4135345436316</v>
      </c>
    </row>
    <row r="1515" spans="1:20">
      <c r="A1515" s="28" t="s">
        <v>1872</v>
      </c>
      <c r="B1515" s="22" t="s">
        <v>51</v>
      </c>
      <c r="C1515" s="22" t="s">
        <v>32</v>
      </c>
      <c r="D1515" s="22" t="s">
        <v>33</v>
      </c>
      <c r="E1515" s="22" t="s">
        <v>26</v>
      </c>
      <c r="F1515" s="23">
        <v>40909</v>
      </c>
      <c r="G1515" s="24" t="s">
        <v>27</v>
      </c>
      <c r="H1515" s="25">
        <v>1268.9100000000001</v>
      </c>
      <c r="I1515" s="25">
        <v>-665.81</v>
      </c>
      <c r="J1515" s="25">
        <v>603.10000000000014</v>
      </c>
      <c r="K1515" s="41">
        <f t="shared" si="50"/>
        <v>2012</v>
      </c>
      <c r="L1515" s="42">
        <f t="shared" si="49"/>
        <v>295.40116549766452</v>
      </c>
      <c r="M1515" s="39">
        <f>(VLOOKUP(DATE(2005,12,1),IGPM!A:B,2,1)/VLOOKUP(DATE(YEAR(F1515),MONTH(F1515),1),IGPM!A:B,2,1))*H1515</f>
        <v>896.00859867335259</v>
      </c>
      <c r="N1515" s="26" t="s">
        <v>28</v>
      </c>
      <c r="O1515" s="26" t="s">
        <v>29</v>
      </c>
      <c r="P1515" s="25">
        <v>-665.81</v>
      </c>
      <c r="Q1515" s="25">
        <v>603.10000000000014</v>
      </c>
      <c r="R1515" s="25">
        <v>3203.0048698962341</v>
      </c>
      <c r="S1515" s="25">
        <v>-1680.6492756977339</v>
      </c>
      <c r="T1515" s="27">
        <v>1522.3555941985003</v>
      </c>
    </row>
    <row r="1516" spans="1:20">
      <c r="A1516" s="28" t="s">
        <v>1873</v>
      </c>
      <c r="B1516" s="22" t="s">
        <v>51</v>
      </c>
      <c r="C1516" s="22" t="s">
        <v>32</v>
      </c>
      <c r="D1516" s="22" t="s">
        <v>33</v>
      </c>
      <c r="E1516" s="22" t="s">
        <v>26</v>
      </c>
      <c r="F1516" s="23">
        <v>40909</v>
      </c>
      <c r="G1516" s="24" t="s">
        <v>27</v>
      </c>
      <c r="H1516" s="25">
        <v>3383.72</v>
      </c>
      <c r="I1516" s="25">
        <v>-1775.46</v>
      </c>
      <c r="J1516" s="25">
        <v>1608.2599999999998</v>
      </c>
      <c r="K1516" s="41">
        <f t="shared" si="50"/>
        <v>2012</v>
      </c>
      <c r="L1516" s="42">
        <f t="shared" si="49"/>
        <v>295.40321944735445</v>
      </c>
      <c r="M1516" s="39">
        <f>(VLOOKUP(DATE(2005,12,1),IGPM!A:B,2,1)/VLOOKUP(DATE(YEAR(F1516),MONTH(F1516),1),IGPM!A:B,2,1))*H1516</f>
        <v>2389.3280181439159</v>
      </c>
      <c r="N1516" s="26" t="s">
        <v>28</v>
      </c>
      <c r="O1516" s="26" t="s">
        <v>29</v>
      </c>
      <c r="P1516" s="25">
        <v>-1775.46</v>
      </c>
      <c r="Q1516" s="25">
        <v>1608.2599999999998</v>
      </c>
      <c r="R1516" s="25">
        <v>8541.2453510219675</v>
      </c>
      <c r="S1516" s="25">
        <v>-4481.6472612761881</v>
      </c>
      <c r="T1516" s="27">
        <v>4059.5980897457794</v>
      </c>
    </row>
    <row r="1517" spans="1:20">
      <c r="A1517" s="28" t="s">
        <v>1874</v>
      </c>
      <c r="B1517" s="22" t="s">
        <v>1866</v>
      </c>
      <c r="C1517" s="22" t="s">
        <v>32</v>
      </c>
      <c r="D1517" s="22" t="s">
        <v>33</v>
      </c>
      <c r="E1517" s="22" t="s">
        <v>26</v>
      </c>
      <c r="F1517" s="23">
        <v>40909</v>
      </c>
      <c r="G1517" s="24" t="s">
        <v>27</v>
      </c>
      <c r="H1517" s="25">
        <v>1691.86</v>
      </c>
      <c r="I1517" s="25">
        <v>-1119.56</v>
      </c>
      <c r="J1517" s="25">
        <v>572.29999999999995</v>
      </c>
      <c r="K1517" s="41">
        <f t="shared" si="50"/>
        <v>2012</v>
      </c>
      <c r="L1517" s="42">
        <f t="shared" si="49"/>
        <v>234.23335953410268</v>
      </c>
      <c r="M1517" s="39">
        <f>(VLOOKUP(DATE(2005,12,1),IGPM!A:B,2,1)/VLOOKUP(DATE(YEAR(F1517),MONTH(F1517),1),IGPM!A:B,2,1))*H1517</f>
        <v>1194.6640090719579</v>
      </c>
      <c r="N1517" s="26" t="s">
        <v>28</v>
      </c>
      <c r="O1517" s="26" t="s">
        <v>29</v>
      </c>
      <c r="P1517" s="25">
        <v>-1119.56</v>
      </c>
      <c r="Q1517" s="25">
        <v>572.29999999999995</v>
      </c>
      <c r="R1517" s="25">
        <v>4270.6226755109838</v>
      </c>
      <c r="S1517" s="25">
        <v>-2826.0129813312428</v>
      </c>
      <c r="T1517" s="27">
        <v>1444.6096941797409</v>
      </c>
    </row>
    <row r="1518" spans="1:20">
      <c r="A1518" s="28" t="s">
        <v>1875</v>
      </c>
      <c r="B1518" s="22" t="s">
        <v>68</v>
      </c>
      <c r="C1518" s="22" t="s">
        <v>69</v>
      </c>
      <c r="D1518" s="22" t="s">
        <v>33</v>
      </c>
      <c r="E1518" s="22" t="s">
        <v>26</v>
      </c>
      <c r="F1518" s="23">
        <v>40909</v>
      </c>
      <c r="G1518" s="24" t="s">
        <v>27</v>
      </c>
      <c r="H1518" s="25">
        <v>2410176.0699999998</v>
      </c>
      <c r="I1518" s="25">
        <v>-1268968.2</v>
      </c>
      <c r="J1518" s="25">
        <v>1141207.8699999999</v>
      </c>
      <c r="K1518" s="41">
        <f t="shared" si="50"/>
        <v>2012</v>
      </c>
      <c r="L1518" s="42">
        <f t="shared" si="49"/>
        <v>294.39452529228078</v>
      </c>
      <c r="M1518" s="39">
        <f>(VLOOKUP(DATE(2005,12,1),IGPM!A:B,2,1)/VLOOKUP(DATE(YEAR(F1518),MONTH(F1518),1),IGPM!A:B,2,1))*H1518</f>
        <v>1701884.6750650147</v>
      </c>
      <c r="N1518" s="26" t="s">
        <v>28</v>
      </c>
      <c r="O1518" s="26" t="s">
        <v>29</v>
      </c>
      <c r="P1518" s="25">
        <v>-1268968.2</v>
      </c>
      <c r="Q1518" s="25">
        <v>1141207.8699999999</v>
      </c>
      <c r="R1518" s="25">
        <v>6083808.6936956644</v>
      </c>
      <c r="S1518" s="25">
        <v>-3203151.7793566589</v>
      </c>
      <c r="T1518" s="27">
        <v>2880656.9143390055</v>
      </c>
    </row>
    <row r="1519" spans="1:20">
      <c r="A1519" s="28" t="s">
        <v>1876</v>
      </c>
      <c r="B1519" s="22" t="s">
        <v>68</v>
      </c>
      <c r="C1519" s="22" t="s">
        <v>69</v>
      </c>
      <c r="D1519" s="22" t="s">
        <v>33</v>
      </c>
      <c r="E1519" s="22" t="s">
        <v>26</v>
      </c>
      <c r="F1519" s="23">
        <v>40909</v>
      </c>
      <c r="G1519" s="24" t="s">
        <v>27</v>
      </c>
      <c r="H1519" s="25">
        <v>7309.06</v>
      </c>
      <c r="I1519" s="25">
        <v>-3849.82</v>
      </c>
      <c r="J1519" s="25">
        <v>3459.2400000000002</v>
      </c>
      <c r="K1519" s="41">
        <f t="shared" si="50"/>
        <v>2012</v>
      </c>
      <c r="L1519" s="42">
        <f t="shared" si="49"/>
        <v>294.27461543656585</v>
      </c>
      <c r="M1519" s="39">
        <f>(VLOOKUP(DATE(2005,12,1),IGPM!A:B,2,1)/VLOOKUP(DATE(YEAR(F1519),MONTH(F1519),1),IGPM!A:B,2,1))*H1519</f>
        <v>5161.1072560066941</v>
      </c>
      <c r="N1519" s="26" t="s">
        <v>28</v>
      </c>
      <c r="O1519" s="26" t="s">
        <v>29</v>
      </c>
      <c r="P1519" s="25">
        <v>-3849.82</v>
      </c>
      <c r="Q1519" s="25">
        <v>3459.2400000000002</v>
      </c>
      <c r="R1519" s="25">
        <v>18449.657402308883</v>
      </c>
      <c r="S1519" s="25">
        <v>-9717.7831431889736</v>
      </c>
      <c r="T1519" s="27">
        <v>8731.8742591199098</v>
      </c>
    </row>
    <row r="1520" spans="1:20">
      <c r="A1520" s="28" t="s">
        <v>1877</v>
      </c>
      <c r="B1520" s="22" t="s">
        <v>68</v>
      </c>
      <c r="C1520" s="22" t="s">
        <v>69</v>
      </c>
      <c r="D1520" s="22" t="s">
        <v>33</v>
      </c>
      <c r="E1520" s="22" t="s">
        <v>26</v>
      </c>
      <c r="F1520" s="23">
        <v>40909</v>
      </c>
      <c r="G1520" s="24" t="s">
        <v>27</v>
      </c>
      <c r="H1520" s="25">
        <v>5270.04</v>
      </c>
      <c r="I1520" s="25">
        <v>-2772.81</v>
      </c>
      <c r="J1520" s="25">
        <v>2497.23</v>
      </c>
      <c r="K1520" s="41">
        <f t="shared" si="50"/>
        <v>2012</v>
      </c>
      <c r="L1520" s="42">
        <f t="shared" si="49"/>
        <v>294.59508585153685</v>
      </c>
      <c r="M1520" s="39">
        <f>(VLOOKUP(DATE(2005,12,1),IGPM!A:B,2,1)/VLOOKUP(DATE(YEAR(F1520),MONTH(F1520),1),IGPM!A:B,2,1))*H1520</f>
        <v>3721.3050219105489</v>
      </c>
      <c r="N1520" s="26" t="s">
        <v>28</v>
      </c>
      <c r="O1520" s="26" t="s">
        <v>29</v>
      </c>
      <c r="P1520" s="25">
        <v>-2772.81</v>
      </c>
      <c r="Q1520" s="25">
        <v>2497.23</v>
      </c>
      <c r="R1520" s="25">
        <v>13302.727368015027</v>
      </c>
      <c r="S1520" s="25">
        <v>-6999.1756178901387</v>
      </c>
      <c r="T1520" s="27">
        <v>6303.5517501248878</v>
      </c>
    </row>
    <row r="1521" spans="1:20">
      <c r="A1521" s="28" t="s">
        <v>1878</v>
      </c>
      <c r="B1521" s="22" t="s">
        <v>68</v>
      </c>
      <c r="C1521" s="22" t="s">
        <v>69</v>
      </c>
      <c r="D1521" s="22" t="s">
        <v>33</v>
      </c>
      <c r="E1521" s="22" t="s">
        <v>26</v>
      </c>
      <c r="F1521" s="23">
        <v>40909</v>
      </c>
      <c r="G1521" s="24" t="s">
        <v>27</v>
      </c>
      <c r="H1521" s="25">
        <v>200856.49</v>
      </c>
      <c r="I1521" s="25">
        <v>-105754.96</v>
      </c>
      <c r="J1521" s="25">
        <v>95101.529999999984</v>
      </c>
      <c r="K1521" s="41">
        <f t="shared" si="50"/>
        <v>2012</v>
      </c>
      <c r="L1521" s="42">
        <f t="shared" si="49"/>
        <v>294.38577585391738</v>
      </c>
      <c r="M1521" s="39">
        <f>(VLOOKUP(DATE(2005,12,1),IGPM!A:B,2,1)/VLOOKUP(DATE(YEAR(F1521),MONTH(F1521),1),IGPM!A:B,2,1))*H1521</f>
        <v>141829.71380109561</v>
      </c>
      <c r="N1521" s="26" t="s">
        <v>28</v>
      </c>
      <c r="O1521" s="26" t="s">
        <v>29</v>
      </c>
      <c r="P1521" s="25">
        <v>-105754.96</v>
      </c>
      <c r="Q1521" s="25">
        <v>95101.529999999984</v>
      </c>
      <c r="R1521" s="25">
        <v>507005.47369022563</v>
      </c>
      <c r="S1521" s="25">
        <v>-266948.52424181497</v>
      </c>
      <c r="T1521" s="27">
        <v>240056.94944841065</v>
      </c>
    </row>
    <row r="1522" spans="1:20">
      <c r="A1522" s="28" t="s">
        <v>1879</v>
      </c>
      <c r="B1522" s="22" t="s">
        <v>68</v>
      </c>
      <c r="C1522" s="22" t="s">
        <v>69</v>
      </c>
      <c r="D1522" s="22" t="s">
        <v>33</v>
      </c>
      <c r="E1522" s="22" t="s">
        <v>26</v>
      </c>
      <c r="F1522" s="23">
        <v>40909</v>
      </c>
      <c r="G1522" s="24" t="s">
        <v>27</v>
      </c>
      <c r="H1522" s="25">
        <v>991.68</v>
      </c>
      <c r="I1522" s="25">
        <v>-523.61</v>
      </c>
      <c r="J1522" s="25">
        <v>468.06999999999994</v>
      </c>
      <c r="K1522" s="41">
        <f t="shared" si="50"/>
        <v>2012</v>
      </c>
      <c r="L1522" s="42">
        <f t="shared" si="49"/>
        <v>293.55894654418364</v>
      </c>
      <c r="M1522" s="39">
        <f>(VLOOKUP(DATE(2005,12,1),IGPM!A:B,2,1)/VLOOKUP(DATE(YEAR(F1522),MONTH(F1522),1),IGPM!A:B,2,1))*H1522</f>
        <v>700.24966871755305</v>
      </c>
      <c r="N1522" s="26" t="s">
        <v>28</v>
      </c>
      <c r="O1522" s="26" t="s">
        <v>29</v>
      </c>
      <c r="P1522" s="25">
        <v>-523.61</v>
      </c>
      <c r="Q1522" s="25">
        <v>468.06999999999994</v>
      </c>
      <c r="R1522" s="25">
        <v>2503.2160432014066</v>
      </c>
      <c r="S1522" s="25">
        <v>-1321.7055424942407</v>
      </c>
      <c r="T1522" s="27">
        <v>1181.5105007071659</v>
      </c>
    </row>
    <row r="1523" spans="1:20">
      <c r="A1523" s="28" t="s">
        <v>1880</v>
      </c>
      <c r="B1523" s="22" t="s">
        <v>68</v>
      </c>
      <c r="C1523" s="22" t="s">
        <v>69</v>
      </c>
      <c r="D1523" s="22" t="s">
        <v>33</v>
      </c>
      <c r="E1523" s="22" t="s">
        <v>26</v>
      </c>
      <c r="F1523" s="23">
        <v>40909</v>
      </c>
      <c r="G1523" s="24" t="s">
        <v>27</v>
      </c>
      <c r="H1523" s="25">
        <v>99855.44</v>
      </c>
      <c r="I1523" s="25">
        <v>-52576.34</v>
      </c>
      <c r="J1523" s="25">
        <v>47279.100000000006</v>
      </c>
      <c r="K1523" s="41">
        <f t="shared" si="50"/>
        <v>2012</v>
      </c>
      <c r="L1523" s="42">
        <f t="shared" si="49"/>
        <v>294.38323778338321</v>
      </c>
      <c r="M1523" s="39">
        <f>(VLOOKUP(DATE(2005,12,1),IGPM!A:B,2,1)/VLOOKUP(DATE(YEAR(F1523),MONTH(F1523),1),IGPM!A:B,2,1))*H1523</f>
        <v>70510.385184379527</v>
      </c>
      <c r="N1523" s="26" t="s">
        <v>28</v>
      </c>
      <c r="O1523" s="26" t="s">
        <v>29</v>
      </c>
      <c r="P1523" s="25">
        <v>-52576.34</v>
      </c>
      <c r="Q1523" s="25">
        <v>47279.100000000006</v>
      </c>
      <c r="R1523" s="25">
        <v>252056.85242107889</v>
      </c>
      <c r="S1523" s="25">
        <v>-132714.11925299678</v>
      </c>
      <c r="T1523" s="27">
        <v>119342.73316808211</v>
      </c>
    </row>
    <row r="1524" spans="1:20">
      <c r="A1524" s="28" t="s">
        <v>1881</v>
      </c>
      <c r="B1524" s="22" t="s">
        <v>68</v>
      </c>
      <c r="C1524" s="22" t="s">
        <v>69</v>
      </c>
      <c r="D1524" s="22" t="s">
        <v>33</v>
      </c>
      <c r="E1524" s="22" t="s">
        <v>26</v>
      </c>
      <c r="F1524" s="23">
        <v>40909</v>
      </c>
      <c r="G1524" s="24" t="s">
        <v>27</v>
      </c>
      <c r="H1524" s="25">
        <v>45896.76</v>
      </c>
      <c r="I1524" s="25">
        <v>-24023.1</v>
      </c>
      <c r="J1524" s="25">
        <v>21873.660000000003</v>
      </c>
      <c r="K1524" s="41">
        <f t="shared" si="50"/>
        <v>2012</v>
      </c>
      <c r="L1524" s="42">
        <f t="shared" si="49"/>
        <v>296.13154838467977</v>
      </c>
      <c r="M1524" s="39">
        <f>(VLOOKUP(DATE(2005,12,1),IGPM!A:B,2,1)/VLOOKUP(DATE(YEAR(F1524),MONTH(F1524),1),IGPM!A:B,2,1))*H1524</f>
        <v>32408.832471370846</v>
      </c>
      <c r="N1524" s="26" t="s">
        <v>28</v>
      </c>
      <c r="O1524" s="26" t="s">
        <v>29</v>
      </c>
      <c r="P1524" s="25">
        <v>-24023.1</v>
      </c>
      <c r="Q1524" s="25">
        <v>21873.660000000003</v>
      </c>
      <c r="R1524" s="25">
        <v>115853.40630340898</v>
      </c>
      <c r="S1524" s="25">
        <v>-60639.530218852567</v>
      </c>
      <c r="T1524" s="27">
        <v>55213.87608455641</v>
      </c>
    </row>
    <row r="1525" spans="1:20">
      <c r="A1525" s="28" t="s">
        <v>1882</v>
      </c>
      <c r="B1525" s="22" t="s">
        <v>68</v>
      </c>
      <c r="C1525" s="22" t="s">
        <v>69</v>
      </c>
      <c r="D1525" s="22" t="s">
        <v>33</v>
      </c>
      <c r="E1525" s="22" t="s">
        <v>26</v>
      </c>
      <c r="F1525" s="23">
        <v>40909</v>
      </c>
      <c r="G1525" s="24" t="s">
        <v>27</v>
      </c>
      <c r="H1525" s="25">
        <v>11940.3</v>
      </c>
      <c r="I1525" s="25">
        <v>-6288.42</v>
      </c>
      <c r="J1525" s="25">
        <v>5651.8799999999992</v>
      </c>
      <c r="K1525" s="41">
        <f t="shared" si="50"/>
        <v>2012</v>
      </c>
      <c r="L1525" s="42">
        <f t="shared" si="49"/>
        <v>294.31025599435151</v>
      </c>
      <c r="M1525" s="39">
        <f>(VLOOKUP(DATE(2005,12,1),IGPM!A:B,2,1)/VLOOKUP(DATE(YEAR(F1525),MONTH(F1525),1),IGPM!A:B,2,1))*H1525</f>
        <v>8431.3398670823226</v>
      </c>
      <c r="N1525" s="26" t="s">
        <v>28</v>
      </c>
      <c r="O1525" s="26" t="s">
        <v>29</v>
      </c>
      <c r="P1525" s="25">
        <v>-6288.42</v>
      </c>
      <c r="Q1525" s="25">
        <v>5651.8799999999992</v>
      </c>
      <c r="R1525" s="25">
        <v>30139.914610194577</v>
      </c>
      <c r="S1525" s="25">
        <v>-15873.34001934958</v>
      </c>
      <c r="T1525" s="27">
        <v>14266.574590844997</v>
      </c>
    </row>
    <row r="1526" spans="1:20">
      <c r="A1526" s="28" t="s">
        <v>1883</v>
      </c>
      <c r="B1526" s="22" t="s">
        <v>303</v>
      </c>
      <c r="C1526" s="22" t="s">
        <v>32</v>
      </c>
      <c r="D1526" s="22" t="s">
        <v>33</v>
      </c>
      <c r="E1526" s="22" t="s">
        <v>26</v>
      </c>
      <c r="F1526" s="23">
        <v>40909</v>
      </c>
      <c r="G1526" s="24" t="s">
        <v>27</v>
      </c>
      <c r="H1526" s="25">
        <v>13534.87</v>
      </c>
      <c r="I1526" s="25">
        <v>-7649.32</v>
      </c>
      <c r="J1526" s="25">
        <v>5885.5500000000011</v>
      </c>
      <c r="K1526" s="41">
        <f t="shared" si="50"/>
        <v>2012</v>
      </c>
      <c r="L1526" s="42">
        <f t="shared" si="49"/>
        <v>274.26030679851283</v>
      </c>
      <c r="M1526" s="39">
        <f>(VLOOKUP(DATE(2005,12,1),IGPM!A:B,2,1)/VLOOKUP(DATE(YEAR(F1526),MONTH(F1526),1),IGPM!A:B,2,1))*H1526</f>
        <v>9557.3050113294084</v>
      </c>
      <c r="N1526" s="26" t="s">
        <v>28</v>
      </c>
      <c r="O1526" s="26" t="s">
        <v>29</v>
      </c>
      <c r="P1526" s="25">
        <v>-7649.32</v>
      </c>
      <c r="Q1526" s="25">
        <v>5885.5500000000011</v>
      </c>
      <c r="R1526" s="25">
        <v>34164.956161912538</v>
      </c>
      <c r="S1526" s="25">
        <v>-19308.547660113527</v>
      </c>
      <c r="T1526" s="27">
        <v>14856.408501799011</v>
      </c>
    </row>
    <row r="1527" spans="1:20">
      <c r="A1527" s="28" t="s">
        <v>1884</v>
      </c>
      <c r="B1527" s="22" t="s">
        <v>305</v>
      </c>
      <c r="C1527" s="22" t="s">
        <v>32</v>
      </c>
      <c r="D1527" s="22" t="s">
        <v>33</v>
      </c>
      <c r="E1527" s="22" t="s">
        <v>26</v>
      </c>
      <c r="F1527" s="23">
        <v>40909</v>
      </c>
      <c r="G1527" s="24" t="s">
        <v>27</v>
      </c>
      <c r="H1527" s="25">
        <v>5921.51</v>
      </c>
      <c r="I1527" s="25">
        <v>-4326.3100000000004</v>
      </c>
      <c r="J1527" s="25">
        <v>1595.1999999999998</v>
      </c>
      <c r="K1527" s="41">
        <f t="shared" si="50"/>
        <v>2012</v>
      </c>
      <c r="L1527" s="42">
        <f t="shared" si="49"/>
        <v>212.15170665070232</v>
      </c>
      <c r="M1527" s="39">
        <f>(VLOOKUP(DATE(2005,12,1),IGPM!A:B,2,1)/VLOOKUP(DATE(YEAR(F1527),MONTH(F1527),1),IGPM!A:B,2,1))*H1527</f>
        <v>4181.324031751853</v>
      </c>
      <c r="N1527" s="26" t="s">
        <v>28</v>
      </c>
      <c r="O1527" s="26" t="s">
        <v>29</v>
      </c>
      <c r="P1527" s="25">
        <v>-4326.3100000000004</v>
      </c>
      <c r="Q1527" s="25">
        <v>1595.1999999999998</v>
      </c>
      <c r="R1527" s="25">
        <v>14947.179364288442</v>
      </c>
      <c r="S1527" s="25">
        <v>-10920.547555524645</v>
      </c>
      <c r="T1527" s="27">
        <v>4026.6318087637974</v>
      </c>
    </row>
    <row r="1528" spans="1:20">
      <c r="A1528" s="28" t="s">
        <v>1885</v>
      </c>
      <c r="B1528" s="22" t="s">
        <v>303</v>
      </c>
      <c r="C1528" s="22" t="s">
        <v>32</v>
      </c>
      <c r="D1528" s="22" t="s">
        <v>33</v>
      </c>
      <c r="E1528" s="22" t="s">
        <v>26</v>
      </c>
      <c r="F1528" s="23">
        <v>40909</v>
      </c>
      <c r="G1528" s="24" t="s">
        <v>27</v>
      </c>
      <c r="H1528" s="25">
        <v>8882.26</v>
      </c>
      <c r="I1528" s="25">
        <v>-5019.87</v>
      </c>
      <c r="J1528" s="25">
        <v>3862.3900000000003</v>
      </c>
      <c r="K1528" s="41">
        <f t="shared" si="50"/>
        <v>2012</v>
      </c>
      <c r="L1528" s="42">
        <f t="shared" si="49"/>
        <v>274.26015016325124</v>
      </c>
      <c r="M1528" s="39">
        <f>(VLOOKUP(DATE(2005,12,1),IGPM!A:B,2,1)/VLOOKUP(DATE(YEAR(F1528),MONTH(F1528),1),IGPM!A:B,2,1))*H1528</f>
        <v>6271.9825170046515</v>
      </c>
      <c r="N1528" s="26" t="s">
        <v>28</v>
      </c>
      <c r="O1528" s="26" t="s">
        <v>29</v>
      </c>
      <c r="P1528" s="25">
        <v>-5019.87</v>
      </c>
      <c r="Q1528" s="25">
        <v>3862.3900000000003</v>
      </c>
      <c r="R1528" s="25">
        <v>22420.756425344996</v>
      </c>
      <c r="S1528" s="25">
        <v>-12671.243867765254</v>
      </c>
      <c r="T1528" s="27">
        <v>9749.5125575797429</v>
      </c>
    </row>
    <row r="1529" spans="1:20">
      <c r="A1529" s="28" t="s">
        <v>1886</v>
      </c>
      <c r="B1529" s="22" t="s">
        <v>1887</v>
      </c>
      <c r="C1529" s="22" t="s">
        <v>32</v>
      </c>
      <c r="D1529" s="22" t="s">
        <v>33</v>
      </c>
      <c r="E1529" s="22" t="s">
        <v>26</v>
      </c>
      <c r="F1529" s="23">
        <v>40909</v>
      </c>
      <c r="G1529" s="24" t="s">
        <v>27</v>
      </c>
      <c r="H1529" s="25">
        <v>5921.51</v>
      </c>
      <c r="I1529" s="25">
        <v>-4326.3100000000004</v>
      </c>
      <c r="J1529" s="25">
        <v>1595.1999999999998</v>
      </c>
      <c r="K1529" s="41">
        <f t="shared" si="50"/>
        <v>2012</v>
      </c>
      <c r="L1529" s="42">
        <f t="shared" si="49"/>
        <v>212.15170665070232</v>
      </c>
      <c r="M1529" s="39">
        <f>(VLOOKUP(DATE(2005,12,1),IGPM!A:B,2,1)/VLOOKUP(DATE(YEAR(F1529),MONTH(F1529),1),IGPM!A:B,2,1))*H1529</f>
        <v>4181.324031751853</v>
      </c>
      <c r="N1529" s="26" t="s">
        <v>28</v>
      </c>
      <c r="O1529" s="26" t="s">
        <v>29</v>
      </c>
      <c r="P1529" s="25">
        <v>-4326.3100000000004</v>
      </c>
      <c r="Q1529" s="25">
        <v>1595.1999999999998</v>
      </c>
      <c r="R1529" s="25">
        <v>14947.179364288442</v>
      </c>
      <c r="S1529" s="25">
        <v>-10920.547555524645</v>
      </c>
      <c r="T1529" s="27">
        <v>4026.6318087637974</v>
      </c>
    </row>
    <row r="1530" spans="1:20">
      <c r="A1530" s="28" t="s">
        <v>1888</v>
      </c>
      <c r="B1530" s="22" t="s">
        <v>303</v>
      </c>
      <c r="C1530" s="22" t="s">
        <v>32</v>
      </c>
      <c r="D1530" s="22" t="s">
        <v>33</v>
      </c>
      <c r="E1530" s="22" t="s">
        <v>26</v>
      </c>
      <c r="F1530" s="23">
        <v>40909</v>
      </c>
      <c r="G1530" s="24" t="s">
        <v>27</v>
      </c>
      <c r="H1530" s="25">
        <v>8882.26</v>
      </c>
      <c r="I1530" s="25">
        <v>-5019.87</v>
      </c>
      <c r="J1530" s="25">
        <v>3862.3900000000003</v>
      </c>
      <c r="K1530" s="41">
        <f t="shared" si="50"/>
        <v>2012</v>
      </c>
      <c r="L1530" s="42">
        <f t="shared" si="49"/>
        <v>274.26015016325124</v>
      </c>
      <c r="M1530" s="39">
        <f>(VLOOKUP(DATE(2005,12,1),IGPM!A:B,2,1)/VLOOKUP(DATE(YEAR(F1530),MONTH(F1530),1),IGPM!A:B,2,1))*H1530</f>
        <v>6271.9825170046515</v>
      </c>
      <c r="N1530" s="26" t="s">
        <v>28</v>
      </c>
      <c r="O1530" s="26" t="s">
        <v>29</v>
      </c>
      <c r="P1530" s="25">
        <v>-5019.87</v>
      </c>
      <c r="Q1530" s="25">
        <v>3862.3900000000003</v>
      </c>
      <c r="R1530" s="25">
        <v>22420.756425344996</v>
      </c>
      <c r="S1530" s="25">
        <v>-12671.243867765254</v>
      </c>
      <c r="T1530" s="27">
        <v>9749.5125575797429</v>
      </c>
    </row>
    <row r="1531" spans="1:20">
      <c r="A1531" s="28" t="s">
        <v>1889</v>
      </c>
      <c r="B1531" s="22" t="s">
        <v>1887</v>
      </c>
      <c r="C1531" s="22" t="s">
        <v>32</v>
      </c>
      <c r="D1531" s="22" t="s">
        <v>33</v>
      </c>
      <c r="E1531" s="22" t="s">
        <v>26</v>
      </c>
      <c r="F1531" s="23">
        <v>40909</v>
      </c>
      <c r="G1531" s="24" t="s">
        <v>27</v>
      </c>
      <c r="H1531" s="25">
        <v>5921.51</v>
      </c>
      <c r="I1531" s="25">
        <v>-4326.3100000000004</v>
      </c>
      <c r="J1531" s="25">
        <v>1595.1999999999998</v>
      </c>
      <c r="K1531" s="41">
        <f t="shared" si="50"/>
        <v>2012</v>
      </c>
      <c r="L1531" s="42">
        <f t="shared" si="49"/>
        <v>212.15170665070232</v>
      </c>
      <c r="M1531" s="39">
        <f>(VLOOKUP(DATE(2005,12,1),IGPM!A:B,2,1)/VLOOKUP(DATE(YEAR(F1531),MONTH(F1531),1),IGPM!A:B,2,1))*H1531</f>
        <v>4181.324031751853</v>
      </c>
      <c r="N1531" s="26" t="s">
        <v>28</v>
      </c>
      <c r="O1531" s="26" t="s">
        <v>29</v>
      </c>
      <c r="P1531" s="25">
        <v>-4326.3100000000004</v>
      </c>
      <c r="Q1531" s="25">
        <v>1595.1999999999998</v>
      </c>
      <c r="R1531" s="25">
        <v>14947.179364288442</v>
      </c>
      <c r="S1531" s="25">
        <v>-10920.547555524645</v>
      </c>
      <c r="T1531" s="27">
        <v>4026.6318087637974</v>
      </c>
    </row>
    <row r="1532" spans="1:20">
      <c r="A1532" s="28" t="s">
        <v>1890</v>
      </c>
      <c r="B1532" s="22" t="s">
        <v>190</v>
      </c>
      <c r="C1532" s="22" t="s">
        <v>32</v>
      </c>
      <c r="D1532" s="22" t="s">
        <v>33</v>
      </c>
      <c r="E1532" s="22" t="s">
        <v>26</v>
      </c>
      <c r="F1532" s="23">
        <v>40909</v>
      </c>
      <c r="G1532" s="24" t="s">
        <v>27</v>
      </c>
      <c r="H1532" s="25">
        <v>2114.8200000000002</v>
      </c>
      <c r="I1532" s="25">
        <v>-1195.21</v>
      </c>
      <c r="J1532" s="25">
        <v>919.61000000000013</v>
      </c>
      <c r="K1532" s="41">
        <f t="shared" si="50"/>
        <v>2012</v>
      </c>
      <c r="L1532" s="42">
        <f t="shared" si="49"/>
        <v>274.25900051037058</v>
      </c>
      <c r="M1532" s="39">
        <f>(VLOOKUP(DATE(2005,12,1),IGPM!A:B,2,1)/VLOOKUP(DATE(YEAR(F1532),MONTH(F1532),1),IGPM!A:B,2,1))*H1532</f>
        <v>1493.3264807168196</v>
      </c>
      <c r="N1532" s="26" t="s">
        <v>28</v>
      </c>
      <c r="O1532" s="26" t="s">
        <v>29</v>
      </c>
      <c r="P1532" s="25">
        <v>-1195.21</v>
      </c>
      <c r="Q1532" s="25">
        <v>919.61000000000013</v>
      </c>
      <c r="R1532" s="25">
        <v>5338.2657233010641</v>
      </c>
      <c r="S1532" s="25">
        <v>-3016.9700377084882</v>
      </c>
      <c r="T1532" s="27">
        <v>2321.2956855925759</v>
      </c>
    </row>
    <row r="1533" spans="1:20">
      <c r="A1533" s="28" t="s">
        <v>1891</v>
      </c>
      <c r="B1533" s="22" t="s">
        <v>305</v>
      </c>
      <c r="C1533" s="22" t="s">
        <v>32</v>
      </c>
      <c r="D1533" s="22" t="s">
        <v>33</v>
      </c>
      <c r="E1533" s="22" t="s">
        <v>26</v>
      </c>
      <c r="F1533" s="23">
        <v>40909</v>
      </c>
      <c r="G1533" s="24" t="s">
        <v>27</v>
      </c>
      <c r="H1533" s="25">
        <v>5921.51</v>
      </c>
      <c r="I1533" s="25">
        <v>-4326.3100000000004</v>
      </c>
      <c r="J1533" s="25">
        <v>1595.1999999999998</v>
      </c>
      <c r="K1533" s="41">
        <f t="shared" si="50"/>
        <v>2012</v>
      </c>
      <c r="L1533" s="42">
        <f t="shared" si="49"/>
        <v>212.15170665070232</v>
      </c>
      <c r="M1533" s="39">
        <f>(VLOOKUP(DATE(2005,12,1),IGPM!A:B,2,1)/VLOOKUP(DATE(YEAR(F1533),MONTH(F1533),1),IGPM!A:B,2,1))*H1533</f>
        <v>4181.324031751853</v>
      </c>
      <c r="N1533" s="26" t="s">
        <v>28</v>
      </c>
      <c r="O1533" s="26" t="s">
        <v>29</v>
      </c>
      <c r="P1533" s="25">
        <v>-4326.3100000000004</v>
      </c>
      <c r="Q1533" s="25">
        <v>1595.1999999999998</v>
      </c>
      <c r="R1533" s="25">
        <v>14947.179364288442</v>
      </c>
      <c r="S1533" s="25">
        <v>-10920.547555524645</v>
      </c>
      <c r="T1533" s="27">
        <v>4026.6318087637974</v>
      </c>
    </row>
    <row r="1534" spans="1:20">
      <c r="A1534" s="28" t="s">
        <v>1892</v>
      </c>
      <c r="B1534" s="22" t="s">
        <v>190</v>
      </c>
      <c r="C1534" s="22" t="s">
        <v>32</v>
      </c>
      <c r="D1534" s="22" t="s">
        <v>33</v>
      </c>
      <c r="E1534" s="22" t="s">
        <v>26</v>
      </c>
      <c r="F1534" s="23">
        <v>40909</v>
      </c>
      <c r="G1534" s="24" t="s">
        <v>27</v>
      </c>
      <c r="H1534" s="25">
        <v>2114.8200000000002</v>
      </c>
      <c r="I1534" s="25">
        <v>-1195.21</v>
      </c>
      <c r="J1534" s="25">
        <v>919.61000000000013</v>
      </c>
      <c r="K1534" s="41">
        <f t="shared" si="50"/>
        <v>2012</v>
      </c>
      <c r="L1534" s="42">
        <f t="shared" si="49"/>
        <v>274.25900051037058</v>
      </c>
      <c r="M1534" s="39">
        <f>(VLOOKUP(DATE(2005,12,1),IGPM!A:B,2,1)/VLOOKUP(DATE(YEAR(F1534),MONTH(F1534),1),IGPM!A:B,2,1))*H1534</f>
        <v>1493.3264807168196</v>
      </c>
      <c r="N1534" s="26" t="s">
        <v>28</v>
      </c>
      <c r="O1534" s="26" t="s">
        <v>29</v>
      </c>
      <c r="P1534" s="25">
        <v>-1195.21</v>
      </c>
      <c r="Q1534" s="25">
        <v>919.61000000000013</v>
      </c>
      <c r="R1534" s="25">
        <v>5338.2657233010641</v>
      </c>
      <c r="S1534" s="25">
        <v>-3016.9700377084882</v>
      </c>
      <c r="T1534" s="27">
        <v>2321.2956855925759</v>
      </c>
    </row>
    <row r="1535" spans="1:20">
      <c r="A1535" s="28" t="s">
        <v>1893</v>
      </c>
      <c r="B1535" s="22" t="s">
        <v>305</v>
      </c>
      <c r="C1535" s="22" t="s">
        <v>32</v>
      </c>
      <c r="D1535" s="22" t="s">
        <v>33</v>
      </c>
      <c r="E1535" s="22" t="s">
        <v>26</v>
      </c>
      <c r="F1535" s="23">
        <v>40909</v>
      </c>
      <c r="G1535" s="24" t="s">
        <v>27</v>
      </c>
      <c r="H1535" s="25">
        <v>6767.43</v>
      </c>
      <c r="I1535" s="25">
        <v>-4575.8599999999997</v>
      </c>
      <c r="J1535" s="25">
        <v>2191.5700000000006</v>
      </c>
      <c r="K1535" s="41">
        <f t="shared" si="50"/>
        <v>2012</v>
      </c>
      <c r="L1535" s="42">
        <f t="shared" si="49"/>
        <v>229.23595783087774</v>
      </c>
      <c r="M1535" s="39">
        <f>(VLOOKUP(DATE(2005,12,1),IGPM!A:B,2,1)/VLOOKUP(DATE(YEAR(F1535),MONTH(F1535),1),IGPM!A:B,2,1))*H1535</f>
        <v>4778.6489750415758</v>
      </c>
      <c r="N1535" s="26" t="s">
        <v>28</v>
      </c>
      <c r="O1535" s="26" t="s">
        <v>29</v>
      </c>
      <c r="P1535" s="25">
        <v>-4575.8599999999997</v>
      </c>
      <c r="Q1535" s="25">
        <v>2191.5700000000006</v>
      </c>
      <c r="R1535" s="25">
        <v>17082.465459868603</v>
      </c>
      <c r="S1535" s="25">
        <v>-11550.46604090391</v>
      </c>
      <c r="T1535" s="27">
        <v>5531.9994189646932</v>
      </c>
    </row>
    <row r="1536" spans="1:20">
      <c r="A1536" s="28" t="s">
        <v>1894</v>
      </c>
      <c r="B1536" s="22" t="s">
        <v>303</v>
      </c>
      <c r="C1536" s="22" t="s">
        <v>32</v>
      </c>
      <c r="D1536" s="22" t="s">
        <v>33</v>
      </c>
      <c r="E1536" s="22" t="s">
        <v>26</v>
      </c>
      <c r="F1536" s="23">
        <v>40909</v>
      </c>
      <c r="G1536" s="24" t="s">
        <v>27</v>
      </c>
      <c r="H1536" s="25">
        <v>13534.87</v>
      </c>
      <c r="I1536" s="25">
        <v>-7649.32</v>
      </c>
      <c r="J1536" s="25">
        <v>5885.5500000000011</v>
      </c>
      <c r="K1536" s="41">
        <f t="shared" si="50"/>
        <v>2012</v>
      </c>
      <c r="L1536" s="42">
        <f t="shared" si="49"/>
        <v>274.26030679851283</v>
      </c>
      <c r="M1536" s="39">
        <f>(VLOOKUP(DATE(2005,12,1),IGPM!A:B,2,1)/VLOOKUP(DATE(YEAR(F1536),MONTH(F1536),1),IGPM!A:B,2,1))*H1536</f>
        <v>9557.3050113294084</v>
      </c>
      <c r="N1536" s="26" t="s">
        <v>28</v>
      </c>
      <c r="O1536" s="26" t="s">
        <v>29</v>
      </c>
      <c r="P1536" s="25">
        <v>-7649.32</v>
      </c>
      <c r="Q1536" s="25">
        <v>5885.5500000000011</v>
      </c>
      <c r="R1536" s="25">
        <v>34164.956161912538</v>
      </c>
      <c r="S1536" s="25">
        <v>-19308.547660113527</v>
      </c>
      <c r="T1536" s="27">
        <v>14856.408501799011</v>
      </c>
    </row>
    <row r="1537" spans="1:20">
      <c r="A1537" s="28" t="s">
        <v>1895</v>
      </c>
      <c r="B1537" s="22" t="s">
        <v>305</v>
      </c>
      <c r="C1537" s="22" t="s">
        <v>32</v>
      </c>
      <c r="D1537" s="22" t="s">
        <v>33</v>
      </c>
      <c r="E1537" s="22" t="s">
        <v>26</v>
      </c>
      <c r="F1537" s="23">
        <v>40909</v>
      </c>
      <c r="G1537" s="24" t="s">
        <v>27</v>
      </c>
      <c r="H1537" s="25">
        <v>6767.43</v>
      </c>
      <c r="I1537" s="25">
        <v>-4575.8599999999997</v>
      </c>
      <c r="J1537" s="25">
        <v>2191.5700000000006</v>
      </c>
      <c r="K1537" s="41">
        <f t="shared" si="50"/>
        <v>2012</v>
      </c>
      <c r="L1537" s="42">
        <f t="shared" si="49"/>
        <v>229.23595783087774</v>
      </c>
      <c r="M1537" s="39">
        <f>(VLOOKUP(DATE(2005,12,1),IGPM!A:B,2,1)/VLOOKUP(DATE(YEAR(F1537),MONTH(F1537),1),IGPM!A:B,2,1))*H1537</f>
        <v>4778.6489750415758</v>
      </c>
      <c r="N1537" s="26" t="s">
        <v>28</v>
      </c>
      <c r="O1537" s="26" t="s">
        <v>29</v>
      </c>
      <c r="P1537" s="25">
        <v>-4575.8599999999997</v>
      </c>
      <c r="Q1537" s="25">
        <v>2191.5700000000006</v>
      </c>
      <c r="R1537" s="25">
        <v>17082.465459868603</v>
      </c>
      <c r="S1537" s="25">
        <v>-11550.46604090391</v>
      </c>
      <c r="T1537" s="27">
        <v>5531.9994189646932</v>
      </c>
    </row>
    <row r="1538" spans="1:20">
      <c r="A1538" s="28" t="s">
        <v>1896</v>
      </c>
      <c r="B1538" s="22" t="s">
        <v>263</v>
      </c>
      <c r="C1538" s="22" t="s">
        <v>32</v>
      </c>
      <c r="D1538" s="22" t="s">
        <v>33</v>
      </c>
      <c r="E1538" s="22" t="s">
        <v>26</v>
      </c>
      <c r="F1538" s="23">
        <v>40909</v>
      </c>
      <c r="G1538" s="24" t="s">
        <v>27</v>
      </c>
      <c r="H1538" s="25">
        <v>37643.85</v>
      </c>
      <c r="I1538" s="25">
        <v>-18568.14</v>
      </c>
      <c r="J1538" s="25">
        <v>19075.71</v>
      </c>
      <c r="K1538" s="41">
        <f t="shared" si="50"/>
        <v>2012</v>
      </c>
      <c r="L1538" s="42">
        <f t="shared" si="49"/>
        <v>314.23700758395836</v>
      </c>
      <c r="M1538" s="39">
        <f>(VLOOKUP(DATE(2005,12,1),IGPM!A:B,2,1)/VLOOKUP(DATE(YEAR(F1538),MONTH(F1538),1),IGPM!A:B,2,1))*H1538</f>
        <v>26581.249487489167</v>
      </c>
      <c r="N1538" s="26" t="s">
        <v>28</v>
      </c>
      <c r="O1538" s="26" t="s">
        <v>29</v>
      </c>
      <c r="P1538" s="25">
        <v>-18568.14</v>
      </c>
      <c r="Q1538" s="25">
        <v>19075.71</v>
      </c>
      <c r="R1538" s="25">
        <v>95021.266182505715</v>
      </c>
      <c r="S1538" s="25">
        <v>-46870.024544621017</v>
      </c>
      <c r="T1538" s="27">
        <v>48151.241637884697</v>
      </c>
    </row>
    <row r="1539" spans="1:20">
      <c r="A1539" s="28" t="s">
        <v>1897</v>
      </c>
      <c r="B1539" s="22" t="s">
        <v>303</v>
      </c>
      <c r="C1539" s="22" t="s">
        <v>32</v>
      </c>
      <c r="D1539" s="22" t="s">
        <v>33</v>
      </c>
      <c r="E1539" s="22" t="s">
        <v>26</v>
      </c>
      <c r="F1539" s="23">
        <v>40909</v>
      </c>
      <c r="G1539" s="24" t="s">
        <v>27</v>
      </c>
      <c r="H1539" s="25">
        <v>8882.26</v>
      </c>
      <c r="I1539" s="25">
        <v>-5019.87</v>
      </c>
      <c r="J1539" s="25">
        <v>3862.3900000000003</v>
      </c>
      <c r="K1539" s="41">
        <f t="shared" si="50"/>
        <v>2012</v>
      </c>
      <c r="L1539" s="42">
        <f t="shared" ref="L1539:L1602" si="51">IFERROR((DATEDIF(F1539,DATE(2024,12,31),"M")*H1539)/(H1539-J1539),12*_xlfn.NUMBERVALUE(LEFT(G1539,3)))</f>
        <v>274.26015016325124</v>
      </c>
      <c r="M1539" s="39">
        <f>(VLOOKUP(DATE(2005,12,1),IGPM!A:B,2,1)/VLOOKUP(DATE(YEAR(F1539),MONTH(F1539),1),IGPM!A:B,2,1))*H1539</f>
        <v>6271.9825170046515</v>
      </c>
      <c r="N1539" s="26" t="s">
        <v>28</v>
      </c>
      <c r="O1539" s="26" t="s">
        <v>29</v>
      </c>
      <c r="P1539" s="25">
        <v>-5019.87</v>
      </c>
      <c r="Q1539" s="25">
        <v>3862.3900000000003</v>
      </c>
      <c r="R1539" s="25">
        <v>22420.756425344996</v>
      </c>
      <c r="S1539" s="25">
        <v>-12671.243867765254</v>
      </c>
      <c r="T1539" s="27">
        <v>9749.5125575797429</v>
      </c>
    </row>
    <row r="1540" spans="1:20">
      <c r="A1540" s="28" t="s">
        <v>1898</v>
      </c>
      <c r="B1540" s="22" t="s">
        <v>1887</v>
      </c>
      <c r="C1540" s="22" t="s">
        <v>32</v>
      </c>
      <c r="D1540" s="22" t="s">
        <v>33</v>
      </c>
      <c r="E1540" s="22" t="s">
        <v>26</v>
      </c>
      <c r="F1540" s="23">
        <v>40909</v>
      </c>
      <c r="G1540" s="24" t="s">
        <v>27</v>
      </c>
      <c r="H1540" s="25">
        <v>5921.51</v>
      </c>
      <c r="I1540" s="25">
        <v>-4326.3100000000004</v>
      </c>
      <c r="J1540" s="25">
        <v>1595.1999999999998</v>
      </c>
      <c r="K1540" s="41">
        <f t="shared" si="50"/>
        <v>2012</v>
      </c>
      <c r="L1540" s="42">
        <f t="shared" si="51"/>
        <v>212.15170665070232</v>
      </c>
      <c r="M1540" s="39">
        <f>(VLOOKUP(DATE(2005,12,1),IGPM!A:B,2,1)/VLOOKUP(DATE(YEAR(F1540),MONTH(F1540),1),IGPM!A:B,2,1))*H1540</f>
        <v>4181.324031751853</v>
      </c>
      <c r="N1540" s="26" t="s">
        <v>28</v>
      </c>
      <c r="O1540" s="26" t="s">
        <v>29</v>
      </c>
      <c r="P1540" s="25">
        <v>-4326.3100000000004</v>
      </c>
      <c r="Q1540" s="25">
        <v>1595.1999999999998</v>
      </c>
      <c r="R1540" s="25">
        <v>14947.179364288442</v>
      </c>
      <c r="S1540" s="25">
        <v>-10920.547555524645</v>
      </c>
      <c r="T1540" s="27">
        <v>4026.6318087637974</v>
      </c>
    </row>
    <row r="1541" spans="1:20">
      <c r="A1541" s="28" t="s">
        <v>1899</v>
      </c>
      <c r="B1541" s="22" t="s">
        <v>303</v>
      </c>
      <c r="C1541" s="22" t="s">
        <v>32</v>
      </c>
      <c r="D1541" s="22" t="s">
        <v>33</v>
      </c>
      <c r="E1541" s="22" t="s">
        <v>26</v>
      </c>
      <c r="F1541" s="23">
        <v>40909</v>
      </c>
      <c r="G1541" s="24" t="s">
        <v>27</v>
      </c>
      <c r="H1541" s="25">
        <v>8882.26</v>
      </c>
      <c r="I1541" s="25">
        <v>-5019.87</v>
      </c>
      <c r="J1541" s="25">
        <v>3862.3900000000003</v>
      </c>
      <c r="K1541" s="41">
        <f t="shared" ref="K1541:K1604" si="52">YEAR(F1541)</f>
        <v>2012</v>
      </c>
      <c r="L1541" s="42">
        <f t="shared" si="51"/>
        <v>274.26015016325124</v>
      </c>
      <c r="M1541" s="39">
        <f>(VLOOKUP(DATE(2005,12,1),IGPM!A:B,2,1)/VLOOKUP(DATE(YEAR(F1541),MONTH(F1541),1),IGPM!A:B,2,1))*H1541</f>
        <v>6271.9825170046515</v>
      </c>
      <c r="N1541" s="26" t="s">
        <v>28</v>
      </c>
      <c r="O1541" s="26" t="s">
        <v>29</v>
      </c>
      <c r="P1541" s="25">
        <v>-5019.87</v>
      </c>
      <c r="Q1541" s="25">
        <v>3862.3900000000003</v>
      </c>
      <c r="R1541" s="25">
        <v>22420.756425344996</v>
      </c>
      <c r="S1541" s="25">
        <v>-12671.243867765254</v>
      </c>
      <c r="T1541" s="27">
        <v>9749.5125575797429</v>
      </c>
    </row>
    <row r="1542" spans="1:20">
      <c r="A1542" s="28" t="s">
        <v>1900</v>
      </c>
      <c r="B1542" s="22" t="s">
        <v>1887</v>
      </c>
      <c r="C1542" s="22" t="s">
        <v>32</v>
      </c>
      <c r="D1542" s="22" t="s">
        <v>33</v>
      </c>
      <c r="E1542" s="22" t="s">
        <v>26</v>
      </c>
      <c r="F1542" s="23">
        <v>40909</v>
      </c>
      <c r="G1542" s="24" t="s">
        <v>27</v>
      </c>
      <c r="H1542" s="25">
        <v>6767.43</v>
      </c>
      <c r="I1542" s="25">
        <v>-4575.8599999999997</v>
      </c>
      <c r="J1542" s="25">
        <v>2191.5700000000006</v>
      </c>
      <c r="K1542" s="41">
        <f t="shared" si="52"/>
        <v>2012</v>
      </c>
      <c r="L1542" s="42">
        <f t="shared" si="51"/>
        <v>229.23595783087774</v>
      </c>
      <c r="M1542" s="39">
        <f>(VLOOKUP(DATE(2005,12,1),IGPM!A:B,2,1)/VLOOKUP(DATE(YEAR(F1542),MONTH(F1542),1),IGPM!A:B,2,1))*H1542</f>
        <v>4778.6489750415758</v>
      </c>
      <c r="N1542" s="26" t="s">
        <v>28</v>
      </c>
      <c r="O1542" s="26" t="s">
        <v>29</v>
      </c>
      <c r="P1542" s="25">
        <v>-4575.8599999999997</v>
      </c>
      <c r="Q1542" s="25">
        <v>2191.5700000000006</v>
      </c>
      <c r="R1542" s="25">
        <v>17082.465459868603</v>
      </c>
      <c r="S1542" s="25">
        <v>-11550.46604090391</v>
      </c>
      <c r="T1542" s="27">
        <v>5531.9994189646932</v>
      </c>
    </row>
    <row r="1543" spans="1:20">
      <c r="A1543" s="28" t="s">
        <v>1901</v>
      </c>
      <c r="B1543" s="22" t="s">
        <v>263</v>
      </c>
      <c r="C1543" s="22" t="s">
        <v>32</v>
      </c>
      <c r="D1543" s="22" t="s">
        <v>33</v>
      </c>
      <c r="E1543" s="22" t="s">
        <v>26</v>
      </c>
      <c r="F1543" s="23">
        <v>40909</v>
      </c>
      <c r="G1543" s="24" t="s">
        <v>27</v>
      </c>
      <c r="H1543" s="25">
        <v>37643.85</v>
      </c>
      <c r="I1543" s="25">
        <v>-18568.14</v>
      </c>
      <c r="J1543" s="25">
        <v>19075.71</v>
      </c>
      <c r="K1543" s="41">
        <f t="shared" si="52"/>
        <v>2012</v>
      </c>
      <c r="L1543" s="42">
        <f t="shared" si="51"/>
        <v>314.23700758395836</v>
      </c>
      <c r="M1543" s="39">
        <f>(VLOOKUP(DATE(2005,12,1),IGPM!A:B,2,1)/VLOOKUP(DATE(YEAR(F1543),MONTH(F1543),1),IGPM!A:B,2,1))*H1543</f>
        <v>26581.249487489167</v>
      </c>
      <c r="N1543" s="26" t="s">
        <v>28</v>
      </c>
      <c r="O1543" s="26" t="s">
        <v>29</v>
      </c>
      <c r="P1543" s="25">
        <v>-18568.14</v>
      </c>
      <c r="Q1543" s="25">
        <v>19075.71</v>
      </c>
      <c r="R1543" s="25">
        <v>95021.266182505715</v>
      </c>
      <c r="S1543" s="25">
        <v>-46870.024544621017</v>
      </c>
      <c r="T1543" s="27">
        <v>48151.241637884697</v>
      </c>
    </row>
    <row r="1544" spans="1:20">
      <c r="A1544" s="28" t="s">
        <v>1902</v>
      </c>
      <c r="B1544" s="22" t="s">
        <v>68</v>
      </c>
      <c r="C1544" s="22" t="s">
        <v>69</v>
      </c>
      <c r="D1544" s="22" t="s">
        <v>33</v>
      </c>
      <c r="E1544" s="22" t="s">
        <v>26</v>
      </c>
      <c r="F1544" s="23">
        <v>40909</v>
      </c>
      <c r="G1544" s="24" t="s">
        <v>27</v>
      </c>
      <c r="H1544" s="25">
        <v>45896.76</v>
      </c>
      <c r="I1544" s="25">
        <v>-23444.29</v>
      </c>
      <c r="J1544" s="25">
        <v>22452.47</v>
      </c>
      <c r="K1544" s="41">
        <f t="shared" si="52"/>
        <v>2012</v>
      </c>
      <c r="L1544" s="42">
        <f t="shared" si="51"/>
        <v>303.44266343745107</v>
      </c>
      <c r="M1544" s="39">
        <f>(VLOOKUP(DATE(2005,12,1),IGPM!A:B,2,1)/VLOOKUP(DATE(YEAR(F1544),MONTH(F1544),1),IGPM!A:B,2,1))*H1544</f>
        <v>32408.832471370846</v>
      </c>
      <c r="N1544" s="26" t="s">
        <v>28</v>
      </c>
      <c r="O1544" s="26" t="s">
        <v>29</v>
      </c>
      <c r="P1544" s="25">
        <v>-23444.29</v>
      </c>
      <c r="Q1544" s="25">
        <v>22452.47</v>
      </c>
      <c r="R1544" s="25">
        <v>115853.40630340898</v>
      </c>
      <c r="S1544" s="25">
        <v>-59178.487868532502</v>
      </c>
      <c r="T1544" s="27">
        <v>56674.918434876476</v>
      </c>
    </row>
    <row r="1545" spans="1:20">
      <c r="A1545" s="28" t="s">
        <v>1903</v>
      </c>
      <c r="B1545" s="22" t="s">
        <v>68</v>
      </c>
      <c r="C1545" s="22" t="s">
        <v>69</v>
      </c>
      <c r="D1545" s="22" t="s">
        <v>33</v>
      </c>
      <c r="E1545" s="22" t="s">
        <v>26</v>
      </c>
      <c r="F1545" s="23">
        <v>40909</v>
      </c>
      <c r="G1545" s="24" t="s">
        <v>27</v>
      </c>
      <c r="H1545" s="25">
        <v>5911.42</v>
      </c>
      <c r="I1545" s="25">
        <v>-3021.82</v>
      </c>
      <c r="J1545" s="25">
        <v>2889.6</v>
      </c>
      <c r="K1545" s="41">
        <f t="shared" si="52"/>
        <v>2012</v>
      </c>
      <c r="L1545" s="42">
        <f t="shared" si="51"/>
        <v>303.21796136103404</v>
      </c>
      <c r="M1545" s="39">
        <f>(VLOOKUP(DATE(2005,12,1),IGPM!A:B,2,1)/VLOOKUP(DATE(YEAR(F1545),MONTH(F1545),1),IGPM!A:B,2,1))*H1545</f>
        <v>4174.1992342795229</v>
      </c>
      <c r="N1545" s="26" t="s">
        <v>28</v>
      </c>
      <c r="O1545" s="26" t="s">
        <v>29</v>
      </c>
      <c r="P1545" s="25">
        <v>-3021.82</v>
      </c>
      <c r="Q1545" s="25">
        <v>2889.6</v>
      </c>
      <c r="R1545" s="25">
        <v>14921.7100093797</v>
      </c>
      <c r="S1545" s="25">
        <v>-7627.731025801545</v>
      </c>
      <c r="T1545" s="27">
        <v>7293.9789835781548</v>
      </c>
    </row>
    <row r="1546" spans="1:20">
      <c r="A1546" s="28" t="s">
        <v>1904</v>
      </c>
      <c r="B1546" s="22" t="s">
        <v>68</v>
      </c>
      <c r="C1546" s="22" t="s">
        <v>69</v>
      </c>
      <c r="D1546" s="22" t="s">
        <v>33</v>
      </c>
      <c r="E1546" s="22" t="s">
        <v>26</v>
      </c>
      <c r="F1546" s="23">
        <v>40909</v>
      </c>
      <c r="G1546" s="24" t="s">
        <v>27</v>
      </c>
      <c r="H1546" s="25">
        <v>993051.71</v>
      </c>
      <c r="I1546" s="25">
        <v>-494321.14</v>
      </c>
      <c r="J1546" s="25">
        <v>498730.56999999995</v>
      </c>
      <c r="K1546" s="41">
        <f t="shared" si="52"/>
        <v>2012</v>
      </c>
      <c r="L1546" s="42">
        <f t="shared" si="51"/>
        <v>311.38262678792165</v>
      </c>
      <c r="M1546" s="39">
        <f>(VLOOKUP(DATE(2005,12,1),IGPM!A:B,2,1)/VLOOKUP(DATE(YEAR(F1546),MONTH(F1546),1),IGPM!A:B,2,1))*H1546</f>
        <v>701218.26692773832</v>
      </c>
      <c r="N1546" s="26" t="s">
        <v>28</v>
      </c>
      <c r="O1546" s="26" t="s">
        <v>29</v>
      </c>
      <c r="P1546" s="25">
        <v>-494321.14</v>
      </c>
      <c r="Q1546" s="25">
        <v>498730.56999999995</v>
      </c>
      <c r="R1546" s="25">
        <v>2506678.5376337036</v>
      </c>
      <c r="S1546" s="25">
        <v>-1247774.0885584147</v>
      </c>
      <c r="T1546" s="27">
        <v>1258904.4490752888</v>
      </c>
    </row>
    <row r="1547" spans="1:20">
      <c r="A1547" s="28" t="s">
        <v>1905</v>
      </c>
      <c r="B1547" s="22" t="s">
        <v>68</v>
      </c>
      <c r="C1547" s="22" t="s">
        <v>69</v>
      </c>
      <c r="D1547" s="22" t="s">
        <v>33</v>
      </c>
      <c r="E1547" s="22" t="s">
        <v>26</v>
      </c>
      <c r="F1547" s="23">
        <v>40909</v>
      </c>
      <c r="G1547" s="24" t="s">
        <v>27</v>
      </c>
      <c r="H1547" s="25">
        <v>5270.04</v>
      </c>
      <c r="I1547" s="25">
        <v>-2621.35</v>
      </c>
      <c r="J1547" s="25">
        <v>2648.69</v>
      </c>
      <c r="K1547" s="41">
        <f t="shared" si="52"/>
        <v>2012</v>
      </c>
      <c r="L1547" s="42">
        <f t="shared" si="51"/>
        <v>311.61660976214546</v>
      </c>
      <c r="M1547" s="39">
        <f>(VLOOKUP(DATE(2005,12,1),IGPM!A:B,2,1)/VLOOKUP(DATE(YEAR(F1547),MONTH(F1547),1),IGPM!A:B,2,1))*H1547</f>
        <v>3721.3050219105489</v>
      </c>
      <c r="N1547" s="26" t="s">
        <v>28</v>
      </c>
      <c r="O1547" s="26" t="s">
        <v>29</v>
      </c>
      <c r="P1547" s="25">
        <v>-2621.35</v>
      </c>
      <c r="Q1547" s="25">
        <v>2648.69</v>
      </c>
      <c r="R1547" s="25">
        <v>13302.727368015027</v>
      </c>
      <c r="S1547" s="25">
        <v>-6616.8576303303562</v>
      </c>
      <c r="T1547" s="27">
        <v>6685.8697376846703</v>
      </c>
    </row>
    <row r="1548" spans="1:20">
      <c r="A1548" s="28" t="s">
        <v>1906</v>
      </c>
      <c r="B1548" s="22" t="s">
        <v>68</v>
      </c>
      <c r="C1548" s="22" t="s">
        <v>69</v>
      </c>
      <c r="D1548" s="22" t="s">
        <v>33</v>
      </c>
      <c r="E1548" s="22" t="s">
        <v>26</v>
      </c>
      <c r="F1548" s="23">
        <v>40909</v>
      </c>
      <c r="G1548" s="24" t="s">
        <v>27</v>
      </c>
      <c r="H1548" s="25">
        <v>991.68</v>
      </c>
      <c r="I1548" s="25">
        <v>-495.55</v>
      </c>
      <c r="J1548" s="25">
        <v>496.12999999999994</v>
      </c>
      <c r="K1548" s="41">
        <f t="shared" si="52"/>
        <v>2012</v>
      </c>
      <c r="L1548" s="42">
        <f t="shared" si="51"/>
        <v>310.18141458984962</v>
      </c>
      <c r="M1548" s="39">
        <f>(VLOOKUP(DATE(2005,12,1),IGPM!A:B,2,1)/VLOOKUP(DATE(YEAR(F1548),MONTH(F1548),1),IGPM!A:B,2,1))*H1548</f>
        <v>700.24966871755305</v>
      </c>
      <c r="N1548" s="26" t="s">
        <v>28</v>
      </c>
      <c r="O1548" s="26" t="s">
        <v>29</v>
      </c>
      <c r="P1548" s="25">
        <v>-495.55</v>
      </c>
      <c r="Q1548" s="25">
        <v>496.12999999999994</v>
      </c>
      <c r="R1548" s="25">
        <v>2503.2160432014066</v>
      </c>
      <c r="S1548" s="25">
        <v>-1250.8759985161112</v>
      </c>
      <c r="T1548" s="27">
        <v>1252.3400446852954</v>
      </c>
    </row>
    <row r="1549" spans="1:20">
      <c r="A1549" s="28" t="s">
        <v>1907</v>
      </c>
      <c r="B1549" s="22" t="s">
        <v>68</v>
      </c>
      <c r="C1549" s="22" t="s">
        <v>69</v>
      </c>
      <c r="D1549" s="22" t="s">
        <v>33</v>
      </c>
      <c r="E1549" s="22" t="s">
        <v>26</v>
      </c>
      <c r="F1549" s="23">
        <v>40909</v>
      </c>
      <c r="G1549" s="24" t="s">
        <v>27</v>
      </c>
      <c r="H1549" s="25">
        <v>250166.32</v>
      </c>
      <c r="I1549" s="25">
        <v>-124531.06</v>
      </c>
      <c r="J1549" s="25">
        <v>125635.26000000001</v>
      </c>
      <c r="K1549" s="41">
        <f t="shared" si="52"/>
        <v>2012</v>
      </c>
      <c r="L1549" s="42">
        <f t="shared" si="51"/>
        <v>311.37436395386021</v>
      </c>
      <c r="M1549" s="39">
        <f>(VLOOKUP(DATE(2005,12,1),IGPM!A:B,2,1)/VLOOKUP(DATE(YEAR(F1549),MONTH(F1549),1),IGPM!A:B,2,1))*H1549</f>
        <v>176648.59904837183</v>
      </c>
      <c r="N1549" s="26" t="s">
        <v>28</v>
      </c>
      <c r="O1549" s="26" t="s">
        <v>29</v>
      </c>
      <c r="P1549" s="25">
        <v>-124531.06</v>
      </c>
      <c r="Q1549" s="25">
        <v>125635.26000000001</v>
      </c>
      <c r="R1549" s="25">
        <v>631474.21112925245</v>
      </c>
      <c r="S1549" s="25">
        <v>-314343.48506461462</v>
      </c>
      <c r="T1549" s="27">
        <v>317130.72606463783</v>
      </c>
    </row>
    <row r="1550" spans="1:20">
      <c r="A1550" s="28" t="s">
        <v>1908</v>
      </c>
      <c r="B1550" s="22" t="s">
        <v>68</v>
      </c>
      <c r="C1550" s="22" t="s">
        <v>69</v>
      </c>
      <c r="D1550" s="22" t="s">
        <v>33</v>
      </c>
      <c r="E1550" s="22" t="s">
        <v>26</v>
      </c>
      <c r="F1550" s="23">
        <v>40909</v>
      </c>
      <c r="G1550" s="24" t="s">
        <v>27</v>
      </c>
      <c r="H1550" s="25">
        <v>200856.49</v>
      </c>
      <c r="I1550" s="25">
        <v>-99985.66</v>
      </c>
      <c r="J1550" s="25">
        <v>100870.82999999999</v>
      </c>
      <c r="K1550" s="41">
        <f t="shared" si="52"/>
        <v>2012</v>
      </c>
      <c r="L1550" s="42">
        <f t="shared" si="51"/>
        <v>311.37221027495343</v>
      </c>
      <c r="M1550" s="39">
        <f>(VLOOKUP(DATE(2005,12,1),IGPM!A:B,2,1)/VLOOKUP(DATE(YEAR(F1550),MONTH(F1550),1),IGPM!A:B,2,1))*H1550</f>
        <v>141829.71380109561</v>
      </c>
      <c r="N1550" s="26" t="s">
        <v>28</v>
      </c>
      <c r="O1550" s="26" t="s">
        <v>29</v>
      </c>
      <c r="P1550" s="25">
        <v>-99985.66</v>
      </c>
      <c r="Q1550" s="25">
        <v>100870.82999999999</v>
      </c>
      <c r="R1550" s="25">
        <v>507005.47369022563</v>
      </c>
      <c r="S1550" s="25">
        <v>-252385.55602823611</v>
      </c>
      <c r="T1550" s="27">
        <v>254619.91766198952</v>
      </c>
    </row>
    <row r="1551" spans="1:20">
      <c r="A1551" s="28" t="s">
        <v>1909</v>
      </c>
      <c r="B1551" s="22" t="s">
        <v>68</v>
      </c>
      <c r="C1551" s="22" t="s">
        <v>69</v>
      </c>
      <c r="D1551" s="22" t="s">
        <v>33</v>
      </c>
      <c r="E1551" s="22" t="s">
        <v>26</v>
      </c>
      <c r="F1551" s="23">
        <v>40909</v>
      </c>
      <c r="G1551" s="24" t="s">
        <v>27</v>
      </c>
      <c r="H1551" s="25">
        <v>45896.76</v>
      </c>
      <c r="I1551" s="25">
        <v>-22700.69</v>
      </c>
      <c r="J1551" s="25">
        <v>23196.070000000003</v>
      </c>
      <c r="K1551" s="41">
        <f t="shared" si="52"/>
        <v>2012</v>
      </c>
      <c r="L1551" s="42">
        <f t="shared" si="51"/>
        <v>313.38244784629899</v>
      </c>
      <c r="M1551" s="39">
        <f>(VLOOKUP(DATE(2005,12,1),IGPM!A:B,2,1)/VLOOKUP(DATE(YEAR(F1551),MONTH(F1551),1),IGPM!A:B,2,1))*H1551</f>
        <v>32408.832471370846</v>
      </c>
      <c r="N1551" s="26" t="s">
        <v>28</v>
      </c>
      <c r="O1551" s="26" t="s">
        <v>29</v>
      </c>
      <c r="P1551" s="25">
        <v>-22700.69</v>
      </c>
      <c r="Q1551" s="25">
        <v>23196.070000000003</v>
      </c>
      <c r="R1551" s="25">
        <v>115853.40630340898</v>
      </c>
      <c r="S1551" s="25">
        <v>-57301.479710936743</v>
      </c>
      <c r="T1551" s="27">
        <v>58551.926592472235</v>
      </c>
    </row>
    <row r="1552" spans="1:20">
      <c r="A1552" s="28" t="s">
        <v>1910</v>
      </c>
      <c r="B1552" s="22" t="s">
        <v>68</v>
      </c>
      <c r="C1552" s="22" t="s">
        <v>69</v>
      </c>
      <c r="D1552" s="22" t="s">
        <v>33</v>
      </c>
      <c r="E1552" s="22" t="s">
        <v>26</v>
      </c>
      <c r="F1552" s="23">
        <v>40909</v>
      </c>
      <c r="G1552" s="24" t="s">
        <v>27</v>
      </c>
      <c r="H1552" s="25">
        <v>17427.740000000002</v>
      </c>
      <c r="I1552" s="25">
        <v>-8677.59</v>
      </c>
      <c r="J1552" s="25">
        <v>8750.1500000000015</v>
      </c>
      <c r="K1552" s="41">
        <f t="shared" si="52"/>
        <v>2012</v>
      </c>
      <c r="L1552" s="42">
        <f t="shared" si="51"/>
        <v>311.29607414040078</v>
      </c>
      <c r="M1552" s="39">
        <f>(VLOOKUP(DATE(2005,12,1),IGPM!A:B,2,1)/VLOOKUP(DATE(YEAR(F1552),MONTH(F1552),1),IGPM!A:B,2,1))*H1552</f>
        <v>12306.156382598872</v>
      </c>
      <c r="N1552" s="26" t="s">
        <v>28</v>
      </c>
      <c r="O1552" s="26" t="s">
        <v>29</v>
      </c>
      <c r="P1552" s="25">
        <v>-8677.59</v>
      </c>
      <c r="Q1552" s="25">
        <v>8750.1500000000015</v>
      </c>
      <c r="R1552" s="25">
        <v>43991.406869900464</v>
      </c>
      <c r="S1552" s="25">
        <v>-21904.124822850212</v>
      </c>
      <c r="T1552" s="27">
        <v>22087.282047050252</v>
      </c>
    </row>
    <row r="1553" spans="1:20">
      <c r="A1553" s="28" t="s">
        <v>1911</v>
      </c>
      <c r="B1553" s="22" t="s">
        <v>68</v>
      </c>
      <c r="C1553" s="22" t="s">
        <v>69</v>
      </c>
      <c r="D1553" s="22" t="s">
        <v>33</v>
      </c>
      <c r="E1553" s="22" t="s">
        <v>26</v>
      </c>
      <c r="F1553" s="23">
        <v>40909</v>
      </c>
      <c r="G1553" s="24" t="s">
        <v>27</v>
      </c>
      <c r="H1553" s="25">
        <v>10528.12</v>
      </c>
      <c r="I1553" s="25">
        <v>-5242.3599999999997</v>
      </c>
      <c r="J1553" s="25">
        <v>5285.7600000000011</v>
      </c>
      <c r="K1553" s="41">
        <f t="shared" si="52"/>
        <v>2012</v>
      </c>
      <c r="L1553" s="42">
        <f t="shared" si="51"/>
        <v>311.28320069586982</v>
      </c>
      <c r="M1553" s="39">
        <f>(VLOOKUP(DATE(2005,12,1),IGPM!A:B,2,1)/VLOOKUP(DATE(YEAR(F1553),MONTH(F1553),1),IGPM!A:B,2,1))*H1553</f>
        <v>7434.1647932988917</v>
      </c>
      <c r="N1553" s="26" t="s">
        <v>28</v>
      </c>
      <c r="O1553" s="26" t="s">
        <v>29</v>
      </c>
      <c r="P1553" s="25">
        <v>-5242.3599999999997</v>
      </c>
      <c r="Q1553" s="25">
        <v>5285.7600000000011</v>
      </c>
      <c r="R1553" s="25">
        <v>26575.265094334463</v>
      </c>
      <c r="S1553" s="25">
        <v>-13232.857026699467</v>
      </c>
      <c r="T1553" s="27">
        <v>13342.408067634997</v>
      </c>
    </row>
    <row r="1554" spans="1:20">
      <c r="A1554" s="28" t="s">
        <v>1912</v>
      </c>
      <c r="B1554" s="22" t="s">
        <v>1913</v>
      </c>
      <c r="C1554" s="22" t="s">
        <v>69</v>
      </c>
      <c r="D1554" s="22" t="s">
        <v>33</v>
      </c>
      <c r="E1554" s="22" t="s">
        <v>26</v>
      </c>
      <c r="F1554" s="23">
        <v>40909</v>
      </c>
      <c r="G1554" s="24" t="s">
        <v>27</v>
      </c>
      <c r="H1554" s="25">
        <v>1185992.8899999999</v>
      </c>
      <c r="I1554" s="25">
        <v>-561692.68999999994</v>
      </c>
      <c r="J1554" s="25">
        <v>624300.19999999995</v>
      </c>
      <c r="K1554" s="41">
        <f t="shared" si="52"/>
        <v>2012</v>
      </c>
      <c r="L1554" s="42">
        <f t="shared" si="51"/>
        <v>327.27664294509515</v>
      </c>
      <c r="M1554" s="39">
        <f>(VLOOKUP(DATE(2005,12,1),IGPM!A:B,2,1)/VLOOKUP(DATE(YEAR(F1554),MONTH(F1554),1),IGPM!A:B,2,1))*H1554</f>
        <v>837458.78541855561</v>
      </c>
      <c r="N1554" s="26" t="s">
        <v>28</v>
      </c>
      <c r="O1554" s="26" t="s">
        <v>29</v>
      </c>
      <c r="P1554" s="25">
        <v>-561692.68999999994</v>
      </c>
      <c r="Q1554" s="25">
        <v>624300.19999999995</v>
      </c>
      <c r="R1554" s="25">
        <v>2993704.047042192</v>
      </c>
      <c r="S1554" s="25">
        <v>-1417834.5362989616</v>
      </c>
      <c r="T1554" s="27">
        <v>1575869.5107432303</v>
      </c>
    </row>
    <row r="1555" spans="1:20">
      <c r="A1555" s="28" t="s">
        <v>1914</v>
      </c>
      <c r="B1555" s="22" t="s">
        <v>1915</v>
      </c>
      <c r="C1555" s="22" t="s">
        <v>69</v>
      </c>
      <c r="D1555" s="22" t="s">
        <v>33</v>
      </c>
      <c r="E1555" s="22" t="s">
        <v>26</v>
      </c>
      <c r="F1555" s="23">
        <v>40909</v>
      </c>
      <c r="G1555" s="24" t="s">
        <v>27</v>
      </c>
      <c r="H1555" s="25">
        <v>617691.17000000004</v>
      </c>
      <c r="I1555" s="25">
        <v>-294490.73</v>
      </c>
      <c r="J1555" s="25">
        <v>323200.44000000006</v>
      </c>
      <c r="K1555" s="41">
        <f t="shared" si="52"/>
        <v>2012</v>
      </c>
      <c r="L1555" s="42">
        <f t="shared" si="51"/>
        <v>325.11084932962069</v>
      </c>
      <c r="M1555" s="39">
        <f>(VLOOKUP(DATE(2005,12,1),IGPM!A:B,2,1)/VLOOKUP(DATE(YEAR(F1555),MONTH(F1555),1),IGPM!A:B,2,1))*H1555</f>
        <v>436166.94615426124</v>
      </c>
      <c r="N1555" s="26" t="s">
        <v>28</v>
      </c>
      <c r="O1555" s="26" t="s">
        <v>29</v>
      </c>
      <c r="P1555" s="25">
        <v>-294490.73</v>
      </c>
      <c r="Q1555" s="25">
        <v>323200.44000000006</v>
      </c>
      <c r="R1555" s="25">
        <v>1559186.8813406015</v>
      </c>
      <c r="S1555" s="25">
        <v>-743358.66399452835</v>
      </c>
      <c r="T1555" s="27">
        <v>815828.21734607313</v>
      </c>
    </row>
    <row r="1556" spans="1:20">
      <c r="A1556" s="28" t="s">
        <v>1916</v>
      </c>
      <c r="B1556" s="22" t="s">
        <v>1915</v>
      </c>
      <c r="C1556" s="22" t="s">
        <v>69</v>
      </c>
      <c r="D1556" s="22" t="s">
        <v>33</v>
      </c>
      <c r="E1556" s="22" t="s">
        <v>26</v>
      </c>
      <c r="F1556" s="23">
        <v>40909</v>
      </c>
      <c r="G1556" s="24" t="s">
        <v>27</v>
      </c>
      <c r="H1556" s="25">
        <v>563250.87</v>
      </c>
      <c r="I1556" s="25">
        <v>-268535.93</v>
      </c>
      <c r="J1556" s="25">
        <v>294714.94</v>
      </c>
      <c r="K1556" s="41">
        <f t="shared" si="52"/>
        <v>2012</v>
      </c>
      <c r="L1556" s="42">
        <f t="shared" si="51"/>
        <v>325.11062802657358</v>
      </c>
      <c r="M1556" s="39">
        <f>(VLOOKUP(DATE(2005,12,1),IGPM!A:B,2,1)/VLOOKUP(DATE(YEAR(F1556),MONTH(F1556),1),IGPM!A:B,2,1))*H1556</f>
        <v>397725.30969906977</v>
      </c>
      <c r="N1556" s="26" t="s">
        <v>28</v>
      </c>
      <c r="O1556" s="26" t="s">
        <v>29</v>
      </c>
      <c r="P1556" s="25">
        <v>-268535.93</v>
      </c>
      <c r="Q1556" s="25">
        <v>294714.94</v>
      </c>
      <c r="R1556" s="25">
        <v>1421767.7215746511</v>
      </c>
      <c r="S1556" s="25">
        <v>-677843.10276703164</v>
      </c>
      <c r="T1556" s="27">
        <v>743924.61880761944</v>
      </c>
    </row>
    <row r="1557" spans="1:20">
      <c r="A1557" s="28" t="s">
        <v>1917</v>
      </c>
      <c r="B1557" s="22" t="s">
        <v>1918</v>
      </c>
      <c r="C1557" s="22" t="s">
        <v>69</v>
      </c>
      <c r="D1557" s="22" t="s">
        <v>33</v>
      </c>
      <c r="E1557" s="22" t="s">
        <v>26</v>
      </c>
      <c r="F1557" s="23">
        <v>40909</v>
      </c>
      <c r="G1557" s="24" t="s">
        <v>27</v>
      </c>
      <c r="H1557" s="25">
        <v>427070.96</v>
      </c>
      <c r="I1557" s="25">
        <v>-203420.78</v>
      </c>
      <c r="J1557" s="25">
        <v>223650.18000000002</v>
      </c>
      <c r="K1557" s="41">
        <f t="shared" si="52"/>
        <v>2012</v>
      </c>
      <c r="L1557" s="42">
        <f t="shared" si="51"/>
        <v>325.41414303887734</v>
      </c>
      <c r="M1557" s="39">
        <f>(VLOOKUP(DATE(2005,12,1),IGPM!A:B,2,1)/VLOOKUP(DATE(YEAR(F1557),MONTH(F1557),1),IGPM!A:B,2,1))*H1557</f>
        <v>301565.32173572865</v>
      </c>
      <c r="N1557" s="26" t="s">
        <v>28</v>
      </c>
      <c r="O1557" s="26" t="s">
        <v>29</v>
      </c>
      <c r="P1557" s="25">
        <v>-203420.78</v>
      </c>
      <c r="Q1557" s="25">
        <v>223650.18000000002</v>
      </c>
      <c r="R1557" s="25">
        <v>1078020.0050998572</v>
      </c>
      <c r="S1557" s="25">
        <v>-513478.29946811864</v>
      </c>
      <c r="T1557" s="27">
        <v>564541.70563173853</v>
      </c>
    </row>
    <row r="1558" spans="1:20">
      <c r="A1558" s="28" t="s">
        <v>1919</v>
      </c>
      <c r="B1558" s="22" t="s">
        <v>1918</v>
      </c>
      <c r="C1558" s="22" t="s">
        <v>69</v>
      </c>
      <c r="D1558" s="22" t="s">
        <v>33</v>
      </c>
      <c r="E1558" s="22" t="s">
        <v>26</v>
      </c>
      <c r="F1558" s="23">
        <v>40909</v>
      </c>
      <c r="G1558" s="24" t="s">
        <v>27</v>
      </c>
      <c r="H1558" s="25">
        <v>373984.74</v>
      </c>
      <c r="I1558" s="25">
        <v>-179353.56</v>
      </c>
      <c r="J1558" s="25">
        <v>194631.18</v>
      </c>
      <c r="K1558" s="41">
        <f t="shared" si="52"/>
        <v>2012</v>
      </c>
      <c r="L1558" s="42">
        <f t="shared" si="51"/>
        <v>323.20314522889868</v>
      </c>
      <c r="M1558" s="39">
        <f>(VLOOKUP(DATE(2005,12,1),IGPM!A:B,2,1)/VLOOKUP(DATE(YEAR(F1558),MONTH(F1558),1),IGPM!A:B,2,1))*H1558</f>
        <v>264079.83451357315</v>
      </c>
      <c r="N1558" s="26" t="s">
        <v>28</v>
      </c>
      <c r="O1558" s="26" t="s">
        <v>29</v>
      </c>
      <c r="P1558" s="25">
        <v>-179353.56</v>
      </c>
      <c r="Q1558" s="25">
        <v>194631.18</v>
      </c>
      <c r="R1558" s="25">
        <v>944018.83781109517</v>
      </c>
      <c r="S1558" s="25">
        <v>-452727.40077170671</v>
      </c>
      <c r="T1558" s="27">
        <v>491291.43703938846</v>
      </c>
    </row>
    <row r="1559" spans="1:20">
      <c r="A1559" s="28" t="s">
        <v>1920</v>
      </c>
      <c r="B1559" s="22" t="s">
        <v>1918</v>
      </c>
      <c r="C1559" s="22" t="s">
        <v>69</v>
      </c>
      <c r="D1559" s="22" t="s">
        <v>33</v>
      </c>
      <c r="E1559" s="22" t="s">
        <v>26</v>
      </c>
      <c r="F1559" s="23">
        <v>40909</v>
      </c>
      <c r="G1559" s="24" t="s">
        <v>27</v>
      </c>
      <c r="H1559" s="25">
        <v>151112.78</v>
      </c>
      <c r="I1559" s="25">
        <v>-72473.08</v>
      </c>
      <c r="J1559" s="25">
        <v>78639.7</v>
      </c>
      <c r="K1559" s="41">
        <f t="shared" si="52"/>
        <v>2012</v>
      </c>
      <c r="L1559" s="42">
        <f t="shared" si="51"/>
        <v>323.18870537860403</v>
      </c>
      <c r="M1559" s="39">
        <f>(VLOOKUP(DATE(2005,12,1),IGPM!A:B,2,1)/VLOOKUP(DATE(YEAR(F1559),MONTH(F1559),1),IGPM!A:B,2,1))*H1559</f>
        <v>106704.45520126299</v>
      </c>
      <c r="N1559" s="26" t="s">
        <v>28</v>
      </c>
      <c r="O1559" s="26" t="s">
        <v>29</v>
      </c>
      <c r="P1559" s="25">
        <v>-72473.08</v>
      </c>
      <c r="Q1559" s="25">
        <v>78639.7</v>
      </c>
      <c r="R1559" s="25">
        <v>381441.5287479476</v>
      </c>
      <c r="S1559" s="25">
        <v>-182937.81921206339</v>
      </c>
      <c r="T1559" s="27">
        <v>198503.70953588421</v>
      </c>
    </row>
    <row r="1560" spans="1:20">
      <c r="A1560" s="28" t="s">
        <v>1921</v>
      </c>
      <c r="B1560" s="22" t="s">
        <v>1922</v>
      </c>
      <c r="C1560" s="22" t="s">
        <v>69</v>
      </c>
      <c r="D1560" s="22" t="s">
        <v>33</v>
      </c>
      <c r="E1560" s="22" t="s">
        <v>26</v>
      </c>
      <c r="F1560" s="23">
        <v>40909</v>
      </c>
      <c r="G1560" s="24" t="s">
        <v>27</v>
      </c>
      <c r="H1560" s="25">
        <v>2761959.2</v>
      </c>
      <c r="I1560" s="25">
        <v>-1309206.32</v>
      </c>
      <c r="J1560" s="25">
        <v>1452752.8800000001</v>
      </c>
      <c r="K1560" s="41">
        <f t="shared" si="52"/>
        <v>2012</v>
      </c>
      <c r="L1560" s="42">
        <f t="shared" si="51"/>
        <v>326.99481316283288</v>
      </c>
      <c r="M1560" s="39">
        <f>(VLOOKUP(DATE(2005,12,1),IGPM!A:B,2,1)/VLOOKUP(DATE(YEAR(F1560),MONTH(F1560),1),IGPM!A:B,2,1))*H1560</f>
        <v>1950287.4060295639</v>
      </c>
      <c r="N1560" s="26" t="s">
        <v>28</v>
      </c>
      <c r="O1560" s="26" t="s">
        <v>29</v>
      </c>
      <c r="P1560" s="25">
        <v>-1309206.32</v>
      </c>
      <c r="Q1560" s="25">
        <v>1452752.8800000001</v>
      </c>
      <c r="R1560" s="25">
        <v>6971785.8382822322</v>
      </c>
      <c r="S1560" s="25">
        <v>-3304721.5473586996</v>
      </c>
      <c r="T1560" s="27">
        <v>3667064.2909235326</v>
      </c>
    </row>
    <row r="1561" spans="1:20">
      <c r="A1561" s="28" t="s">
        <v>1923</v>
      </c>
      <c r="B1561" s="22" t="s">
        <v>293</v>
      </c>
      <c r="C1561" s="22" t="s">
        <v>69</v>
      </c>
      <c r="D1561" s="22" t="s">
        <v>33</v>
      </c>
      <c r="E1561" s="22" t="s">
        <v>26</v>
      </c>
      <c r="F1561" s="23">
        <v>40909</v>
      </c>
      <c r="G1561" s="24" t="s">
        <v>27</v>
      </c>
      <c r="H1561" s="25">
        <v>115897.22</v>
      </c>
      <c r="I1561" s="25">
        <v>-55561.36</v>
      </c>
      <c r="J1561" s="25">
        <v>60335.86</v>
      </c>
      <c r="K1561" s="41">
        <f t="shared" si="52"/>
        <v>2012</v>
      </c>
      <c r="L1561" s="42">
        <f t="shared" si="51"/>
        <v>323.31946338246581</v>
      </c>
      <c r="M1561" s="39">
        <f>(VLOOKUP(DATE(2005,12,1),IGPM!A:B,2,1)/VLOOKUP(DATE(YEAR(F1561),MONTH(F1561),1),IGPM!A:B,2,1))*H1561</f>
        <v>81837.881080878273</v>
      </c>
      <c r="N1561" s="26" t="s">
        <v>28</v>
      </c>
      <c r="O1561" s="26" t="s">
        <v>29</v>
      </c>
      <c r="P1561" s="25">
        <v>-55561.36</v>
      </c>
      <c r="Q1561" s="25">
        <v>60335.86</v>
      </c>
      <c r="R1561" s="25">
        <v>292549.79475883651</v>
      </c>
      <c r="S1561" s="25">
        <v>-140248.95907358112</v>
      </c>
      <c r="T1561" s="27">
        <v>152300.83568525538</v>
      </c>
    </row>
    <row r="1562" spans="1:20">
      <c r="A1562" s="28" t="s">
        <v>1924</v>
      </c>
      <c r="B1562" s="22" t="s">
        <v>293</v>
      </c>
      <c r="C1562" s="22" t="s">
        <v>69</v>
      </c>
      <c r="D1562" s="22" t="s">
        <v>33</v>
      </c>
      <c r="E1562" s="22" t="s">
        <v>26</v>
      </c>
      <c r="F1562" s="23">
        <v>40909</v>
      </c>
      <c r="G1562" s="24" t="s">
        <v>27</v>
      </c>
      <c r="H1562" s="25">
        <v>64734.25</v>
      </c>
      <c r="I1562" s="25">
        <v>-30823.93</v>
      </c>
      <c r="J1562" s="25">
        <v>33910.32</v>
      </c>
      <c r="K1562" s="41">
        <f t="shared" si="52"/>
        <v>2012</v>
      </c>
      <c r="L1562" s="42">
        <f t="shared" si="51"/>
        <v>325.52009915672659</v>
      </c>
      <c r="M1562" s="39">
        <f>(VLOOKUP(DATE(2005,12,1),IGPM!A:B,2,1)/VLOOKUP(DATE(YEAR(F1562),MONTH(F1562),1),IGPM!A:B,2,1))*H1562</f>
        <v>45710.448044912933</v>
      </c>
      <c r="N1562" s="26" t="s">
        <v>28</v>
      </c>
      <c r="O1562" s="26" t="s">
        <v>29</v>
      </c>
      <c r="P1562" s="25">
        <v>-30823.93</v>
      </c>
      <c r="Q1562" s="25">
        <v>33910.32</v>
      </c>
      <c r="R1562" s="25">
        <v>163403.32884056418</v>
      </c>
      <c r="S1562" s="25">
        <v>-77806.304544325933</v>
      </c>
      <c r="T1562" s="27">
        <v>85597.024296238247</v>
      </c>
    </row>
    <row r="1563" spans="1:20">
      <c r="A1563" s="28" t="s">
        <v>1925</v>
      </c>
      <c r="B1563" s="22" t="s">
        <v>293</v>
      </c>
      <c r="C1563" s="22" t="s">
        <v>69</v>
      </c>
      <c r="D1563" s="22" t="s">
        <v>33</v>
      </c>
      <c r="E1563" s="22" t="s">
        <v>26</v>
      </c>
      <c r="F1563" s="23">
        <v>40909</v>
      </c>
      <c r="G1563" s="24" t="s">
        <v>27</v>
      </c>
      <c r="H1563" s="25">
        <v>3056.4</v>
      </c>
      <c r="I1563" s="25">
        <v>-1467.46</v>
      </c>
      <c r="J1563" s="25">
        <v>1588.94</v>
      </c>
      <c r="K1563" s="41">
        <f t="shared" si="52"/>
        <v>2012</v>
      </c>
      <c r="L1563" s="42">
        <f t="shared" si="51"/>
        <v>322.83128671309606</v>
      </c>
      <c r="M1563" s="39">
        <f>(VLOOKUP(DATE(2005,12,1),IGPM!A:B,2,1)/VLOOKUP(DATE(YEAR(F1563),MONTH(F1563),1),IGPM!A:B,2,1))*H1563</f>
        <v>2158.199305691684</v>
      </c>
      <c r="N1563" s="26" t="s">
        <v>28</v>
      </c>
      <c r="O1563" s="26" t="s">
        <v>29</v>
      </c>
      <c r="P1563" s="25">
        <v>-1467.46</v>
      </c>
      <c r="Q1563" s="25">
        <v>1588.94</v>
      </c>
      <c r="R1563" s="25">
        <v>7715.0184680953334</v>
      </c>
      <c r="S1563" s="25">
        <v>-3704.1882610885937</v>
      </c>
      <c r="T1563" s="27">
        <v>4010.8302070067398</v>
      </c>
    </row>
    <row r="1564" spans="1:20">
      <c r="A1564" s="28" t="s">
        <v>1926</v>
      </c>
      <c r="B1564" s="22" t="s">
        <v>293</v>
      </c>
      <c r="C1564" s="22" t="s">
        <v>69</v>
      </c>
      <c r="D1564" s="22" t="s">
        <v>33</v>
      </c>
      <c r="E1564" s="22" t="s">
        <v>26</v>
      </c>
      <c r="F1564" s="23">
        <v>40909</v>
      </c>
      <c r="G1564" s="24" t="s">
        <v>27</v>
      </c>
      <c r="H1564" s="25">
        <v>2886.63</v>
      </c>
      <c r="I1564" s="25">
        <v>-1386.32</v>
      </c>
      <c r="J1564" s="25">
        <v>1500.3100000000002</v>
      </c>
      <c r="K1564" s="41">
        <f t="shared" si="52"/>
        <v>2012</v>
      </c>
      <c r="L1564" s="42">
        <f t="shared" si="51"/>
        <v>322.74485688729879</v>
      </c>
      <c r="M1564" s="39">
        <f>(VLOOKUP(DATE(2005,12,1),IGPM!A:B,2,1)/VLOOKUP(DATE(YEAR(F1564),MONTH(F1564),1),IGPM!A:B,2,1))*H1564</f>
        <v>2038.3205280031364</v>
      </c>
      <c r="N1564" s="26" t="s">
        <v>28</v>
      </c>
      <c r="O1564" s="26" t="s">
        <v>29</v>
      </c>
      <c r="P1564" s="25">
        <v>-1386.32</v>
      </c>
      <c r="Q1564" s="25">
        <v>1500.3100000000002</v>
      </c>
      <c r="R1564" s="25">
        <v>7286.482057504918</v>
      </c>
      <c r="S1564" s="25">
        <v>-3499.3732504547579</v>
      </c>
      <c r="T1564" s="27">
        <v>3787.1088070501601</v>
      </c>
    </row>
    <row r="1565" spans="1:20">
      <c r="A1565" s="28" t="s">
        <v>1927</v>
      </c>
      <c r="B1565" s="22" t="s">
        <v>293</v>
      </c>
      <c r="C1565" s="22" t="s">
        <v>69</v>
      </c>
      <c r="D1565" s="22" t="s">
        <v>33</v>
      </c>
      <c r="E1565" s="22" t="s">
        <v>26</v>
      </c>
      <c r="F1565" s="23">
        <v>40909</v>
      </c>
      <c r="G1565" s="24" t="s">
        <v>27</v>
      </c>
      <c r="H1565" s="25">
        <v>2445.13</v>
      </c>
      <c r="I1565" s="25">
        <v>-1174.94</v>
      </c>
      <c r="J1565" s="25">
        <v>1270.19</v>
      </c>
      <c r="K1565" s="41">
        <f t="shared" si="52"/>
        <v>2012</v>
      </c>
      <c r="L1565" s="42">
        <f t="shared" si="51"/>
        <v>322.56553526137503</v>
      </c>
      <c r="M1565" s="39">
        <f>(VLOOKUP(DATE(2005,12,1),IGPM!A:B,2,1)/VLOOKUP(DATE(YEAR(F1565),MONTH(F1565),1),IGPM!A:B,2,1))*H1565</f>
        <v>1726.5665057996032</v>
      </c>
      <c r="N1565" s="26" t="s">
        <v>28</v>
      </c>
      <c r="O1565" s="26" t="s">
        <v>29</v>
      </c>
      <c r="P1565" s="25">
        <v>-1174.94</v>
      </c>
      <c r="Q1565" s="25">
        <v>1270.19</v>
      </c>
      <c r="R1565" s="25">
        <v>6172.0400166515974</v>
      </c>
      <c r="S1565" s="25">
        <v>-2965.8041483130255</v>
      </c>
      <c r="T1565" s="27">
        <v>3206.2358683385719</v>
      </c>
    </row>
    <row r="1566" spans="1:20">
      <c r="A1566" s="28" t="s">
        <v>1928</v>
      </c>
      <c r="B1566" s="22" t="s">
        <v>293</v>
      </c>
      <c r="C1566" s="22" t="s">
        <v>69</v>
      </c>
      <c r="D1566" s="22" t="s">
        <v>33</v>
      </c>
      <c r="E1566" s="22" t="s">
        <v>26</v>
      </c>
      <c r="F1566" s="23">
        <v>40909</v>
      </c>
      <c r="G1566" s="24" t="s">
        <v>27</v>
      </c>
      <c r="H1566" s="25">
        <v>12551.24</v>
      </c>
      <c r="I1566" s="25">
        <v>-5979.41</v>
      </c>
      <c r="J1566" s="25">
        <v>6571.83</v>
      </c>
      <c r="K1566" s="41">
        <f t="shared" si="52"/>
        <v>2012</v>
      </c>
      <c r="L1566" s="42">
        <f t="shared" si="51"/>
        <v>325.35688303695514</v>
      </c>
      <c r="M1566" s="39">
        <f>(VLOOKUP(DATE(2005,12,1),IGPM!A:B,2,1)/VLOOKUP(DATE(YEAR(F1566),MONTH(F1566),1),IGPM!A:B,2,1))*H1566</f>
        <v>8862.7396458479561</v>
      </c>
      <c r="N1566" s="26" t="s">
        <v>28</v>
      </c>
      <c r="O1566" s="26" t="s">
        <v>29</v>
      </c>
      <c r="P1566" s="25">
        <v>-5979.41</v>
      </c>
      <c r="Q1566" s="25">
        <v>6571.83</v>
      </c>
      <c r="R1566" s="25">
        <v>31682.060069852396</v>
      </c>
      <c r="S1566" s="25">
        <v>-15093.331559453578</v>
      </c>
      <c r="T1566" s="27">
        <v>16588.728510398818</v>
      </c>
    </row>
    <row r="1567" spans="1:20">
      <c r="A1567" s="28" t="s">
        <v>1929</v>
      </c>
      <c r="B1567" s="22" t="s">
        <v>293</v>
      </c>
      <c r="C1567" s="22" t="s">
        <v>69</v>
      </c>
      <c r="D1567" s="22" t="s">
        <v>33</v>
      </c>
      <c r="E1567" s="22" t="s">
        <v>26</v>
      </c>
      <c r="F1567" s="23">
        <v>40909</v>
      </c>
      <c r="G1567" s="24" t="s">
        <v>27</v>
      </c>
      <c r="H1567" s="25">
        <v>11379.67</v>
      </c>
      <c r="I1567" s="25">
        <v>-5458.7</v>
      </c>
      <c r="J1567" s="25">
        <v>5920.97</v>
      </c>
      <c r="K1567" s="41">
        <f t="shared" si="52"/>
        <v>2012</v>
      </c>
      <c r="L1567" s="42">
        <f t="shared" si="51"/>
        <v>323.12617473024716</v>
      </c>
      <c r="M1567" s="39">
        <f>(VLOOKUP(DATE(2005,12,1),IGPM!A:B,2,1)/VLOOKUP(DATE(YEAR(F1567),MONTH(F1567),1),IGPM!A:B,2,1))*H1567</f>
        <v>8035.4652182307564</v>
      </c>
      <c r="N1567" s="26" t="s">
        <v>28</v>
      </c>
      <c r="O1567" s="26" t="s">
        <v>29</v>
      </c>
      <c r="P1567" s="25">
        <v>-5458.7</v>
      </c>
      <c r="Q1567" s="25">
        <v>5920.97</v>
      </c>
      <c r="R1567" s="25">
        <v>28724.762534625839</v>
      </c>
      <c r="S1567" s="25">
        <v>-13778.946247805257</v>
      </c>
      <c r="T1567" s="27">
        <v>14945.816286820582</v>
      </c>
    </row>
    <row r="1568" spans="1:20">
      <c r="A1568" s="28" t="s">
        <v>1930</v>
      </c>
      <c r="B1568" s="22" t="s">
        <v>487</v>
      </c>
      <c r="C1568" s="22" t="s">
        <v>172</v>
      </c>
      <c r="D1568" s="22" t="s">
        <v>33</v>
      </c>
      <c r="E1568" s="22" t="s">
        <v>26</v>
      </c>
      <c r="F1568" s="23">
        <v>40909</v>
      </c>
      <c r="G1568" s="24" t="s">
        <v>27</v>
      </c>
      <c r="H1568" s="25">
        <v>1268.8900000000001</v>
      </c>
      <c r="I1568" s="25">
        <v>-934.76</v>
      </c>
      <c r="J1568" s="25">
        <v>334.13000000000011</v>
      </c>
      <c r="K1568" s="41">
        <f t="shared" si="52"/>
        <v>2012</v>
      </c>
      <c r="L1568" s="42">
        <f t="shared" si="51"/>
        <v>210.40475630108264</v>
      </c>
      <c r="M1568" s="39">
        <f>(VLOOKUP(DATE(2005,12,1),IGPM!A:B,2,1)/VLOOKUP(DATE(YEAR(F1568),MONTH(F1568),1),IGPM!A:B,2,1))*H1568</f>
        <v>895.99447618084059</v>
      </c>
      <c r="N1568" s="26" t="s">
        <v>28</v>
      </c>
      <c r="O1568" s="26" t="s">
        <v>29</v>
      </c>
      <c r="P1568" s="25">
        <v>-934.76</v>
      </c>
      <c r="Q1568" s="25">
        <v>334.13000000000011</v>
      </c>
      <c r="R1568" s="25">
        <v>3202.9543855455727</v>
      </c>
      <c r="S1568" s="25">
        <v>-2359.5375812186867</v>
      </c>
      <c r="T1568" s="27">
        <v>843.41680432688599</v>
      </c>
    </row>
    <row r="1569" spans="1:20">
      <c r="A1569" s="28" t="s">
        <v>1931</v>
      </c>
      <c r="B1569" s="22" t="s">
        <v>487</v>
      </c>
      <c r="C1569" s="22" t="s">
        <v>172</v>
      </c>
      <c r="D1569" s="22" t="s">
        <v>33</v>
      </c>
      <c r="E1569" s="22" t="s">
        <v>26</v>
      </c>
      <c r="F1569" s="23">
        <v>40909</v>
      </c>
      <c r="G1569" s="24" t="s">
        <v>27</v>
      </c>
      <c r="H1569" s="25">
        <v>1268.8900000000001</v>
      </c>
      <c r="I1569" s="25">
        <v>-934.76</v>
      </c>
      <c r="J1569" s="25">
        <v>334.13000000000011</v>
      </c>
      <c r="K1569" s="41">
        <f t="shared" si="52"/>
        <v>2012</v>
      </c>
      <c r="L1569" s="42">
        <f t="shared" si="51"/>
        <v>210.40475630108264</v>
      </c>
      <c r="M1569" s="39">
        <f>(VLOOKUP(DATE(2005,12,1),IGPM!A:B,2,1)/VLOOKUP(DATE(YEAR(F1569),MONTH(F1569),1),IGPM!A:B,2,1))*H1569</f>
        <v>895.99447618084059</v>
      </c>
      <c r="N1569" s="26" t="s">
        <v>28</v>
      </c>
      <c r="O1569" s="26" t="s">
        <v>29</v>
      </c>
      <c r="P1569" s="25">
        <v>-934.76</v>
      </c>
      <c r="Q1569" s="25">
        <v>334.13000000000011</v>
      </c>
      <c r="R1569" s="25">
        <v>3202.9543855455727</v>
      </c>
      <c r="S1569" s="25">
        <v>-2359.5375812186867</v>
      </c>
      <c r="T1569" s="27">
        <v>843.41680432688599</v>
      </c>
    </row>
    <row r="1570" spans="1:20">
      <c r="A1570" s="28" t="s">
        <v>1932</v>
      </c>
      <c r="B1570" s="22" t="s">
        <v>487</v>
      </c>
      <c r="C1570" s="22" t="s">
        <v>172</v>
      </c>
      <c r="D1570" s="22" t="s">
        <v>33</v>
      </c>
      <c r="E1570" s="22" t="s">
        <v>26</v>
      </c>
      <c r="F1570" s="23">
        <v>40909</v>
      </c>
      <c r="G1570" s="24" t="s">
        <v>27</v>
      </c>
      <c r="H1570" s="25">
        <v>1268.8900000000001</v>
      </c>
      <c r="I1570" s="25">
        <v>-934.76</v>
      </c>
      <c r="J1570" s="25">
        <v>334.13000000000011</v>
      </c>
      <c r="K1570" s="41">
        <f t="shared" si="52"/>
        <v>2012</v>
      </c>
      <c r="L1570" s="42">
        <f t="shared" si="51"/>
        <v>210.40475630108264</v>
      </c>
      <c r="M1570" s="39">
        <f>(VLOOKUP(DATE(2005,12,1),IGPM!A:B,2,1)/VLOOKUP(DATE(YEAR(F1570),MONTH(F1570),1),IGPM!A:B,2,1))*H1570</f>
        <v>895.99447618084059</v>
      </c>
      <c r="N1570" s="26" t="s">
        <v>28</v>
      </c>
      <c r="O1570" s="26" t="s">
        <v>29</v>
      </c>
      <c r="P1570" s="25">
        <v>-934.76</v>
      </c>
      <c r="Q1570" s="25">
        <v>334.13000000000011</v>
      </c>
      <c r="R1570" s="25">
        <v>3202.9543855455727</v>
      </c>
      <c r="S1570" s="25">
        <v>-2359.5375812186867</v>
      </c>
      <c r="T1570" s="27">
        <v>843.41680432688599</v>
      </c>
    </row>
    <row r="1571" spans="1:20">
      <c r="A1571" s="28" t="s">
        <v>1933</v>
      </c>
      <c r="B1571" s="22" t="s">
        <v>487</v>
      </c>
      <c r="C1571" s="22" t="s">
        <v>172</v>
      </c>
      <c r="D1571" s="22" t="s">
        <v>33</v>
      </c>
      <c r="E1571" s="22" t="s">
        <v>26</v>
      </c>
      <c r="F1571" s="23">
        <v>40909</v>
      </c>
      <c r="G1571" s="24" t="s">
        <v>27</v>
      </c>
      <c r="H1571" s="25">
        <v>1268.8900000000001</v>
      </c>
      <c r="I1571" s="25">
        <v>-934.76</v>
      </c>
      <c r="J1571" s="25">
        <v>334.13000000000011</v>
      </c>
      <c r="K1571" s="41">
        <f t="shared" si="52"/>
        <v>2012</v>
      </c>
      <c r="L1571" s="42">
        <f t="shared" si="51"/>
        <v>210.40475630108264</v>
      </c>
      <c r="M1571" s="39">
        <f>(VLOOKUP(DATE(2005,12,1),IGPM!A:B,2,1)/VLOOKUP(DATE(YEAR(F1571),MONTH(F1571),1),IGPM!A:B,2,1))*H1571</f>
        <v>895.99447618084059</v>
      </c>
      <c r="N1571" s="26" t="s">
        <v>28</v>
      </c>
      <c r="O1571" s="26" t="s">
        <v>29</v>
      </c>
      <c r="P1571" s="25">
        <v>-934.76</v>
      </c>
      <c r="Q1571" s="25">
        <v>334.13000000000011</v>
      </c>
      <c r="R1571" s="25">
        <v>3202.9543855455727</v>
      </c>
      <c r="S1571" s="25">
        <v>-2359.5375812186867</v>
      </c>
      <c r="T1571" s="27">
        <v>843.41680432688599</v>
      </c>
    </row>
    <row r="1572" spans="1:20">
      <c r="A1572" s="28" t="s">
        <v>1934</v>
      </c>
      <c r="B1572" s="22" t="s">
        <v>102</v>
      </c>
      <c r="C1572" s="22" t="s">
        <v>69</v>
      </c>
      <c r="D1572" s="22" t="s">
        <v>99</v>
      </c>
      <c r="E1572" s="22" t="s">
        <v>26</v>
      </c>
      <c r="F1572" s="23">
        <v>40909</v>
      </c>
      <c r="G1572" s="24" t="s">
        <v>27</v>
      </c>
      <c r="H1572" s="25">
        <v>14158.3</v>
      </c>
      <c r="I1572" s="25">
        <v>-4470.6400000000003</v>
      </c>
      <c r="J1572" s="25">
        <v>9687.66</v>
      </c>
      <c r="K1572" s="41">
        <f t="shared" si="52"/>
        <v>2012</v>
      </c>
      <c r="L1572" s="42">
        <f t="shared" si="51"/>
        <v>490.87748062917171</v>
      </c>
      <c r="M1572" s="39">
        <f>(VLOOKUP(DATE(2005,12,1),IGPM!A:B,2,1)/VLOOKUP(DATE(YEAR(F1572),MONTH(F1572),1),IGPM!A:B,2,1))*H1572</f>
        <v>9997.524286668815</v>
      </c>
      <c r="N1572" s="26" t="s">
        <v>28</v>
      </c>
      <c r="O1572" s="26" t="s">
        <v>29</v>
      </c>
      <c r="P1572" s="25">
        <v>-4470.6400000000003</v>
      </c>
      <c r="Q1572" s="25">
        <v>9687.66</v>
      </c>
      <c r="R1572" s="25">
        <v>35738.629098558478</v>
      </c>
      <c r="S1572" s="25">
        <v>-11284.867872073592</v>
      </c>
      <c r="T1572" s="27">
        <v>24453.761226484887</v>
      </c>
    </row>
    <row r="1573" spans="1:20">
      <c r="A1573" s="28" t="s">
        <v>1935</v>
      </c>
      <c r="B1573" s="22" t="s">
        <v>102</v>
      </c>
      <c r="C1573" s="22" t="s">
        <v>69</v>
      </c>
      <c r="D1573" s="22" t="s">
        <v>99</v>
      </c>
      <c r="E1573" s="22" t="s">
        <v>26</v>
      </c>
      <c r="F1573" s="23">
        <v>40909</v>
      </c>
      <c r="G1573" s="24" t="s">
        <v>27</v>
      </c>
      <c r="H1573" s="25">
        <v>18166.68</v>
      </c>
      <c r="I1573" s="25">
        <v>-5736.39</v>
      </c>
      <c r="J1573" s="25">
        <v>12430.29</v>
      </c>
      <c r="K1573" s="41">
        <f t="shared" si="52"/>
        <v>2012</v>
      </c>
      <c r="L1573" s="42">
        <f t="shared" si="51"/>
        <v>490.87237792409513</v>
      </c>
      <c r="M1573" s="39">
        <f>(VLOOKUP(DATE(2005,12,1),IGPM!A:B,2,1)/VLOOKUP(DATE(YEAR(F1573),MONTH(F1573),1),IGPM!A:B,2,1))*H1573</f>
        <v>12827.940113441631</v>
      </c>
      <c r="N1573" s="26" t="s">
        <v>28</v>
      </c>
      <c r="O1573" s="26" t="s">
        <v>29</v>
      </c>
      <c r="P1573" s="25">
        <v>-5736.39</v>
      </c>
      <c r="Q1573" s="25">
        <v>12430.29</v>
      </c>
      <c r="R1573" s="25">
        <v>45856.652173792085</v>
      </c>
      <c r="S1573" s="25">
        <v>-14479.896214565302</v>
      </c>
      <c r="T1573" s="27">
        <v>31376.755959226783</v>
      </c>
    </row>
    <row r="1574" spans="1:20">
      <c r="A1574" s="28" t="s">
        <v>1936</v>
      </c>
      <c r="B1574" s="22" t="s">
        <v>102</v>
      </c>
      <c r="C1574" s="22" t="s">
        <v>69</v>
      </c>
      <c r="D1574" s="22" t="s">
        <v>99</v>
      </c>
      <c r="E1574" s="22" t="s">
        <v>26</v>
      </c>
      <c r="F1574" s="23">
        <v>40909</v>
      </c>
      <c r="G1574" s="24" t="s">
        <v>27</v>
      </c>
      <c r="H1574" s="25">
        <v>18166.68</v>
      </c>
      <c r="I1574" s="25">
        <v>-5736.39</v>
      </c>
      <c r="J1574" s="25">
        <v>12430.29</v>
      </c>
      <c r="K1574" s="41">
        <f t="shared" si="52"/>
        <v>2012</v>
      </c>
      <c r="L1574" s="42">
        <f t="shared" si="51"/>
        <v>490.87237792409513</v>
      </c>
      <c r="M1574" s="39">
        <f>(VLOOKUP(DATE(2005,12,1),IGPM!A:B,2,1)/VLOOKUP(DATE(YEAR(F1574),MONTH(F1574),1),IGPM!A:B,2,1))*H1574</f>
        <v>12827.940113441631</v>
      </c>
      <c r="N1574" s="26" t="s">
        <v>28</v>
      </c>
      <c r="O1574" s="26" t="s">
        <v>29</v>
      </c>
      <c r="P1574" s="25">
        <v>-5736.39</v>
      </c>
      <c r="Q1574" s="25">
        <v>12430.29</v>
      </c>
      <c r="R1574" s="25">
        <v>45856.652173792085</v>
      </c>
      <c r="S1574" s="25">
        <v>-14479.896214565302</v>
      </c>
      <c r="T1574" s="27">
        <v>31376.755959226783</v>
      </c>
    </row>
    <row r="1575" spans="1:20">
      <c r="A1575" s="28" t="s">
        <v>1937</v>
      </c>
      <c r="B1575" s="22" t="s">
        <v>102</v>
      </c>
      <c r="C1575" s="22" t="s">
        <v>69</v>
      </c>
      <c r="D1575" s="22" t="s">
        <v>99</v>
      </c>
      <c r="E1575" s="22" t="s">
        <v>26</v>
      </c>
      <c r="F1575" s="23">
        <v>40909</v>
      </c>
      <c r="G1575" s="24" t="s">
        <v>27</v>
      </c>
      <c r="H1575" s="25">
        <v>18166.57</v>
      </c>
      <c r="I1575" s="25">
        <v>-5736.35</v>
      </c>
      <c r="J1575" s="25">
        <v>12430.22</v>
      </c>
      <c r="K1575" s="41">
        <f t="shared" si="52"/>
        <v>2012</v>
      </c>
      <c r="L1575" s="42">
        <f t="shared" si="51"/>
        <v>490.87282854079683</v>
      </c>
      <c r="M1575" s="39">
        <f>(VLOOKUP(DATE(2005,12,1),IGPM!A:B,2,1)/VLOOKUP(DATE(YEAR(F1575),MONTH(F1575),1),IGPM!A:B,2,1))*H1575</f>
        <v>12827.862439732815</v>
      </c>
      <c r="N1575" s="26" t="s">
        <v>28</v>
      </c>
      <c r="O1575" s="26" t="s">
        <v>29</v>
      </c>
      <c r="P1575" s="25">
        <v>-5736.35</v>
      </c>
      <c r="Q1575" s="25">
        <v>12430.22</v>
      </c>
      <c r="R1575" s="25">
        <v>45856.374509863446</v>
      </c>
      <c r="S1575" s="25">
        <v>-14479.795245863979</v>
      </c>
      <c r="T1575" s="27">
        <v>31376.579263999469</v>
      </c>
    </row>
    <row r="1576" spans="1:20">
      <c r="A1576" s="28" t="s">
        <v>1938</v>
      </c>
      <c r="B1576" s="22" t="s">
        <v>1821</v>
      </c>
      <c r="C1576" s="22" t="s">
        <v>69</v>
      </c>
      <c r="D1576" s="22" t="s">
        <v>25</v>
      </c>
      <c r="E1576" s="22" t="s">
        <v>26</v>
      </c>
      <c r="F1576" s="23">
        <v>40909</v>
      </c>
      <c r="G1576" s="24" t="s">
        <v>27</v>
      </c>
      <c r="H1576" s="25">
        <v>481482.91</v>
      </c>
      <c r="I1576" s="25">
        <v>-165085.69</v>
      </c>
      <c r="J1576" s="25">
        <v>316397.21999999997</v>
      </c>
      <c r="K1576" s="41">
        <f t="shared" si="52"/>
        <v>2012</v>
      </c>
      <c r="L1576" s="42">
        <f t="shared" si="51"/>
        <v>452.06735392994995</v>
      </c>
      <c r="M1576" s="39">
        <f>(VLOOKUP(DATE(2005,12,1),IGPM!A:B,2,1)/VLOOKUP(DATE(YEAR(F1576),MONTH(F1576),1),IGPM!A:B,2,1))*H1576</f>
        <v>339986.93955778418</v>
      </c>
      <c r="N1576" s="26" t="s">
        <v>28</v>
      </c>
      <c r="O1576" s="26" t="s">
        <v>29</v>
      </c>
      <c r="P1576" s="25">
        <v>-165085.69</v>
      </c>
      <c r="Q1576" s="25">
        <v>316397.21999999997</v>
      </c>
      <c r="R1576" s="25">
        <v>1215367.6032987447</v>
      </c>
      <c r="S1576" s="25">
        <v>-416712.19315804902</v>
      </c>
      <c r="T1576" s="27">
        <v>798655.41014069563</v>
      </c>
    </row>
    <row r="1577" spans="1:20">
      <c r="A1577" s="28" t="s">
        <v>1939</v>
      </c>
      <c r="B1577" s="22" t="s">
        <v>1821</v>
      </c>
      <c r="C1577" s="22" t="s">
        <v>69</v>
      </c>
      <c r="D1577" s="22" t="s">
        <v>25</v>
      </c>
      <c r="E1577" s="22" t="s">
        <v>26</v>
      </c>
      <c r="F1577" s="23">
        <v>40909</v>
      </c>
      <c r="G1577" s="24" t="s">
        <v>27</v>
      </c>
      <c r="H1577" s="25">
        <v>362985.78</v>
      </c>
      <c r="I1577" s="25">
        <v>-124456.68</v>
      </c>
      <c r="J1577" s="25">
        <v>238529.10000000003</v>
      </c>
      <c r="K1577" s="41">
        <f t="shared" si="52"/>
        <v>2012</v>
      </c>
      <c r="L1577" s="42">
        <f t="shared" si="51"/>
        <v>452.06730486463249</v>
      </c>
      <c r="M1577" s="39">
        <f>(VLOOKUP(DATE(2005,12,1),IGPM!A:B,2,1)/VLOOKUP(DATE(YEAR(F1577),MONTH(F1577),1),IGPM!A:B,2,1))*H1577</f>
        <v>256313.19800155555</v>
      </c>
      <c r="N1577" s="26" t="s">
        <v>28</v>
      </c>
      <c r="O1577" s="26" t="s">
        <v>29</v>
      </c>
      <c r="P1577" s="25">
        <v>-124456.68</v>
      </c>
      <c r="Q1577" s="25">
        <v>238529.10000000003</v>
      </c>
      <c r="R1577" s="25">
        <v>916255.07013348711</v>
      </c>
      <c r="S1577" s="25">
        <v>-314155.73376450432</v>
      </c>
      <c r="T1577" s="27">
        <v>602099.3363689828</v>
      </c>
    </row>
    <row r="1578" spans="1:20">
      <c r="A1578" s="28" t="s">
        <v>1940</v>
      </c>
      <c r="B1578" s="22" t="s">
        <v>273</v>
      </c>
      <c r="C1578" s="22" t="s">
        <v>69</v>
      </c>
      <c r="D1578" s="22" t="s">
        <v>25</v>
      </c>
      <c r="E1578" s="22" t="s">
        <v>26</v>
      </c>
      <c r="F1578" s="23">
        <v>40909</v>
      </c>
      <c r="G1578" s="24" t="s">
        <v>27</v>
      </c>
      <c r="H1578" s="25">
        <v>240691.07</v>
      </c>
      <c r="I1578" s="25">
        <v>-81887.17</v>
      </c>
      <c r="J1578" s="25">
        <v>158803.90000000002</v>
      </c>
      <c r="K1578" s="41">
        <f t="shared" si="52"/>
        <v>2012</v>
      </c>
      <c r="L1578" s="42">
        <f t="shared" si="51"/>
        <v>455.59171052070803</v>
      </c>
      <c r="M1578" s="39">
        <f>(VLOOKUP(DATE(2005,12,1),IGPM!A:B,2,1)/VLOOKUP(DATE(YEAR(F1578),MONTH(F1578),1),IGPM!A:B,2,1))*H1578</f>
        <v>169957.8916896311</v>
      </c>
      <c r="N1578" s="26" t="s">
        <v>28</v>
      </c>
      <c r="O1578" s="26" t="s">
        <v>29</v>
      </c>
      <c r="P1578" s="25">
        <v>-81887.17</v>
      </c>
      <c r="Q1578" s="25">
        <v>158803.90000000002</v>
      </c>
      <c r="R1578" s="25">
        <v>607556.61894896824</v>
      </c>
      <c r="S1578" s="25">
        <v>-206701.03024802453</v>
      </c>
      <c r="T1578" s="27">
        <v>400855.58870094374</v>
      </c>
    </row>
    <row r="1579" spans="1:20">
      <c r="A1579" s="28" t="s">
        <v>1941</v>
      </c>
      <c r="B1579" s="22" t="s">
        <v>273</v>
      </c>
      <c r="C1579" s="22" t="s">
        <v>69</v>
      </c>
      <c r="D1579" s="22" t="s">
        <v>25</v>
      </c>
      <c r="E1579" s="22" t="s">
        <v>26</v>
      </c>
      <c r="F1579" s="23">
        <v>40909</v>
      </c>
      <c r="G1579" s="24" t="s">
        <v>27</v>
      </c>
      <c r="H1579" s="25">
        <v>6055.56</v>
      </c>
      <c r="I1579" s="25">
        <v>-2060.23</v>
      </c>
      <c r="J1579" s="25">
        <v>3995.3300000000004</v>
      </c>
      <c r="K1579" s="41">
        <f t="shared" si="52"/>
        <v>2012</v>
      </c>
      <c r="L1579" s="42">
        <f t="shared" si="51"/>
        <v>455.5859297262927</v>
      </c>
      <c r="M1579" s="39">
        <f>(VLOOKUP(DATE(2005,12,1),IGPM!A:B,2,1)/VLOOKUP(DATE(YEAR(F1579),MONTH(F1579),1),IGPM!A:B,2,1))*H1579</f>
        <v>4275.9800378138771</v>
      </c>
      <c r="N1579" s="26" t="s">
        <v>28</v>
      </c>
      <c r="O1579" s="26" t="s">
        <v>29</v>
      </c>
      <c r="P1579" s="25">
        <v>-2060.23</v>
      </c>
      <c r="Q1579" s="25">
        <v>3995.3300000000004</v>
      </c>
      <c r="R1579" s="25">
        <v>15285.550724597364</v>
      </c>
      <c r="S1579" s="25">
        <v>-5200.4686881704129</v>
      </c>
      <c r="T1579" s="27">
        <v>10085.082036426951</v>
      </c>
    </row>
    <row r="1580" spans="1:20">
      <c r="A1580" s="28" t="s">
        <v>1942</v>
      </c>
      <c r="B1580" s="22" t="s">
        <v>273</v>
      </c>
      <c r="C1580" s="22" t="s">
        <v>69</v>
      </c>
      <c r="D1580" s="22" t="s">
        <v>25</v>
      </c>
      <c r="E1580" s="22" t="s">
        <v>26</v>
      </c>
      <c r="F1580" s="23">
        <v>40909</v>
      </c>
      <c r="G1580" s="24" t="s">
        <v>27</v>
      </c>
      <c r="H1580" s="25">
        <v>124900.51</v>
      </c>
      <c r="I1580" s="25">
        <v>-42493.279999999999</v>
      </c>
      <c r="J1580" s="25">
        <v>82407.23</v>
      </c>
      <c r="K1580" s="41">
        <f t="shared" si="52"/>
        <v>2012</v>
      </c>
      <c r="L1580" s="42">
        <f t="shared" si="51"/>
        <v>455.59154412179998</v>
      </c>
      <c r="M1580" s="39">
        <f>(VLOOKUP(DATE(2005,12,1),IGPM!A:B,2,1)/VLOOKUP(DATE(YEAR(F1580),MONTH(F1580),1),IGPM!A:B,2,1))*H1580</f>
        <v>88195.325861319594</v>
      </c>
      <c r="N1580" s="26" t="s">
        <v>28</v>
      </c>
      <c r="O1580" s="26" t="s">
        <v>29</v>
      </c>
      <c r="P1580" s="25">
        <v>-42493.279999999999</v>
      </c>
      <c r="Q1580" s="25">
        <v>82407.23</v>
      </c>
      <c r="R1580" s="25">
        <v>315276.05723220971</v>
      </c>
      <c r="S1580" s="25">
        <v>-107262.2824139334</v>
      </c>
      <c r="T1580" s="27">
        <v>208013.77481827632</v>
      </c>
    </row>
    <row r="1581" spans="1:20">
      <c r="A1581" s="28" t="s">
        <v>1943</v>
      </c>
      <c r="B1581" s="22" t="s">
        <v>273</v>
      </c>
      <c r="C1581" s="22" t="s">
        <v>69</v>
      </c>
      <c r="D1581" s="22" t="s">
        <v>25</v>
      </c>
      <c r="E1581" s="22" t="s">
        <v>26</v>
      </c>
      <c r="F1581" s="23">
        <v>40909</v>
      </c>
      <c r="G1581" s="24" t="s">
        <v>27</v>
      </c>
      <c r="H1581" s="25">
        <v>113266.4</v>
      </c>
      <c r="I1581" s="25">
        <v>-38535.120000000003</v>
      </c>
      <c r="J1581" s="25">
        <v>74731.28</v>
      </c>
      <c r="K1581" s="41">
        <f t="shared" si="52"/>
        <v>2012</v>
      </c>
      <c r="L1581" s="42">
        <f t="shared" si="51"/>
        <v>455.59198985237367</v>
      </c>
      <c r="M1581" s="39">
        <f>(VLOOKUP(DATE(2005,12,1),IGPM!A:B,2,1)/VLOOKUP(DATE(YEAR(F1581),MONTH(F1581),1),IGPM!A:B,2,1))*H1581</f>
        <v>79980.19429335052</v>
      </c>
      <c r="N1581" s="26" t="s">
        <v>28</v>
      </c>
      <c r="O1581" s="26" t="s">
        <v>29</v>
      </c>
      <c r="P1581" s="25">
        <v>-38535.120000000003</v>
      </c>
      <c r="Q1581" s="25">
        <v>74731.28</v>
      </c>
      <c r="R1581" s="25">
        <v>285909.03278846783</v>
      </c>
      <c r="S1581" s="25">
        <v>-97271.025543210926</v>
      </c>
      <c r="T1581" s="27">
        <v>188638.00724525691</v>
      </c>
    </row>
    <row r="1582" spans="1:20">
      <c r="A1582" s="28" t="s">
        <v>1944</v>
      </c>
      <c r="B1582" s="22" t="s">
        <v>273</v>
      </c>
      <c r="C1582" s="22" t="s">
        <v>69</v>
      </c>
      <c r="D1582" s="22" t="s">
        <v>25</v>
      </c>
      <c r="E1582" s="22" t="s">
        <v>26</v>
      </c>
      <c r="F1582" s="23">
        <v>40909</v>
      </c>
      <c r="G1582" s="24" t="s">
        <v>27</v>
      </c>
      <c r="H1582" s="25">
        <v>111904.33</v>
      </c>
      <c r="I1582" s="25">
        <v>-38071.74</v>
      </c>
      <c r="J1582" s="25">
        <v>73832.59</v>
      </c>
      <c r="K1582" s="41">
        <f t="shared" si="52"/>
        <v>2012</v>
      </c>
      <c r="L1582" s="42">
        <f t="shared" si="51"/>
        <v>455.59176307675972</v>
      </c>
      <c r="M1582" s="39">
        <f>(VLOOKUP(DATE(2005,12,1),IGPM!A:B,2,1)/VLOOKUP(DATE(YEAR(F1582),MONTH(F1582),1),IGPM!A:B,2,1))*H1582</f>
        <v>79018.403124556033</v>
      </c>
      <c r="N1582" s="26" t="s">
        <v>28</v>
      </c>
      <c r="O1582" s="26" t="s">
        <v>29</v>
      </c>
      <c r="P1582" s="25">
        <v>-38071.74</v>
      </c>
      <c r="Q1582" s="25">
        <v>73832.59</v>
      </c>
      <c r="R1582" s="25">
        <v>282470.87181319023</v>
      </c>
      <c r="S1582" s="25">
        <v>-96101.353622733863</v>
      </c>
      <c r="T1582" s="27">
        <v>186369.51819045638</v>
      </c>
    </row>
    <row r="1583" spans="1:20">
      <c r="A1583" s="28" t="s">
        <v>1945</v>
      </c>
      <c r="B1583" s="22" t="s">
        <v>273</v>
      </c>
      <c r="C1583" s="22" t="s">
        <v>69</v>
      </c>
      <c r="D1583" s="22" t="s">
        <v>25</v>
      </c>
      <c r="E1583" s="22" t="s">
        <v>26</v>
      </c>
      <c r="F1583" s="23">
        <v>40909</v>
      </c>
      <c r="G1583" s="24" t="s">
        <v>27</v>
      </c>
      <c r="H1583" s="25">
        <v>111038.03</v>
      </c>
      <c r="I1583" s="25">
        <v>-37777.01</v>
      </c>
      <c r="J1583" s="25">
        <v>73261.01999999999</v>
      </c>
      <c r="K1583" s="41">
        <f t="shared" si="52"/>
        <v>2012</v>
      </c>
      <c r="L1583" s="42">
        <f t="shared" si="51"/>
        <v>455.59176467380541</v>
      </c>
      <c r="M1583" s="39">
        <f>(VLOOKUP(DATE(2005,12,1),IGPM!A:B,2,1)/VLOOKUP(DATE(YEAR(F1583),MONTH(F1583),1),IGPM!A:B,2,1))*H1583</f>
        <v>78406.687361396529</v>
      </c>
      <c r="N1583" s="26" t="s">
        <v>28</v>
      </c>
      <c r="O1583" s="26" t="s">
        <v>29</v>
      </c>
      <c r="P1583" s="25">
        <v>-37777.01</v>
      </c>
      <c r="Q1583" s="25">
        <v>73261.01999999999</v>
      </c>
      <c r="R1583" s="25">
        <v>280284.14216428599</v>
      </c>
      <c r="S1583" s="25">
        <v>-95357.390989210224</v>
      </c>
      <c r="T1583" s="27">
        <v>184926.75117507577</v>
      </c>
    </row>
    <row r="1584" spans="1:20">
      <c r="A1584" s="28" t="s">
        <v>1946</v>
      </c>
      <c r="B1584" s="22" t="s">
        <v>113</v>
      </c>
      <c r="C1584" s="22" t="s">
        <v>32</v>
      </c>
      <c r="D1584" s="22" t="s">
        <v>95</v>
      </c>
      <c r="E1584" s="22" t="s">
        <v>26</v>
      </c>
      <c r="F1584" s="23">
        <v>40938</v>
      </c>
      <c r="G1584" s="24" t="s">
        <v>27</v>
      </c>
      <c r="H1584" s="25">
        <v>71121.679999999993</v>
      </c>
      <c r="I1584" s="25">
        <v>-39913.300000000003</v>
      </c>
      <c r="J1584" s="25">
        <v>31208.37999999999</v>
      </c>
      <c r="K1584" s="41">
        <f t="shared" si="52"/>
        <v>2012</v>
      </c>
      <c r="L1584" s="42">
        <f t="shared" si="51"/>
        <v>276.19516301583678</v>
      </c>
      <c r="M1584" s="39">
        <f>(VLOOKUP(DATE(2005,12,1),IGPM!A:B,2,1)/VLOOKUP(DATE(YEAR(F1584),MONTH(F1584),1),IGPM!A:B,2,1))*H1584</f>
        <v>50220.769662225532</v>
      </c>
      <c r="N1584" s="26" t="s">
        <v>28</v>
      </c>
      <c r="O1584" s="26" t="s">
        <v>29</v>
      </c>
      <c r="P1584" s="25">
        <v>-39913.300000000003</v>
      </c>
      <c r="Q1584" s="25">
        <v>31208.37999999999</v>
      </c>
      <c r="R1584" s="25">
        <v>179526.59163786363</v>
      </c>
      <c r="S1584" s="25">
        <v>-100749.85166294644</v>
      </c>
      <c r="T1584" s="27">
        <v>78776.739974917189</v>
      </c>
    </row>
    <row r="1585" spans="1:20">
      <c r="A1585" s="28" t="s">
        <v>1947</v>
      </c>
      <c r="B1585" s="22" t="s">
        <v>113</v>
      </c>
      <c r="C1585" s="22" t="s">
        <v>32</v>
      </c>
      <c r="D1585" s="22" t="s">
        <v>260</v>
      </c>
      <c r="E1585" s="22" t="s">
        <v>26</v>
      </c>
      <c r="F1585" s="23">
        <v>40939</v>
      </c>
      <c r="G1585" s="24" t="s">
        <v>27</v>
      </c>
      <c r="H1585" s="25">
        <v>444168.36</v>
      </c>
      <c r="I1585" s="25">
        <v>-281772.87</v>
      </c>
      <c r="J1585" s="25">
        <v>162395.49</v>
      </c>
      <c r="K1585" s="41">
        <f t="shared" si="52"/>
        <v>2012</v>
      </c>
      <c r="L1585" s="42">
        <f t="shared" si="51"/>
        <v>244.33188262588942</v>
      </c>
      <c r="M1585" s="39">
        <f>(VLOOKUP(DATE(2005,12,1),IGPM!A:B,2,1)/VLOOKUP(DATE(YEAR(F1585),MONTH(F1585),1),IGPM!A:B,2,1))*H1585</f>
        <v>313638.21690950589</v>
      </c>
      <c r="N1585" s="26" t="s">
        <v>28</v>
      </c>
      <c r="O1585" s="26" t="s">
        <v>29</v>
      </c>
      <c r="P1585" s="25">
        <v>-281772.87</v>
      </c>
      <c r="Q1585" s="25">
        <v>162395.49</v>
      </c>
      <c r="R1585" s="25">
        <v>1121177.561949881</v>
      </c>
      <c r="S1585" s="25">
        <v>-711256.01879931462</v>
      </c>
      <c r="T1585" s="27">
        <v>409921.5431505664</v>
      </c>
    </row>
    <row r="1586" spans="1:20">
      <c r="A1586" s="28" t="s">
        <v>1948</v>
      </c>
      <c r="B1586" s="22" t="s">
        <v>113</v>
      </c>
      <c r="C1586" s="22" t="s">
        <v>32</v>
      </c>
      <c r="D1586" s="22" t="s">
        <v>260</v>
      </c>
      <c r="E1586" s="22" t="s">
        <v>26</v>
      </c>
      <c r="F1586" s="23">
        <v>40939</v>
      </c>
      <c r="G1586" s="24" t="s">
        <v>27</v>
      </c>
      <c r="H1586" s="25">
        <v>518793.32</v>
      </c>
      <c r="I1586" s="25">
        <v>-329167.55</v>
      </c>
      <c r="J1586" s="25">
        <v>189625.77000000002</v>
      </c>
      <c r="K1586" s="41">
        <f t="shared" si="52"/>
        <v>2012</v>
      </c>
      <c r="L1586" s="42">
        <f t="shared" si="51"/>
        <v>244.29189511542069</v>
      </c>
      <c r="M1586" s="39">
        <f>(VLOOKUP(DATE(2005,12,1),IGPM!A:B,2,1)/VLOOKUP(DATE(YEAR(F1586),MONTH(F1586),1),IGPM!A:B,2,1))*H1586</f>
        <v>366332.73885011242</v>
      </c>
      <c r="N1586" s="26" t="s">
        <v>28</v>
      </c>
      <c r="O1586" s="26" t="s">
        <v>29</v>
      </c>
      <c r="P1586" s="25">
        <v>-329167.55</v>
      </c>
      <c r="Q1586" s="25">
        <v>189625.77000000002</v>
      </c>
      <c r="R1586" s="25">
        <v>1309547.1943870212</v>
      </c>
      <c r="S1586" s="25">
        <v>-830890.50102986977</v>
      </c>
      <c r="T1586" s="27">
        <v>478656.69335715147</v>
      </c>
    </row>
    <row r="1587" spans="1:20">
      <c r="A1587" s="28" t="s">
        <v>1949</v>
      </c>
      <c r="B1587" s="22" t="s">
        <v>220</v>
      </c>
      <c r="C1587" s="22" t="s">
        <v>32</v>
      </c>
      <c r="D1587" s="22" t="s">
        <v>260</v>
      </c>
      <c r="E1587" s="22" t="s">
        <v>26</v>
      </c>
      <c r="F1587" s="23">
        <v>40939</v>
      </c>
      <c r="G1587" s="24" t="s">
        <v>27</v>
      </c>
      <c r="H1587" s="25">
        <v>8503.65</v>
      </c>
      <c r="I1587" s="25">
        <v>-5395.45</v>
      </c>
      <c r="J1587" s="25">
        <v>3108.2</v>
      </c>
      <c r="K1587" s="41">
        <f t="shared" si="52"/>
        <v>2012</v>
      </c>
      <c r="L1587" s="42">
        <f t="shared" si="51"/>
        <v>244.29208870437128</v>
      </c>
      <c r="M1587" s="39">
        <f>(VLOOKUP(DATE(2005,12,1),IGPM!A:B,2,1)/VLOOKUP(DATE(YEAR(F1587),MONTH(F1587),1),IGPM!A:B,2,1))*H1587</f>
        <v>6004.636672505263</v>
      </c>
      <c r="N1587" s="26" t="s">
        <v>28</v>
      </c>
      <c r="O1587" s="26" t="s">
        <v>29</v>
      </c>
      <c r="P1587" s="25">
        <v>-5395.45</v>
      </c>
      <c r="Q1587" s="25">
        <v>3108.2</v>
      </c>
      <c r="R1587" s="25">
        <v>21465.062425146865</v>
      </c>
      <c r="S1587" s="25">
        <v>-13619.289488838165</v>
      </c>
      <c r="T1587" s="27">
        <v>7845.7729363087001</v>
      </c>
    </row>
    <row r="1588" spans="1:20">
      <c r="A1588" s="28" t="s">
        <v>1950</v>
      </c>
      <c r="B1588" s="22" t="s">
        <v>220</v>
      </c>
      <c r="C1588" s="22" t="s">
        <v>32</v>
      </c>
      <c r="D1588" s="22" t="s">
        <v>260</v>
      </c>
      <c r="E1588" s="22" t="s">
        <v>26</v>
      </c>
      <c r="F1588" s="23">
        <v>40939</v>
      </c>
      <c r="G1588" s="24" t="s">
        <v>27</v>
      </c>
      <c r="H1588" s="25">
        <v>8503.65</v>
      </c>
      <c r="I1588" s="25">
        <v>-5395.45</v>
      </c>
      <c r="J1588" s="25">
        <v>3108.2</v>
      </c>
      <c r="K1588" s="41">
        <f t="shared" si="52"/>
        <v>2012</v>
      </c>
      <c r="L1588" s="42">
        <f t="shared" si="51"/>
        <v>244.29208870437128</v>
      </c>
      <c r="M1588" s="39">
        <f>(VLOOKUP(DATE(2005,12,1),IGPM!A:B,2,1)/VLOOKUP(DATE(YEAR(F1588),MONTH(F1588),1),IGPM!A:B,2,1))*H1588</f>
        <v>6004.636672505263</v>
      </c>
      <c r="N1588" s="26" t="s">
        <v>28</v>
      </c>
      <c r="O1588" s="26" t="s">
        <v>29</v>
      </c>
      <c r="P1588" s="25">
        <v>-5395.45</v>
      </c>
      <c r="Q1588" s="25">
        <v>3108.2</v>
      </c>
      <c r="R1588" s="25">
        <v>21465.062425146865</v>
      </c>
      <c r="S1588" s="25">
        <v>-13619.289488838165</v>
      </c>
      <c r="T1588" s="27">
        <v>7845.7729363087001</v>
      </c>
    </row>
    <row r="1589" spans="1:20">
      <c r="A1589" s="28" t="s">
        <v>1951</v>
      </c>
      <c r="B1589" s="22" t="s">
        <v>1952</v>
      </c>
      <c r="C1589" s="22" t="s">
        <v>32</v>
      </c>
      <c r="D1589" s="22" t="s">
        <v>260</v>
      </c>
      <c r="E1589" s="22" t="s">
        <v>26</v>
      </c>
      <c r="F1589" s="23">
        <v>40939</v>
      </c>
      <c r="G1589" s="24" t="s">
        <v>27</v>
      </c>
      <c r="H1589" s="25">
        <v>20833.93</v>
      </c>
      <c r="I1589" s="25">
        <v>-14598.05</v>
      </c>
      <c r="J1589" s="25">
        <v>6235.880000000001</v>
      </c>
      <c r="K1589" s="41">
        <f t="shared" si="52"/>
        <v>2012</v>
      </c>
      <c r="L1589" s="42">
        <f t="shared" si="51"/>
        <v>221.21167895712099</v>
      </c>
      <c r="M1589" s="39">
        <f>(VLOOKUP(DATE(2005,12,1),IGPM!A:B,2,1)/VLOOKUP(DATE(YEAR(F1589),MONTH(F1589),1),IGPM!A:B,2,1))*H1589</f>
        <v>14711.351021080076</v>
      </c>
      <c r="N1589" s="26" t="s">
        <v>28</v>
      </c>
      <c r="O1589" s="26" t="s">
        <v>29</v>
      </c>
      <c r="P1589" s="25">
        <v>-14598.05</v>
      </c>
      <c r="Q1589" s="25">
        <v>6235.880000000001</v>
      </c>
      <c r="R1589" s="25">
        <v>52589.371388890657</v>
      </c>
      <c r="S1589" s="25">
        <v>-36848.65375872892</v>
      </c>
      <c r="T1589" s="27">
        <v>15740.717630161736</v>
      </c>
    </row>
    <row r="1590" spans="1:20">
      <c r="A1590" s="28" t="s">
        <v>1953</v>
      </c>
      <c r="B1590" s="22" t="s">
        <v>523</v>
      </c>
      <c r="C1590" s="22" t="s">
        <v>32</v>
      </c>
      <c r="D1590" s="22" t="s">
        <v>260</v>
      </c>
      <c r="E1590" s="22" t="s">
        <v>26</v>
      </c>
      <c r="F1590" s="23">
        <v>40939</v>
      </c>
      <c r="G1590" s="24" t="s">
        <v>27</v>
      </c>
      <c r="H1590" s="25">
        <v>37841.230000000003</v>
      </c>
      <c r="I1590" s="25">
        <v>-22749.9</v>
      </c>
      <c r="J1590" s="25">
        <v>15091.330000000002</v>
      </c>
      <c r="K1590" s="41">
        <f t="shared" si="52"/>
        <v>2012</v>
      </c>
      <c r="L1590" s="42">
        <f t="shared" si="51"/>
        <v>257.82050250770334</v>
      </c>
      <c r="M1590" s="39">
        <f>(VLOOKUP(DATE(2005,12,1),IGPM!A:B,2,1)/VLOOKUP(DATE(YEAR(F1590),MONTH(F1590),1),IGPM!A:B,2,1))*H1590</f>
        <v>26720.624366090604</v>
      </c>
      <c r="N1590" s="26" t="s">
        <v>28</v>
      </c>
      <c r="O1590" s="26" t="s">
        <v>29</v>
      </c>
      <c r="P1590" s="25">
        <v>-22749.9</v>
      </c>
      <c r="Q1590" s="25">
        <v>15091.330000000002</v>
      </c>
      <c r="R1590" s="25">
        <v>95519.496239184387</v>
      </c>
      <c r="S1590" s="25">
        <v>-57425.696455739439</v>
      </c>
      <c r="T1590" s="27">
        <v>38093.799783444949</v>
      </c>
    </row>
    <row r="1591" spans="1:20">
      <c r="A1591" s="28" t="s">
        <v>1954</v>
      </c>
      <c r="B1591" s="22" t="s">
        <v>1955</v>
      </c>
      <c r="C1591" s="22" t="s">
        <v>32</v>
      </c>
      <c r="D1591" s="22" t="s">
        <v>260</v>
      </c>
      <c r="E1591" s="22" t="s">
        <v>26</v>
      </c>
      <c r="F1591" s="23">
        <v>40939</v>
      </c>
      <c r="G1591" s="24" t="s">
        <v>27</v>
      </c>
      <c r="H1591" s="25">
        <v>20408.75</v>
      </c>
      <c r="I1591" s="25">
        <v>-14300.13</v>
      </c>
      <c r="J1591" s="25">
        <v>6108.6200000000008</v>
      </c>
      <c r="K1591" s="41">
        <f t="shared" si="52"/>
        <v>2012</v>
      </c>
      <c r="L1591" s="42">
        <f t="shared" si="51"/>
        <v>221.21171276065323</v>
      </c>
      <c r="M1591" s="39">
        <f>(VLOOKUP(DATE(2005,12,1),IGPM!A:B,2,1)/VLOOKUP(DATE(YEAR(F1591),MONTH(F1591),1),IGPM!A:B,2,1))*H1591</f>
        <v>14411.120952766378</v>
      </c>
      <c r="N1591" s="26" t="s">
        <v>28</v>
      </c>
      <c r="O1591" s="26" t="s">
        <v>29</v>
      </c>
      <c r="P1591" s="25">
        <v>-14300.13</v>
      </c>
      <c r="Q1591" s="25">
        <v>6108.6200000000008</v>
      </c>
      <c r="R1591" s="25">
        <v>51516.12457817715</v>
      </c>
      <c r="S1591" s="25">
        <v>-36096.638871274736</v>
      </c>
      <c r="T1591" s="27">
        <v>15419.485706902415</v>
      </c>
    </row>
    <row r="1592" spans="1:20">
      <c r="A1592" s="28" t="s">
        <v>1956</v>
      </c>
      <c r="B1592" s="22" t="s">
        <v>1952</v>
      </c>
      <c r="C1592" s="22" t="s">
        <v>32</v>
      </c>
      <c r="D1592" s="22" t="s">
        <v>260</v>
      </c>
      <c r="E1592" s="22" t="s">
        <v>26</v>
      </c>
      <c r="F1592" s="23">
        <v>40939</v>
      </c>
      <c r="G1592" s="24" t="s">
        <v>27</v>
      </c>
      <c r="H1592" s="25">
        <v>20833.93</v>
      </c>
      <c r="I1592" s="25">
        <v>-14598.05</v>
      </c>
      <c r="J1592" s="25">
        <v>6235.880000000001</v>
      </c>
      <c r="K1592" s="41">
        <f t="shared" si="52"/>
        <v>2012</v>
      </c>
      <c r="L1592" s="42">
        <f t="shared" si="51"/>
        <v>221.21167895712099</v>
      </c>
      <c r="M1592" s="39">
        <f>(VLOOKUP(DATE(2005,12,1),IGPM!A:B,2,1)/VLOOKUP(DATE(YEAR(F1592),MONTH(F1592),1),IGPM!A:B,2,1))*H1592</f>
        <v>14711.351021080076</v>
      </c>
      <c r="N1592" s="26" t="s">
        <v>28</v>
      </c>
      <c r="O1592" s="26" t="s">
        <v>29</v>
      </c>
      <c r="P1592" s="25">
        <v>-14598.05</v>
      </c>
      <c r="Q1592" s="25">
        <v>6235.880000000001</v>
      </c>
      <c r="R1592" s="25">
        <v>52589.371388890657</v>
      </c>
      <c r="S1592" s="25">
        <v>-36848.65375872892</v>
      </c>
      <c r="T1592" s="27">
        <v>15740.717630161736</v>
      </c>
    </row>
    <row r="1593" spans="1:20">
      <c r="A1593" s="28" t="s">
        <v>1957</v>
      </c>
      <c r="B1593" s="22" t="s">
        <v>523</v>
      </c>
      <c r="C1593" s="22" t="s">
        <v>32</v>
      </c>
      <c r="D1593" s="22" t="s">
        <v>260</v>
      </c>
      <c r="E1593" s="22" t="s">
        <v>26</v>
      </c>
      <c r="F1593" s="23">
        <v>40939</v>
      </c>
      <c r="G1593" s="24" t="s">
        <v>27</v>
      </c>
      <c r="H1593" s="25">
        <v>37841.230000000003</v>
      </c>
      <c r="I1593" s="25">
        <v>-22749.9</v>
      </c>
      <c r="J1593" s="25">
        <v>15091.330000000002</v>
      </c>
      <c r="K1593" s="41">
        <f t="shared" si="52"/>
        <v>2012</v>
      </c>
      <c r="L1593" s="42">
        <f t="shared" si="51"/>
        <v>257.82050250770334</v>
      </c>
      <c r="M1593" s="39">
        <f>(VLOOKUP(DATE(2005,12,1),IGPM!A:B,2,1)/VLOOKUP(DATE(YEAR(F1593),MONTH(F1593),1),IGPM!A:B,2,1))*H1593</f>
        <v>26720.624366090604</v>
      </c>
      <c r="N1593" s="26" t="s">
        <v>28</v>
      </c>
      <c r="O1593" s="26" t="s">
        <v>29</v>
      </c>
      <c r="P1593" s="25">
        <v>-22749.9</v>
      </c>
      <c r="Q1593" s="25">
        <v>15091.330000000002</v>
      </c>
      <c r="R1593" s="25">
        <v>95519.496239184387</v>
      </c>
      <c r="S1593" s="25">
        <v>-57425.696455739439</v>
      </c>
      <c r="T1593" s="27">
        <v>38093.799783444949</v>
      </c>
    </row>
    <row r="1594" spans="1:20">
      <c r="A1594" s="28" t="s">
        <v>1958</v>
      </c>
      <c r="B1594" s="22" t="s">
        <v>1955</v>
      </c>
      <c r="C1594" s="22" t="s">
        <v>32</v>
      </c>
      <c r="D1594" s="22" t="s">
        <v>260</v>
      </c>
      <c r="E1594" s="22" t="s">
        <v>26</v>
      </c>
      <c r="F1594" s="23">
        <v>40939</v>
      </c>
      <c r="G1594" s="24" t="s">
        <v>27</v>
      </c>
      <c r="H1594" s="25">
        <v>20408.75</v>
      </c>
      <c r="I1594" s="25">
        <v>-14300.13</v>
      </c>
      <c r="J1594" s="25">
        <v>6108.6200000000008</v>
      </c>
      <c r="K1594" s="41">
        <f t="shared" si="52"/>
        <v>2012</v>
      </c>
      <c r="L1594" s="42">
        <f t="shared" si="51"/>
        <v>221.21171276065323</v>
      </c>
      <c r="M1594" s="39">
        <f>(VLOOKUP(DATE(2005,12,1),IGPM!A:B,2,1)/VLOOKUP(DATE(YEAR(F1594),MONTH(F1594),1),IGPM!A:B,2,1))*H1594</f>
        <v>14411.120952766378</v>
      </c>
      <c r="N1594" s="26" t="s">
        <v>28</v>
      </c>
      <c r="O1594" s="26" t="s">
        <v>29</v>
      </c>
      <c r="P1594" s="25">
        <v>-14300.13</v>
      </c>
      <c r="Q1594" s="25">
        <v>6108.6200000000008</v>
      </c>
      <c r="R1594" s="25">
        <v>51516.12457817715</v>
      </c>
      <c r="S1594" s="25">
        <v>-36096.638871274736</v>
      </c>
      <c r="T1594" s="27">
        <v>15419.485706902415</v>
      </c>
    </row>
    <row r="1595" spans="1:20">
      <c r="A1595" s="28" t="s">
        <v>1959</v>
      </c>
      <c r="B1595" s="22" t="s">
        <v>1960</v>
      </c>
      <c r="C1595" s="22" t="s">
        <v>32</v>
      </c>
      <c r="D1595" s="22" t="s">
        <v>260</v>
      </c>
      <c r="E1595" s="22" t="s">
        <v>26</v>
      </c>
      <c r="F1595" s="23">
        <v>40939</v>
      </c>
      <c r="G1595" s="24" t="s">
        <v>27</v>
      </c>
      <c r="H1595" s="25">
        <v>45636.24</v>
      </c>
      <c r="I1595" s="25">
        <v>-31976.66</v>
      </c>
      <c r="J1595" s="25">
        <v>13659.579999999998</v>
      </c>
      <c r="K1595" s="41">
        <f t="shared" si="52"/>
        <v>2012</v>
      </c>
      <c r="L1595" s="42">
        <f t="shared" si="51"/>
        <v>221.21188391783255</v>
      </c>
      <c r="M1595" s="39">
        <f>(VLOOKUP(DATE(2005,12,1),IGPM!A:B,2,1)/VLOOKUP(DATE(YEAR(F1595),MONTH(F1595),1),IGPM!A:B,2,1))*H1595</f>
        <v>32224.872883908862</v>
      </c>
      <c r="N1595" s="26" t="s">
        <v>28</v>
      </c>
      <c r="O1595" s="26" t="s">
        <v>29</v>
      </c>
      <c r="P1595" s="25">
        <v>-31976.66</v>
      </c>
      <c r="Q1595" s="25">
        <v>13659.579999999998</v>
      </c>
      <c r="R1595" s="25">
        <v>115195.79715169185</v>
      </c>
      <c r="S1595" s="25">
        <v>-80716.045821229331</v>
      </c>
      <c r="T1595" s="27">
        <v>34479.751330462517</v>
      </c>
    </row>
    <row r="1596" spans="1:20">
      <c r="A1596" s="28" t="s">
        <v>1961</v>
      </c>
      <c r="B1596" s="22" t="s">
        <v>263</v>
      </c>
      <c r="C1596" s="22" t="s">
        <v>172</v>
      </c>
      <c r="D1596" s="22" t="s">
        <v>260</v>
      </c>
      <c r="E1596" s="22" t="s">
        <v>26</v>
      </c>
      <c r="F1596" s="23">
        <v>40939</v>
      </c>
      <c r="G1596" s="24" t="s">
        <v>27</v>
      </c>
      <c r="H1596" s="25">
        <v>54171.68</v>
      </c>
      <c r="I1596" s="25">
        <v>-30801.07</v>
      </c>
      <c r="J1596" s="25">
        <v>23370.61</v>
      </c>
      <c r="K1596" s="41">
        <f t="shared" si="52"/>
        <v>2012</v>
      </c>
      <c r="L1596" s="42">
        <f t="shared" si="51"/>
        <v>272.60775031516766</v>
      </c>
      <c r="M1596" s="39">
        <f>(VLOOKUP(DATE(2005,12,1),IGPM!A:B,2,1)/VLOOKUP(DATE(YEAR(F1596),MONTH(F1596),1),IGPM!A:B,2,1))*H1596</f>
        <v>38251.957258262031</v>
      </c>
      <c r="N1596" s="26" t="s">
        <v>28</v>
      </c>
      <c r="O1596" s="26" t="s">
        <v>29</v>
      </c>
      <c r="P1596" s="25">
        <v>-30801.07</v>
      </c>
      <c r="Q1596" s="25">
        <v>23370.61</v>
      </c>
      <c r="R1596" s="25">
        <v>136741.10445221522</v>
      </c>
      <c r="S1596" s="25">
        <v>-77748.600931519803</v>
      </c>
      <c r="T1596" s="27">
        <v>58992.50352069542</v>
      </c>
    </row>
    <row r="1597" spans="1:20">
      <c r="A1597" s="28" t="s">
        <v>1962</v>
      </c>
      <c r="B1597" s="22" t="s">
        <v>61</v>
      </c>
      <c r="C1597" s="22" t="s">
        <v>172</v>
      </c>
      <c r="D1597" s="22" t="s">
        <v>260</v>
      </c>
      <c r="E1597" s="22" t="s">
        <v>26</v>
      </c>
      <c r="F1597" s="23">
        <v>40939</v>
      </c>
      <c r="G1597" s="24" t="s">
        <v>27</v>
      </c>
      <c r="H1597" s="25">
        <v>18424.57</v>
      </c>
      <c r="I1597" s="25">
        <v>-11239.03</v>
      </c>
      <c r="J1597" s="25">
        <v>7185.5399999999991</v>
      </c>
      <c r="K1597" s="41">
        <f t="shared" si="52"/>
        <v>2012</v>
      </c>
      <c r="L1597" s="42">
        <f t="shared" si="51"/>
        <v>254.09740431336155</v>
      </c>
      <c r="M1597" s="39">
        <f>(VLOOKUP(DATE(2005,12,1),IGPM!A:B,2,1)/VLOOKUP(DATE(YEAR(F1597),MONTH(F1597),1),IGPM!A:B,2,1))*H1597</f>
        <v>13010.042593138276</v>
      </c>
      <c r="N1597" s="26" t="s">
        <v>28</v>
      </c>
      <c r="O1597" s="26" t="s">
        <v>29</v>
      </c>
      <c r="P1597" s="25">
        <v>-11239.03</v>
      </c>
      <c r="Q1597" s="25">
        <v>7185.5399999999991</v>
      </c>
      <c r="R1597" s="25">
        <v>46507.622633397208</v>
      </c>
      <c r="S1597" s="25">
        <v>-28369.756580773948</v>
      </c>
      <c r="T1597" s="27">
        <v>18137.86605262326</v>
      </c>
    </row>
    <row r="1598" spans="1:20">
      <c r="A1598" s="28" t="s">
        <v>1963</v>
      </c>
      <c r="B1598" s="22" t="s">
        <v>1964</v>
      </c>
      <c r="C1598" s="22" t="s">
        <v>172</v>
      </c>
      <c r="D1598" s="22" t="s">
        <v>260</v>
      </c>
      <c r="E1598" s="22" t="s">
        <v>26</v>
      </c>
      <c r="F1598" s="23">
        <v>40939</v>
      </c>
      <c r="G1598" s="24" t="s">
        <v>27</v>
      </c>
      <c r="H1598" s="25">
        <v>20550.48</v>
      </c>
      <c r="I1598" s="25">
        <v>-14899.08</v>
      </c>
      <c r="J1598" s="25">
        <v>5651.4</v>
      </c>
      <c r="K1598" s="41">
        <f t="shared" si="52"/>
        <v>2012</v>
      </c>
      <c r="L1598" s="42">
        <f t="shared" si="51"/>
        <v>213.79336173777173</v>
      </c>
      <c r="M1598" s="39">
        <f>(VLOOKUP(DATE(2005,12,1),IGPM!A:B,2,1)/VLOOKUP(DATE(YEAR(F1598),MONTH(F1598),1),IGPM!A:B,2,1))*H1598</f>
        <v>14511.199995953028</v>
      </c>
      <c r="N1598" s="26" t="s">
        <v>28</v>
      </c>
      <c r="O1598" s="26" t="s">
        <v>29</v>
      </c>
      <c r="P1598" s="25">
        <v>-14899.08</v>
      </c>
      <c r="Q1598" s="25">
        <v>5651.4</v>
      </c>
      <c r="R1598" s="25">
        <v>51873.881929140094</v>
      </c>
      <c r="S1598" s="25">
        <v>-37608.518962710972</v>
      </c>
      <c r="T1598" s="27">
        <v>14265.362966429122</v>
      </c>
    </row>
    <row r="1599" spans="1:20">
      <c r="A1599" s="28" t="s">
        <v>1965</v>
      </c>
      <c r="B1599" s="22" t="s">
        <v>61</v>
      </c>
      <c r="C1599" s="22" t="s">
        <v>172</v>
      </c>
      <c r="D1599" s="22" t="s">
        <v>260</v>
      </c>
      <c r="E1599" s="22" t="s">
        <v>26</v>
      </c>
      <c r="F1599" s="23">
        <v>40939</v>
      </c>
      <c r="G1599" s="24" t="s">
        <v>27</v>
      </c>
      <c r="H1599" s="25">
        <v>18424.57</v>
      </c>
      <c r="I1599" s="25">
        <v>-11239.03</v>
      </c>
      <c r="J1599" s="25">
        <v>7185.5399999999991</v>
      </c>
      <c r="K1599" s="41">
        <f t="shared" si="52"/>
        <v>2012</v>
      </c>
      <c r="L1599" s="42">
        <f t="shared" si="51"/>
        <v>254.09740431336155</v>
      </c>
      <c r="M1599" s="39">
        <f>(VLOOKUP(DATE(2005,12,1),IGPM!A:B,2,1)/VLOOKUP(DATE(YEAR(F1599),MONTH(F1599),1),IGPM!A:B,2,1))*H1599</f>
        <v>13010.042593138276</v>
      </c>
      <c r="N1599" s="26" t="s">
        <v>28</v>
      </c>
      <c r="O1599" s="26" t="s">
        <v>29</v>
      </c>
      <c r="P1599" s="25">
        <v>-11239.03</v>
      </c>
      <c r="Q1599" s="25">
        <v>7185.5399999999991</v>
      </c>
      <c r="R1599" s="25">
        <v>46507.622633397208</v>
      </c>
      <c r="S1599" s="25">
        <v>-28369.756580773948</v>
      </c>
      <c r="T1599" s="27">
        <v>18137.86605262326</v>
      </c>
    </row>
    <row r="1600" spans="1:20">
      <c r="A1600" s="28" t="s">
        <v>1966</v>
      </c>
      <c r="B1600" s="22" t="s">
        <v>1964</v>
      </c>
      <c r="C1600" s="22" t="s">
        <v>172</v>
      </c>
      <c r="D1600" s="22" t="s">
        <v>260</v>
      </c>
      <c r="E1600" s="22" t="s">
        <v>26</v>
      </c>
      <c r="F1600" s="23">
        <v>40939</v>
      </c>
      <c r="G1600" s="24" t="s">
        <v>27</v>
      </c>
      <c r="H1600" s="25">
        <v>20550.48</v>
      </c>
      <c r="I1600" s="25">
        <v>-14899.08</v>
      </c>
      <c r="J1600" s="25">
        <v>5651.4</v>
      </c>
      <c r="K1600" s="41">
        <f t="shared" si="52"/>
        <v>2012</v>
      </c>
      <c r="L1600" s="42">
        <f t="shared" si="51"/>
        <v>213.79336173777173</v>
      </c>
      <c r="M1600" s="39">
        <f>(VLOOKUP(DATE(2005,12,1),IGPM!A:B,2,1)/VLOOKUP(DATE(YEAR(F1600),MONTH(F1600),1),IGPM!A:B,2,1))*H1600</f>
        <v>14511.199995953028</v>
      </c>
      <c r="N1600" s="26" t="s">
        <v>28</v>
      </c>
      <c r="O1600" s="26" t="s">
        <v>29</v>
      </c>
      <c r="P1600" s="25">
        <v>-14899.08</v>
      </c>
      <c r="Q1600" s="25">
        <v>5651.4</v>
      </c>
      <c r="R1600" s="25">
        <v>51873.881929140094</v>
      </c>
      <c r="S1600" s="25">
        <v>-37608.518962710972</v>
      </c>
      <c r="T1600" s="27">
        <v>14265.362966429122</v>
      </c>
    </row>
    <row r="1601" spans="1:20">
      <c r="A1601" s="28" t="s">
        <v>1967</v>
      </c>
      <c r="B1601" s="22" t="s">
        <v>61</v>
      </c>
      <c r="C1601" s="22" t="s">
        <v>172</v>
      </c>
      <c r="D1601" s="22" t="s">
        <v>260</v>
      </c>
      <c r="E1601" s="22" t="s">
        <v>26</v>
      </c>
      <c r="F1601" s="23">
        <v>40939</v>
      </c>
      <c r="G1601" s="24" t="s">
        <v>27</v>
      </c>
      <c r="H1601" s="25">
        <v>27495.119999999999</v>
      </c>
      <c r="I1601" s="25">
        <v>-16772.07</v>
      </c>
      <c r="J1601" s="25">
        <v>10723.05</v>
      </c>
      <c r="K1601" s="41">
        <f t="shared" si="52"/>
        <v>2012</v>
      </c>
      <c r="L1601" s="42">
        <f t="shared" si="51"/>
        <v>254.09765163155171</v>
      </c>
      <c r="M1601" s="39">
        <f>(VLOOKUP(DATE(2005,12,1),IGPM!A:B,2,1)/VLOOKUP(DATE(YEAR(F1601),MONTH(F1601),1),IGPM!A:B,2,1))*H1601</f>
        <v>19414.981315897636</v>
      </c>
      <c r="N1601" s="26" t="s">
        <v>28</v>
      </c>
      <c r="O1601" s="26" t="s">
        <v>29</v>
      </c>
      <c r="P1601" s="25">
        <v>-16772.07</v>
      </c>
      <c r="Q1601" s="25">
        <v>10723.05</v>
      </c>
      <c r="R1601" s="25">
        <v>69403.663978045195</v>
      </c>
      <c r="S1601" s="25">
        <v>-42336.353159988117</v>
      </c>
      <c r="T1601" s="27">
        <v>27067.310818057078</v>
      </c>
    </row>
    <row r="1602" spans="1:20">
      <c r="A1602" s="28" t="s">
        <v>1968</v>
      </c>
      <c r="B1602" s="22" t="s">
        <v>562</v>
      </c>
      <c r="C1602" s="22" t="s">
        <v>172</v>
      </c>
      <c r="D1602" s="22" t="s">
        <v>260</v>
      </c>
      <c r="E1602" s="22" t="s">
        <v>26</v>
      </c>
      <c r="F1602" s="23">
        <v>40939</v>
      </c>
      <c r="G1602" s="24" t="s">
        <v>27</v>
      </c>
      <c r="H1602" s="25">
        <v>20550.48</v>
      </c>
      <c r="I1602" s="25">
        <v>-14899.08</v>
      </c>
      <c r="J1602" s="25">
        <v>5651.4</v>
      </c>
      <c r="K1602" s="41">
        <f t="shared" si="52"/>
        <v>2012</v>
      </c>
      <c r="L1602" s="42">
        <f t="shared" si="51"/>
        <v>213.79336173777173</v>
      </c>
      <c r="M1602" s="39">
        <f>(VLOOKUP(DATE(2005,12,1),IGPM!A:B,2,1)/VLOOKUP(DATE(YEAR(F1602),MONTH(F1602),1),IGPM!A:B,2,1))*H1602</f>
        <v>14511.199995953028</v>
      </c>
      <c r="N1602" s="26" t="s">
        <v>28</v>
      </c>
      <c r="O1602" s="26" t="s">
        <v>29</v>
      </c>
      <c r="P1602" s="25">
        <v>-14899.08</v>
      </c>
      <c r="Q1602" s="25">
        <v>5651.4</v>
      </c>
      <c r="R1602" s="25">
        <v>51873.881929140094</v>
      </c>
      <c r="S1602" s="25">
        <v>-37608.518962710972</v>
      </c>
      <c r="T1602" s="27">
        <v>14265.362966429122</v>
      </c>
    </row>
    <row r="1603" spans="1:20">
      <c r="A1603" s="28" t="s">
        <v>1969</v>
      </c>
      <c r="B1603" s="22" t="s">
        <v>61</v>
      </c>
      <c r="C1603" s="22" t="s">
        <v>172</v>
      </c>
      <c r="D1603" s="22" t="s">
        <v>260</v>
      </c>
      <c r="E1603" s="22" t="s">
        <v>26</v>
      </c>
      <c r="F1603" s="23">
        <v>40939</v>
      </c>
      <c r="G1603" s="24" t="s">
        <v>27</v>
      </c>
      <c r="H1603" s="25">
        <v>27495.119999999999</v>
      </c>
      <c r="I1603" s="25">
        <v>-16772.07</v>
      </c>
      <c r="J1603" s="25">
        <v>10723.05</v>
      </c>
      <c r="K1603" s="41">
        <f t="shared" si="52"/>
        <v>2012</v>
      </c>
      <c r="L1603" s="42">
        <f t="shared" ref="L1603:L1666" si="53">IFERROR((DATEDIF(F1603,DATE(2024,12,31),"M")*H1603)/(H1603-J1603),12*_xlfn.NUMBERVALUE(LEFT(G1603,3)))</f>
        <v>254.09765163155171</v>
      </c>
      <c r="M1603" s="39">
        <f>(VLOOKUP(DATE(2005,12,1),IGPM!A:B,2,1)/VLOOKUP(DATE(YEAR(F1603),MONTH(F1603),1),IGPM!A:B,2,1))*H1603</f>
        <v>19414.981315897636</v>
      </c>
      <c r="N1603" s="26" t="s">
        <v>28</v>
      </c>
      <c r="O1603" s="26" t="s">
        <v>29</v>
      </c>
      <c r="P1603" s="25">
        <v>-16772.07</v>
      </c>
      <c r="Q1603" s="25">
        <v>10723.05</v>
      </c>
      <c r="R1603" s="25">
        <v>69403.663978045195</v>
      </c>
      <c r="S1603" s="25">
        <v>-42336.353159988117</v>
      </c>
      <c r="T1603" s="27">
        <v>27067.310818057078</v>
      </c>
    </row>
    <row r="1604" spans="1:20">
      <c r="A1604" s="28" t="s">
        <v>1970</v>
      </c>
      <c r="B1604" s="22" t="s">
        <v>562</v>
      </c>
      <c r="C1604" s="22" t="s">
        <v>172</v>
      </c>
      <c r="D1604" s="22" t="s">
        <v>260</v>
      </c>
      <c r="E1604" s="22" t="s">
        <v>26</v>
      </c>
      <c r="F1604" s="23">
        <v>40939</v>
      </c>
      <c r="G1604" s="24" t="s">
        <v>27</v>
      </c>
      <c r="H1604" s="25">
        <v>20550.48</v>
      </c>
      <c r="I1604" s="25">
        <v>-14899.08</v>
      </c>
      <c r="J1604" s="25">
        <v>5651.4</v>
      </c>
      <c r="K1604" s="41">
        <f t="shared" si="52"/>
        <v>2012</v>
      </c>
      <c r="L1604" s="42">
        <f t="shared" si="53"/>
        <v>213.79336173777173</v>
      </c>
      <c r="M1604" s="39">
        <f>(VLOOKUP(DATE(2005,12,1),IGPM!A:B,2,1)/VLOOKUP(DATE(YEAR(F1604),MONTH(F1604),1),IGPM!A:B,2,1))*H1604</f>
        <v>14511.199995953028</v>
      </c>
      <c r="N1604" s="26" t="s">
        <v>28</v>
      </c>
      <c r="O1604" s="26" t="s">
        <v>29</v>
      </c>
      <c r="P1604" s="25">
        <v>-14899.08</v>
      </c>
      <c r="Q1604" s="25">
        <v>5651.4</v>
      </c>
      <c r="R1604" s="25">
        <v>51873.881929140094</v>
      </c>
      <c r="S1604" s="25">
        <v>-37608.518962710972</v>
      </c>
      <c r="T1604" s="27">
        <v>14265.362966429122</v>
      </c>
    </row>
    <row r="1605" spans="1:20">
      <c r="A1605" s="28" t="s">
        <v>1971</v>
      </c>
      <c r="B1605" s="22" t="s">
        <v>734</v>
      </c>
      <c r="C1605" s="22" t="s">
        <v>32</v>
      </c>
      <c r="D1605" s="22" t="s">
        <v>260</v>
      </c>
      <c r="E1605" s="22" t="s">
        <v>26</v>
      </c>
      <c r="F1605" s="23">
        <v>40939</v>
      </c>
      <c r="G1605" s="24" t="s">
        <v>27</v>
      </c>
      <c r="H1605" s="25">
        <v>1559</v>
      </c>
      <c r="I1605" s="25">
        <v>-945.48</v>
      </c>
      <c r="J1605" s="25">
        <v>613.52</v>
      </c>
      <c r="K1605" s="41">
        <f t="shared" ref="K1605:K1668" si="54">YEAR(F1605)</f>
        <v>2012</v>
      </c>
      <c r="L1605" s="42">
        <f t="shared" si="53"/>
        <v>255.57917671447308</v>
      </c>
      <c r="M1605" s="39">
        <f>(VLOOKUP(DATE(2005,12,1),IGPM!A:B,2,1)/VLOOKUP(DATE(YEAR(F1605),MONTH(F1605),1),IGPM!A:B,2,1))*H1605</f>
        <v>1100.848291314401</v>
      </c>
      <c r="N1605" s="26" t="s">
        <v>28</v>
      </c>
      <c r="O1605" s="26" t="s">
        <v>29</v>
      </c>
      <c r="P1605" s="25">
        <v>-945.48</v>
      </c>
      <c r="Q1605" s="25">
        <v>613.52</v>
      </c>
      <c r="R1605" s="25">
        <v>3935.2551340664259</v>
      </c>
      <c r="S1605" s="25">
        <v>-2386.5971931732674</v>
      </c>
      <c r="T1605" s="27">
        <v>1548.6579408931584</v>
      </c>
    </row>
    <row r="1606" spans="1:20">
      <c r="A1606" s="28" t="s">
        <v>1972</v>
      </c>
      <c r="B1606" s="22" t="s">
        <v>734</v>
      </c>
      <c r="C1606" s="22" t="s">
        <v>32</v>
      </c>
      <c r="D1606" s="22" t="s">
        <v>260</v>
      </c>
      <c r="E1606" s="22" t="s">
        <v>26</v>
      </c>
      <c r="F1606" s="23">
        <v>40939</v>
      </c>
      <c r="G1606" s="24" t="s">
        <v>27</v>
      </c>
      <c r="H1606" s="25">
        <v>1559</v>
      </c>
      <c r="I1606" s="25">
        <v>-945.48</v>
      </c>
      <c r="J1606" s="25">
        <v>613.52</v>
      </c>
      <c r="K1606" s="41">
        <f t="shared" si="54"/>
        <v>2012</v>
      </c>
      <c r="L1606" s="42">
        <f t="shared" si="53"/>
        <v>255.57917671447308</v>
      </c>
      <c r="M1606" s="39">
        <f>(VLOOKUP(DATE(2005,12,1),IGPM!A:B,2,1)/VLOOKUP(DATE(YEAR(F1606),MONTH(F1606),1),IGPM!A:B,2,1))*H1606</f>
        <v>1100.848291314401</v>
      </c>
      <c r="N1606" s="26" t="s">
        <v>28</v>
      </c>
      <c r="O1606" s="26" t="s">
        <v>29</v>
      </c>
      <c r="P1606" s="25">
        <v>-945.48</v>
      </c>
      <c r="Q1606" s="25">
        <v>613.52</v>
      </c>
      <c r="R1606" s="25">
        <v>3935.2551340664259</v>
      </c>
      <c r="S1606" s="25">
        <v>-2386.5971931732674</v>
      </c>
      <c r="T1606" s="27">
        <v>1548.6579408931584</v>
      </c>
    </row>
    <row r="1607" spans="1:20">
      <c r="A1607" s="28" t="s">
        <v>1973</v>
      </c>
      <c r="B1607" s="22" t="s">
        <v>867</v>
      </c>
      <c r="C1607" s="22" t="s">
        <v>32</v>
      </c>
      <c r="D1607" s="22" t="s">
        <v>260</v>
      </c>
      <c r="E1607" s="22" t="s">
        <v>26</v>
      </c>
      <c r="F1607" s="23">
        <v>40939</v>
      </c>
      <c r="G1607" s="24" t="s">
        <v>27</v>
      </c>
      <c r="H1607" s="25">
        <v>4960.46</v>
      </c>
      <c r="I1607" s="25">
        <v>-3051.86</v>
      </c>
      <c r="J1607" s="25">
        <v>1908.6</v>
      </c>
      <c r="K1607" s="41">
        <f t="shared" si="54"/>
        <v>2012</v>
      </c>
      <c r="L1607" s="42">
        <f t="shared" si="53"/>
        <v>251.93531158047878</v>
      </c>
      <c r="M1607" s="39">
        <f>(VLOOKUP(DATE(2005,12,1),IGPM!A:B,2,1)/VLOOKUP(DATE(YEAR(F1607),MONTH(F1607),1),IGPM!A:B,2,1))*H1607</f>
        <v>3502.7029603165065</v>
      </c>
      <c r="N1607" s="26" t="s">
        <v>28</v>
      </c>
      <c r="O1607" s="26" t="s">
        <v>29</v>
      </c>
      <c r="P1607" s="25">
        <v>-3051.86</v>
      </c>
      <c r="Q1607" s="25">
        <v>1908.6</v>
      </c>
      <c r="R1607" s="25">
        <v>12521.280104125173</v>
      </c>
      <c r="S1607" s="25">
        <v>-7703.5585204951658</v>
      </c>
      <c r="T1607" s="27">
        <v>4817.7215836300074</v>
      </c>
    </row>
    <row r="1608" spans="1:20">
      <c r="A1608" s="28" t="s">
        <v>1974</v>
      </c>
      <c r="B1608" s="22" t="s">
        <v>867</v>
      </c>
      <c r="C1608" s="22" t="s">
        <v>32</v>
      </c>
      <c r="D1608" s="22" t="s">
        <v>260</v>
      </c>
      <c r="E1608" s="22" t="s">
        <v>26</v>
      </c>
      <c r="F1608" s="23">
        <v>40939</v>
      </c>
      <c r="G1608" s="24" t="s">
        <v>27</v>
      </c>
      <c r="H1608" s="25">
        <v>4960.46</v>
      </c>
      <c r="I1608" s="25">
        <v>-3051.86</v>
      </c>
      <c r="J1608" s="25">
        <v>1908.6</v>
      </c>
      <c r="K1608" s="41">
        <f t="shared" si="54"/>
        <v>2012</v>
      </c>
      <c r="L1608" s="42">
        <f t="shared" si="53"/>
        <v>251.93531158047878</v>
      </c>
      <c r="M1608" s="39">
        <f>(VLOOKUP(DATE(2005,12,1),IGPM!A:B,2,1)/VLOOKUP(DATE(YEAR(F1608),MONTH(F1608),1),IGPM!A:B,2,1))*H1608</f>
        <v>3502.7029603165065</v>
      </c>
      <c r="N1608" s="26" t="s">
        <v>28</v>
      </c>
      <c r="O1608" s="26" t="s">
        <v>29</v>
      </c>
      <c r="P1608" s="25">
        <v>-3051.86</v>
      </c>
      <c r="Q1608" s="25">
        <v>1908.6</v>
      </c>
      <c r="R1608" s="25">
        <v>12521.280104125173</v>
      </c>
      <c r="S1608" s="25">
        <v>-7703.5585204951658</v>
      </c>
      <c r="T1608" s="27">
        <v>4817.7215836300074</v>
      </c>
    </row>
    <row r="1609" spans="1:20">
      <c r="A1609" s="28" t="s">
        <v>1975</v>
      </c>
      <c r="B1609" s="22" t="s">
        <v>53</v>
      </c>
      <c r="C1609" s="22" t="s">
        <v>32</v>
      </c>
      <c r="D1609" s="22" t="s">
        <v>260</v>
      </c>
      <c r="E1609" s="22" t="s">
        <v>26</v>
      </c>
      <c r="F1609" s="23">
        <v>40939</v>
      </c>
      <c r="G1609" s="24" t="s">
        <v>27</v>
      </c>
      <c r="H1609" s="25">
        <v>4960.46</v>
      </c>
      <c r="I1609" s="25">
        <v>-3051.86</v>
      </c>
      <c r="J1609" s="25">
        <v>1908.6</v>
      </c>
      <c r="K1609" s="41">
        <f t="shared" si="54"/>
        <v>2012</v>
      </c>
      <c r="L1609" s="42">
        <f t="shared" si="53"/>
        <v>251.93531158047878</v>
      </c>
      <c r="M1609" s="39">
        <f>(VLOOKUP(DATE(2005,12,1),IGPM!A:B,2,1)/VLOOKUP(DATE(YEAR(F1609),MONTH(F1609),1),IGPM!A:B,2,1))*H1609</f>
        <v>3502.7029603165065</v>
      </c>
      <c r="N1609" s="26" t="s">
        <v>28</v>
      </c>
      <c r="O1609" s="26" t="s">
        <v>29</v>
      </c>
      <c r="P1609" s="25">
        <v>-3051.86</v>
      </c>
      <c r="Q1609" s="25">
        <v>1908.6</v>
      </c>
      <c r="R1609" s="25">
        <v>12521.280104125173</v>
      </c>
      <c r="S1609" s="25">
        <v>-7703.5585204951658</v>
      </c>
      <c r="T1609" s="27">
        <v>4817.7215836300074</v>
      </c>
    </row>
    <row r="1610" spans="1:20">
      <c r="A1610" s="28" t="s">
        <v>1976</v>
      </c>
      <c r="B1610" s="22" t="s">
        <v>53</v>
      </c>
      <c r="C1610" s="22" t="s">
        <v>32</v>
      </c>
      <c r="D1610" s="22" t="s">
        <v>260</v>
      </c>
      <c r="E1610" s="22" t="s">
        <v>26</v>
      </c>
      <c r="F1610" s="23">
        <v>40939</v>
      </c>
      <c r="G1610" s="24" t="s">
        <v>27</v>
      </c>
      <c r="H1610" s="25">
        <v>4960.46</v>
      </c>
      <c r="I1610" s="25">
        <v>-3051.86</v>
      </c>
      <c r="J1610" s="25">
        <v>1908.6</v>
      </c>
      <c r="K1610" s="41">
        <f t="shared" si="54"/>
        <v>2012</v>
      </c>
      <c r="L1610" s="42">
        <f t="shared" si="53"/>
        <v>251.93531158047878</v>
      </c>
      <c r="M1610" s="39">
        <f>(VLOOKUP(DATE(2005,12,1),IGPM!A:B,2,1)/VLOOKUP(DATE(YEAR(F1610),MONTH(F1610),1),IGPM!A:B,2,1))*H1610</f>
        <v>3502.7029603165065</v>
      </c>
      <c r="N1610" s="26" t="s">
        <v>28</v>
      </c>
      <c r="O1610" s="26" t="s">
        <v>29</v>
      </c>
      <c r="P1610" s="25">
        <v>-3051.86</v>
      </c>
      <c r="Q1610" s="25">
        <v>1908.6</v>
      </c>
      <c r="R1610" s="25">
        <v>12521.280104125173</v>
      </c>
      <c r="S1610" s="25">
        <v>-7703.5585204951658</v>
      </c>
      <c r="T1610" s="27">
        <v>4817.7215836300074</v>
      </c>
    </row>
    <row r="1611" spans="1:20">
      <c r="A1611" s="28" t="s">
        <v>1977</v>
      </c>
      <c r="B1611" s="22" t="s">
        <v>865</v>
      </c>
      <c r="C1611" s="22" t="s">
        <v>32</v>
      </c>
      <c r="D1611" s="22" t="s">
        <v>260</v>
      </c>
      <c r="E1611" s="22" t="s">
        <v>26</v>
      </c>
      <c r="F1611" s="23">
        <v>40939</v>
      </c>
      <c r="G1611" s="24" t="s">
        <v>27</v>
      </c>
      <c r="H1611" s="25">
        <v>12472.02</v>
      </c>
      <c r="I1611" s="25">
        <v>-7563.83</v>
      </c>
      <c r="J1611" s="25">
        <v>4908.1900000000005</v>
      </c>
      <c r="K1611" s="41">
        <f t="shared" si="54"/>
        <v>2012</v>
      </c>
      <c r="L1611" s="42">
        <f t="shared" si="53"/>
        <v>255.57992445626093</v>
      </c>
      <c r="M1611" s="39">
        <f>(VLOOKUP(DATE(2005,12,1),IGPM!A:B,2,1)/VLOOKUP(DATE(YEAR(F1611),MONTH(F1611),1),IGPM!A:B,2,1))*H1611</f>
        <v>8806.8004530077196</v>
      </c>
      <c r="N1611" s="26" t="s">
        <v>28</v>
      </c>
      <c r="O1611" s="26" t="s">
        <v>29</v>
      </c>
      <c r="P1611" s="25">
        <v>-7563.83</v>
      </c>
      <c r="Q1611" s="25">
        <v>4908.1900000000005</v>
      </c>
      <c r="R1611" s="25">
        <v>31482.091556882071</v>
      </c>
      <c r="S1611" s="25">
        <v>-19092.752303210811</v>
      </c>
      <c r="T1611" s="27">
        <v>12389.33925367126</v>
      </c>
    </row>
    <row r="1612" spans="1:20">
      <c r="A1612" s="28" t="s">
        <v>1978</v>
      </c>
      <c r="B1612" s="22" t="s">
        <v>53</v>
      </c>
      <c r="C1612" s="22" t="s">
        <v>32</v>
      </c>
      <c r="D1612" s="22" t="s">
        <v>260</v>
      </c>
      <c r="E1612" s="22" t="s">
        <v>26</v>
      </c>
      <c r="F1612" s="23">
        <v>40939</v>
      </c>
      <c r="G1612" s="24" t="s">
        <v>27</v>
      </c>
      <c r="H1612" s="25">
        <v>9920.92</v>
      </c>
      <c r="I1612" s="25">
        <v>-6103.7</v>
      </c>
      <c r="J1612" s="25">
        <v>3817.2200000000003</v>
      </c>
      <c r="K1612" s="41">
        <f t="shared" si="54"/>
        <v>2012</v>
      </c>
      <c r="L1612" s="42">
        <f t="shared" si="53"/>
        <v>251.93613709717059</v>
      </c>
      <c r="M1612" s="39">
        <f>(VLOOKUP(DATE(2005,12,1),IGPM!A:B,2,1)/VLOOKUP(DATE(YEAR(F1612),MONTH(F1612),1),IGPM!A:B,2,1))*H1612</f>
        <v>7005.405920633013</v>
      </c>
      <c r="N1612" s="26" t="s">
        <v>28</v>
      </c>
      <c r="O1612" s="26" t="s">
        <v>29</v>
      </c>
      <c r="P1612" s="25">
        <v>-6103.7</v>
      </c>
      <c r="Q1612" s="25">
        <v>3817.2200000000003</v>
      </c>
      <c r="R1612" s="25">
        <v>25042.560208250346</v>
      </c>
      <c r="S1612" s="25">
        <v>-15407.066556639669</v>
      </c>
      <c r="T1612" s="27">
        <v>9635.4936516106773</v>
      </c>
    </row>
    <row r="1613" spans="1:20">
      <c r="A1613" s="28" t="s">
        <v>1979</v>
      </c>
      <c r="B1613" s="22" t="s">
        <v>867</v>
      </c>
      <c r="C1613" s="22" t="s">
        <v>32</v>
      </c>
      <c r="D1613" s="22" t="s">
        <v>260</v>
      </c>
      <c r="E1613" s="22" t="s">
        <v>26</v>
      </c>
      <c r="F1613" s="23">
        <v>40939</v>
      </c>
      <c r="G1613" s="24" t="s">
        <v>27</v>
      </c>
      <c r="H1613" s="25">
        <v>10204.379999999999</v>
      </c>
      <c r="I1613" s="25">
        <v>-6188.59</v>
      </c>
      <c r="J1613" s="25">
        <v>4015.7899999999991</v>
      </c>
      <c r="K1613" s="41">
        <f t="shared" si="54"/>
        <v>2012</v>
      </c>
      <c r="L1613" s="42">
        <f t="shared" si="53"/>
        <v>255.57984936794972</v>
      </c>
      <c r="M1613" s="39">
        <f>(VLOOKUP(DATE(2005,12,1),IGPM!A:B,2,1)/VLOOKUP(DATE(YEAR(F1613),MONTH(F1613),1),IGPM!A:B,2,1))*H1613</f>
        <v>7205.5640070063155</v>
      </c>
      <c r="N1613" s="26" t="s">
        <v>28</v>
      </c>
      <c r="O1613" s="26" t="s">
        <v>29</v>
      </c>
      <c r="P1613" s="25">
        <v>-6188.59</v>
      </c>
      <c r="Q1613" s="25">
        <v>4015.7899999999991</v>
      </c>
      <c r="R1613" s="25">
        <v>25758.074910176238</v>
      </c>
      <c r="S1613" s="25">
        <v>-15621.347383022543</v>
      </c>
      <c r="T1613" s="27">
        <v>10136.727527153695</v>
      </c>
    </row>
    <row r="1614" spans="1:20">
      <c r="A1614" s="28" t="s">
        <v>1980</v>
      </c>
      <c r="B1614" s="22" t="s">
        <v>865</v>
      </c>
      <c r="C1614" s="22" t="s">
        <v>32</v>
      </c>
      <c r="D1614" s="22" t="s">
        <v>260</v>
      </c>
      <c r="E1614" s="22" t="s">
        <v>26</v>
      </c>
      <c r="F1614" s="23">
        <v>40939</v>
      </c>
      <c r="G1614" s="24" t="s">
        <v>27</v>
      </c>
      <c r="H1614" s="25">
        <v>12472.02</v>
      </c>
      <c r="I1614" s="25">
        <v>-7563.83</v>
      </c>
      <c r="J1614" s="25">
        <v>4908.1900000000005</v>
      </c>
      <c r="K1614" s="41">
        <f t="shared" si="54"/>
        <v>2012</v>
      </c>
      <c r="L1614" s="42">
        <f t="shared" si="53"/>
        <v>255.57992445626093</v>
      </c>
      <c r="M1614" s="39">
        <f>(VLOOKUP(DATE(2005,12,1),IGPM!A:B,2,1)/VLOOKUP(DATE(YEAR(F1614),MONTH(F1614),1),IGPM!A:B,2,1))*H1614</f>
        <v>8806.8004530077196</v>
      </c>
      <c r="N1614" s="26" t="s">
        <v>28</v>
      </c>
      <c r="O1614" s="26" t="s">
        <v>29</v>
      </c>
      <c r="P1614" s="25">
        <v>-7563.83</v>
      </c>
      <c r="Q1614" s="25">
        <v>4908.1900000000005</v>
      </c>
      <c r="R1614" s="25">
        <v>31482.091556882071</v>
      </c>
      <c r="S1614" s="25">
        <v>-19092.752303210811</v>
      </c>
      <c r="T1614" s="27">
        <v>12389.33925367126</v>
      </c>
    </row>
    <row r="1615" spans="1:20">
      <c r="A1615" s="28" t="s">
        <v>1981</v>
      </c>
      <c r="B1615" s="22" t="s">
        <v>53</v>
      </c>
      <c r="C1615" s="22" t="s">
        <v>32</v>
      </c>
      <c r="D1615" s="22" t="s">
        <v>260</v>
      </c>
      <c r="E1615" s="22" t="s">
        <v>26</v>
      </c>
      <c r="F1615" s="23">
        <v>40939</v>
      </c>
      <c r="G1615" s="24" t="s">
        <v>27</v>
      </c>
      <c r="H1615" s="25">
        <v>9920.92</v>
      </c>
      <c r="I1615" s="25">
        <v>-6103.7</v>
      </c>
      <c r="J1615" s="25">
        <v>3817.2200000000003</v>
      </c>
      <c r="K1615" s="41">
        <f t="shared" si="54"/>
        <v>2012</v>
      </c>
      <c r="L1615" s="42">
        <f t="shared" si="53"/>
        <v>251.93613709717059</v>
      </c>
      <c r="M1615" s="39">
        <f>(VLOOKUP(DATE(2005,12,1),IGPM!A:B,2,1)/VLOOKUP(DATE(YEAR(F1615),MONTH(F1615),1),IGPM!A:B,2,1))*H1615</f>
        <v>7005.405920633013</v>
      </c>
      <c r="N1615" s="26" t="s">
        <v>28</v>
      </c>
      <c r="O1615" s="26" t="s">
        <v>29</v>
      </c>
      <c r="P1615" s="25">
        <v>-6103.7</v>
      </c>
      <c r="Q1615" s="25">
        <v>3817.2200000000003</v>
      </c>
      <c r="R1615" s="25">
        <v>25042.560208250346</v>
      </c>
      <c r="S1615" s="25">
        <v>-15407.066556639669</v>
      </c>
      <c r="T1615" s="27">
        <v>9635.4936516106773</v>
      </c>
    </row>
    <row r="1616" spans="1:20">
      <c r="A1616" s="28" t="s">
        <v>1982</v>
      </c>
      <c r="B1616" s="22" t="s">
        <v>867</v>
      </c>
      <c r="C1616" s="22" t="s">
        <v>32</v>
      </c>
      <c r="D1616" s="22" t="s">
        <v>260</v>
      </c>
      <c r="E1616" s="22" t="s">
        <v>26</v>
      </c>
      <c r="F1616" s="23">
        <v>40939</v>
      </c>
      <c r="G1616" s="24" t="s">
        <v>27</v>
      </c>
      <c r="H1616" s="25">
        <v>10204.379999999999</v>
      </c>
      <c r="I1616" s="25">
        <v>-6188.59</v>
      </c>
      <c r="J1616" s="25">
        <v>4015.7899999999991</v>
      </c>
      <c r="K1616" s="41">
        <f t="shared" si="54"/>
        <v>2012</v>
      </c>
      <c r="L1616" s="42">
        <f t="shared" si="53"/>
        <v>255.57984936794972</v>
      </c>
      <c r="M1616" s="39">
        <f>(VLOOKUP(DATE(2005,12,1),IGPM!A:B,2,1)/VLOOKUP(DATE(YEAR(F1616),MONTH(F1616),1),IGPM!A:B,2,1))*H1616</f>
        <v>7205.5640070063155</v>
      </c>
      <c r="N1616" s="26" t="s">
        <v>28</v>
      </c>
      <c r="O1616" s="26" t="s">
        <v>29</v>
      </c>
      <c r="P1616" s="25">
        <v>-6188.59</v>
      </c>
      <c r="Q1616" s="25">
        <v>4015.7899999999991</v>
      </c>
      <c r="R1616" s="25">
        <v>25758.074910176238</v>
      </c>
      <c r="S1616" s="25">
        <v>-15621.347383022543</v>
      </c>
      <c r="T1616" s="27">
        <v>10136.727527153695</v>
      </c>
    </row>
    <row r="1617" spans="1:20">
      <c r="A1617" s="28" t="s">
        <v>1983</v>
      </c>
      <c r="B1617" s="22" t="s">
        <v>996</v>
      </c>
      <c r="C1617" s="22" t="s">
        <v>32</v>
      </c>
      <c r="D1617" s="22" t="s">
        <v>260</v>
      </c>
      <c r="E1617" s="22" t="s">
        <v>26</v>
      </c>
      <c r="F1617" s="23">
        <v>40939</v>
      </c>
      <c r="G1617" s="24" t="s">
        <v>27</v>
      </c>
      <c r="H1617" s="25">
        <v>28770.67</v>
      </c>
      <c r="I1617" s="25">
        <v>-17174.18</v>
      </c>
      <c r="J1617" s="25">
        <v>11596.489999999998</v>
      </c>
      <c r="K1617" s="41">
        <f t="shared" si="54"/>
        <v>2012</v>
      </c>
      <c r="L1617" s="42">
        <f t="shared" si="53"/>
        <v>259.66036515280496</v>
      </c>
      <c r="M1617" s="39">
        <f>(VLOOKUP(DATE(2005,12,1),IGPM!A:B,2,1)/VLOOKUP(DATE(YEAR(F1617),MONTH(F1617),1),IGPM!A:B,2,1))*H1617</f>
        <v>20315.678582084987</v>
      </c>
      <c r="N1617" s="26" t="s">
        <v>28</v>
      </c>
      <c r="O1617" s="26" t="s">
        <v>29</v>
      </c>
      <c r="P1617" s="25">
        <v>-17174.18</v>
      </c>
      <c r="Q1617" s="25">
        <v>11596.489999999998</v>
      </c>
      <c r="R1617" s="25">
        <v>72623.429652361068</v>
      </c>
      <c r="S1617" s="25">
        <v>-43351.366272213556</v>
      </c>
      <c r="T1617" s="27">
        <v>29272.063380147512</v>
      </c>
    </row>
    <row r="1618" spans="1:20">
      <c r="A1618" s="28" t="s">
        <v>1984</v>
      </c>
      <c r="B1618" s="22" t="s">
        <v>996</v>
      </c>
      <c r="C1618" s="22" t="s">
        <v>32</v>
      </c>
      <c r="D1618" s="22" t="s">
        <v>260</v>
      </c>
      <c r="E1618" s="22" t="s">
        <v>26</v>
      </c>
      <c r="F1618" s="23">
        <v>40939</v>
      </c>
      <c r="G1618" s="24" t="s">
        <v>27</v>
      </c>
      <c r="H1618" s="25">
        <v>28770.67</v>
      </c>
      <c r="I1618" s="25">
        <v>-17174.18</v>
      </c>
      <c r="J1618" s="25">
        <v>11596.489999999998</v>
      </c>
      <c r="K1618" s="41">
        <f t="shared" si="54"/>
        <v>2012</v>
      </c>
      <c r="L1618" s="42">
        <f t="shared" si="53"/>
        <v>259.66036515280496</v>
      </c>
      <c r="M1618" s="39">
        <f>(VLOOKUP(DATE(2005,12,1),IGPM!A:B,2,1)/VLOOKUP(DATE(YEAR(F1618),MONTH(F1618),1),IGPM!A:B,2,1))*H1618</f>
        <v>20315.678582084987</v>
      </c>
      <c r="N1618" s="26" t="s">
        <v>28</v>
      </c>
      <c r="O1618" s="26" t="s">
        <v>29</v>
      </c>
      <c r="P1618" s="25">
        <v>-17174.18</v>
      </c>
      <c r="Q1618" s="25">
        <v>11596.489999999998</v>
      </c>
      <c r="R1618" s="25">
        <v>72623.429652361068</v>
      </c>
      <c r="S1618" s="25">
        <v>-43351.366272213556</v>
      </c>
      <c r="T1618" s="27">
        <v>29272.063380147512</v>
      </c>
    </row>
    <row r="1619" spans="1:20">
      <c r="A1619" s="28" t="s">
        <v>1985</v>
      </c>
      <c r="B1619" s="22" t="s">
        <v>61</v>
      </c>
      <c r="C1619" s="22" t="s">
        <v>32</v>
      </c>
      <c r="D1619" s="22" t="s">
        <v>260</v>
      </c>
      <c r="E1619" s="22" t="s">
        <v>26</v>
      </c>
      <c r="F1619" s="23">
        <v>40939</v>
      </c>
      <c r="G1619" s="24" t="s">
        <v>27</v>
      </c>
      <c r="H1619" s="25">
        <v>47195.24</v>
      </c>
      <c r="I1619" s="25">
        <v>-28373.48</v>
      </c>
      <c r="J1619" s="25">
        <v>18821.759999999998</v>
      </c>
      <c r="K1619" s="41">
        <f t="shared" si="54"/>
        <v>2012</v>
      </c>
      <c r="L1619" s="42">
        <f t="shared" si="53"/>
        <v>257.82040835315229</v>
      </c>
      <c r="M1619" s="39">
        <f>(VLOOKUP(DATE(2005,12,1),IGPM!A:B,2,1)/VLOOKUP(DATE(YEAR(F1619),MONTH(F1619),1),IGPM!A:B,2,1))*H1619</f>
        <v>33325.721175223262</v>
      </c>
      <c r="N1619" s="26" t="s">
        <v>28</v>
      </c>
      <c r="O1619" s="26" t="s">
        <v>29</v>
      </c>
      <c r="P1619" s="25">
        <v>-28373.48</v>
      </c>
      <c r="Q1619" s="25">
        <v>18821.759999999998</v>
      </c>
      <c r="R1619" s="25">
        <v>119131.05228575827</v>
      </c>
      <c r="S1619" s="25">
        <v>-71620.835690398366</v>
      </c>
      <c r="T1619" s="27">
        <v>47510.216595359903</v>
      </c>
    </row>
    <row r="1620" spans="1:20">
      <c r="A1620" s="28" t="s">
        <v>1986</v>
      </c>
      <c r="B1620" s="22" t="s">
        <v>1987</v>
      </c>
      <c r="C1620" s="22" t="s">
        <v>32</v>
      </c>
      <c r="D1620" s="22" t="s">
        <v>260</v>
      </c>
      <c r="E1620" s="22" t="s">
        <v>26</v>
      </c>
      <c r="F1620" s="23">
        <v>40939</v>
      </c>
      <c r="G1620" s="24" t="s">
        <v>27</v>
      </c>
      <c r="H1620" s="25">
        <v>25510.94</v>
      </c>
      <c r="I1620" s="25">
        <v>-17875.150000000001</v>
      </c>
      <c r="J1620" s="25">
        <v>7635.7899999999972</v>
      </c>
      <c r="K1620" s="41">
        <f t="shared" si="54"/>
        <v>2012</v>
      </c>
      <c r="L1620" s="42">
        <f t="shared" si="53"/>
        <v>221.21188913100028</v>
      </c>
      <c r="M1620" s="39">
        <f>(VLOOKUP(DATE(2005,12,1),IGPM!A:B,2,1)/VLOOKUP(DATE(YEAR(F1620),MONTH(F1620),1),IGPM!A:B,2,1))*H1620</f>
        <v>18013.902956269536</v>
      </c>
      <c r="N1620" s="26" t="s">
        <v>28</v>
      </c>
      <c r="O1620" s="26" t="s">
        <v>29</v>
      </c>
      <c r="P1620" s="25">
        <v>-17875.150000000001</v>
      </c>
      <c r="Q1620" s="25">
        <v>7635.7899999999972</v>
      </c>
      <c r="R1620" s="25">
        <v>64395.16203326526</v>
      </c>
      <c r="S1620" s="25">
        <v>-45120.767036374265</v>
      </c>
      <c r="T1620" s="27">
        <v>19274.394996890995</v>
      </c>
    </row>
    <row r="1621" spans="1:20">
      <c r="A1621" s="28" t="s">
        <v>1988</v>
      </c>
      <c r="B1621" s="22" t="s">
        <v>68</v>
      </c>
      <c r="C1621" s="22" t="s">
        <v>69</v>
      </c>
      <c r="D1621" s="22" t="s">
        <v>260</v>
      </c>
      <c r="E1621" s="22" t="s">
        <v>26</v>
      </c>
      <c r="F1621" s="23">
        <v>40939</v>
      </c>
      <c r="G1621" s="24" t="s">
        <v>27</v>
      </c>
      <c r="H1621" s="25">
        <v>2638707.5</v>
      </c>
      <c r="I1621" s="25">
        <v>-1456319.31</v>
      </c>
      <c r="J1621" s="25">
        <v>1182388.19</v>
      </c>
      <c r="K1621" s="41">
        <f t="shared" si="54"/>
        <v>2012</v>
      </c>
      <c r="L1621" s="42">
        <f t="shared" si="53"/>
        <v>280.84477057438727</v>
      </c>
      <c r="M1621" s="39">
        <f>(VLOOKUP(DATE(2005,12,1),IGPM!A:B,2,1)/VLOOKUP(DATE(YEAR(F1621),MONTH(F1621),1),IGPM!A:B,2,1))*H1621</f>
        <v>1863256.3455121838</v>
      </c>
      <c r="N1621" s="26" t="s">
        <v>28</v>
      </c>
      <c r="O1621" s="26" t="s">
        <v>29</v>
      </c>
      <c r="P1621" s="25">
        <v>-1456319.31</v>
      </c>
      <c r="Q1621" s="25">
        <v>1182388.19</v>
      </c>
      <c r="R1621" s="25">
        <v>6660671.7361607337</v>
      </c>
      <c r="S1621" s="25">
        <v>-3676066.7360600228</v>
      </c>
      <c r="T1621" s="27">
        <v>2984605.0001007109</v>
      </c>
    </row>
    <row r="1622" spans="1:20">
      <c r="A1622" s="28" t="s">
        <v>1989</v>
      </c>
      <c r="B1622" s="22" t="s">
        <v>68</v>
      </c>
      <c r="C1622" s="22" t="s">
        <v>69</v>
      </c>
      <c r="D1622" s="22" t="s">
        <v>260</v>
      </c>
      <c r="E1622" s="22" t="s">
        <v>26</v>
      </c>
      <c r="F1622" s="23">
        <v>40939</v>
      </c>
      <c r="G1622" s="24" t="s">
        <v>27</v>
      </c>
      <c r="H1622" s="25">
        <v>2638707.5</v>
      </c>
      <c r="I1622" s="25">
        <v>-1456319.31</v>
      </c>
      <c r="J1622" s="25">
        <v>1182388.19</v>
      </c>
      <c r="K1622" s="41">
        <f t="shared" si="54"/>
        <v>2012</v>
      </c>
      <c r="L1622" s="42">
        <f t="shared" si="53"/>
        <v>280.84477057438727</v>
      </c>
      <c r="M1622" s="39">
        <f>(VLOOKUP(DATE(2005,12,1),IGPM!A:B,2,1)/VLOOKUP(DATE(YEAR(F1622),MONTH(F1622),1),IGPM!A:B,2,1))*H1622</f>
        <v>1863256.3455121838</v>
      </c>
      <c r="N1622" s="26" t="s">
        <v>28</v>
      </c>
      <c r="O1622" s="26" t="s">
        <v>29</v>
      </c>
      <c r="P1622" s="25">
        <v>-1456319.31</v>
      </c>
      <c r="Q1622" s="25">
        <v>1182388.19</v>
      </c>
      <c r="R1622" s="25">
        <v>6660671.7361607337</v>
      </c>
      <c r="S1622" s="25">
        <v>-3676066.7360600228</v>
      </c>
      <c r="T1622" s="27">
        <v>2984605.0001007109</v>
      </c>
    </row>
    <row r="1623" spans="1:20">
      <c r="A1623" s="28" t="s">
        <v>1990</v>
      </c>
      <c r="B1623" s="22" t="s">
        <v>401</v>
      </c>
      <c r="C1623" s="22" t="s">
        <v>32</v>
      </c>
      <c r="D1623" s="22" t="s">
        <v>260</v>
      </c>
      <c r="E1623" s="22" t="s">
        <v>26</v>
      </c>
      <c r="F1623" s="23">
        <v>40939</v>
      </c>
      <c r="G1623" s="24" t="s">
        <v>27</v>
      </c>
      <c r="H1623" s="25">
        <v>3401.46</v>
      </c>
      <c r="I1623" s="25">
        <v>-2383.36</v>
      </c>
      <c r="J1623" s="25">
        <v>1018.0999999999999</v>
      </c>
      <c r="K1623" s="41">
        <f t="shared" si="54"/>
        <v>2012</v>
      </c>
      <c r="L1623" s="42">
        <f t="shared" si="53"/>
        <v>221.21135707572503</v>
      </c>
      <c r="M1623" s="39">
        <f>(VLOOKUP(DATE(2005,12,1),IGPM!A:B,2,1)/VLOOKUP(DATE(YEAR(F1623),MONTH(F1623),1),IGPM!A:B,2,1))*H1623</f>
        <v>2401.8546690021053</v>
      </c>
      <c r="N1623" s="26" t="s">
        <v>28</v>
      </c>
      <c r="O1623" s="26" t="s">
        <v>29</v>
      </c>
      <c r="P1623" s="25">
        <v>-2383.36</v>
      </c>
      <c r="Q1623" s="25">
        <v>1018.0999999999999</v>
      </c>
      <c r="R1623" s="25">
        <v>8586.0249700587465</v>
      </c>
      <c r="S1623" s="25">
        <v>-6016.1190996334562</v>
      </c>
      <c r="T1623" s="27">
        <v>2569.9058704252902</v>
      </c>
    </row>
    <row r="1624" spans="1:20">
      <c r="A1624" s="28" t="s">
        <v>1991</v>
      </c>
      <c r="B1624" s="22" t="s">
        <v>61</v>
      </c>
      <c r="C1624" s="22" t="s">
        <v>32</v>
      </c>
      <c r="D1624" s="22" t="s">
        <v>260</v>
      </c>
      <c r="E1624" s="22" t="s">
        <v>26</v>
      </c>
      <c r="F1624" s="23">
        <v>40939</v>
      </c>
      <c r="G1624" s="24" t="s">
        <v>27</v>
      </c>
      <c r="H1624" s="25">
        <v>47195.24</v>
      </c>
      <c r="I1624" s="25">
        <v>-28373.48</v>
      </c>
      <c r="J1624" s="25">
        <v>18821.759999999998</v>
      </c>
      <c r="K1624" s="41">
        <f t="shared" si="54"/>
        <v>2012</v>
      </c>
      <c r="L1624" s="42">
        <f t="shared" si="53"/>
        <v>257.82040835315229</v>
      </c>
      <c r="M1624" s="39">
        <f>(VLOOKUP(DATE(2005,12,1),IGPM!A:B,2,1)/VLOOKUP(DATE(YEAR(F1624),MONTH(F1624),1),IGPM!A:B,2,1))*H1624</f>
        <v>33325.721175223262</v>
      </c>
      <c r="N1624" s="26" t="s">
        <v>28</v>
      </c>
      <c r="O1624" s="26" t="s">
        <v>29</v>
      </c>
      <c r="P1624" s="25">
        <v>-28373.48</v>
      </c>
      <c r="Q1624" s="25">
        <v>18821.759999999998</v>
      </c>
      <c r="R1624" s="25">
        <v>119131.05228575827</v>
      </c>
      <c r="S1624" s="25">
        <v>-71620.835690398366</v>
      </c>
      <c r="T1624" s="27">
        <v>47510.216595359903</v>
      </c>
    </row>
    <row r="1625" spans="1:20">
      <c r="A1625" s="28" t="s">
        <v>1992</v>
      </c>
      <c r="B1625" s="22" t="s">
        <v>1987</v>
      </c>
      <c r="C1625" s="22" t="s">
        <v>32</v>
      </c>
      <c r="D1625" s="22" t="s">
        <v>260</v>
      </c>
      <c r="E1625" s="22" t="s">
        <v>26</v>
      </c>
      <c r="F1625" s="23">
        <v>40939</v>
      </c>
      <c r="G1625" s="24" t="s">
        <v>27</v>
      </c>
      <c r="H1625" s="25">
        <v>25510.94</v>
      </c>
      <c r="I1625" s="25">
        <v>-17875.150000000001</v>
      </c>
      <c r="J1625" s="25">
        <v>7635.7899999999972</v>
      </c>
      <c r="K1625" s="41">
        <f t="shared" si="54"/>
        <v>2012</v>
      </c>
      <c r="L1625" s="42">
        <f t="shared" si="53"/>
        <v>221.21188913100028</v>
      </c>
      <c r="M1625" s="39">
        <f>(VLOOKUP(DATE(2005,12,1),IGPM!A:B,2,1)/VLOOKUP(DATE(YEAR(F1625),MONTH(F1625),1),IGPM!A:B,2,1))*H1625</f>
        <v>18013.902956269536</v>
      </c>
      <c r="N1625" s="26" t="s">
        <v>28</v>
      </c>
      <c r="O1625" s="26" t="s">
        <v>29</v>
      </c>
      <c r="P1625" s="25">
        <v>-17875.150000000001</v>
      </c>
      <c r="Q1625" s="25">
        <v>7635.7899999999972</v>
      </c>
      <c r="R1625" s="25">
        <v>64395.16203326526</v>
      </c>
      <c r="S1625" s="25">
        <v>-45120.767036374265</v>
      </c>
      <c r="T1625" s="27">
        <v>19274.394996890995</v>
      </c>
    </row>
    <row r="1626" spans="1:20">
      <c r="A1626" s="28" t="s">
        <v>1993</v>
      </c>
      <c r="B1626" s="22" t="s">
        <v>68</v>
      </c>
      <c r="C1626" s="22" t="s">
        <v>69</v>
      </c>
      <c r="D1626" s="22" t="s">
        <v>260</v>
      </c>
      <c r="E1626" s="22" t="s">
        <v>26</v>
      </c>
      <c r="F1626" s="23">
        <v>40939</v>
      </c>
      <c r="G1626" s="24" t="s">
        <v>27</v>
      </c>
      <c r="H1626" s="25">
        <v>2638707.5</v>
      </c>
      <c r="I1626" s="25">
        <v>-1456319.31</v>
      </c>
      <c r="J1626" s="25">
        <v>1182388.19</v>
      </c>
      <c r="K1626" s="41">
        <f t="shared" si="54"/>
        <v>2012</v>
      </c>
      <c r="L1626" s="42">
        <f t="shared" si="53"/>
        <v>280.84477057438727</v>
      </c>
      <c r="M1626" s="39">
        <f>(VLOOKUP(DATE(2005,12,1),IGPM!A:B,2,1)/VLOOKUP(DATE(YEAR(F1626),MONTH(F1626),1),IGPM!A:B,2,1))*H1626</f>
        <v>1863256.3455121838</v>
      </c>
      <c r="N1626" s="26" t="s">
        <v>28</v>
      </c>
      <c r="O1626" s="26" t="s">
        <v>29</v>
      </c>
      <c r="P1626" s="25">
        <v>-1456319.31</v>
      </c>
      <c r="Q1626" s="25">
        <v>1182388.19</v>
      </c>
      <c r="R1626" s="25">
        <v>6660671.7361607337</v>
      </c>
      <c r="S1626" s="25">
        <v>-3676066.7360600228</v>
      </c>
      <c r="T1626" s="27">
        <v>2984605.0001007109</v>
      </c>
    </row>
    <row r="1627" spans="1:20">
      <c r="A1627" s="28" t="s">
        <v>1994</v>
      </c>
      <c r="B1627" s="22" t="s">
        <v>68</v>
      </c>
      <c r="C1627" s="22" t="s">
        <v>69</v>
      </c>
      <c r="D1627" s="22" t="s">
        <v>260</v>
      </c>
      <c r="E1627" s="22" t="s">
        <v>26</v>
      </c>
      <c r="F1627" s="23">
        <v>40939</v>
      </c>
      <c r="G1627" s="24" t="s">
        <v>27</v>
      </c>
      <c r="H1627" s="25">
        <v>2638707.5</v>
      </c>
      <c r="I1627" s="25">
        <v>-1456319.31</v>
      </c>
      <c r="J1627" s="25">
        <v>1182388.19</v>
      </c>
      <c r="K1627" s="41">
        <f t="shared" si="54"/>
        <v>2012</v>
      </c>
      <c r="L1627" s="42">
        <f t="shared" si="53"/>
        <v>280.84477057438727</v>
      </c>
      <c r="M1627" s="39">
        <f>(VLOOKUP(DATE(2005,12,1),IGPM!A:B,2,1)/VLOOKUP(DATE(YEAR(F1627),MONTH(F1627),1),IGPM!A:B,2,1))*H1627</f>
        <v>1863256.3455121838</v>
      </c>
      <c r="N1627" s="26" t="s">
        <v>28</v>
      </c>
      <c r="O1627" s="26" t="s">
        <v>29</v>
      </c>
      <c r="P1627" s="25">
        <v>-1456319.31</v>
      </c>
      <c r="Q1627" s="25">
        <v>1182388.19</v>
      </c>
      <c r="R1627" s="25">
        <v>6660671.7361607337</v>
      </c>
      <c r="S1627" s="25">
        <v>-3676066.7360600228</v>
      </c>
      <c r="T1627" s="27">
        <v>2984605.0001007109</v>
      </c>
    </row>
    <row r="1628" spans="1:20">
      <c r="A1628" s="28" t="s">
        <v>1995</v>
      </c>
      <c r="B1628" s="22" t="s">
        <v>401</v>
      </c>
      <c r="C1628" s="22" t="s">
        <v>32</v>
      </c>
      <c r="D1628" s="22" t="s">
        <v>260</v>
      </c>
      <c r="E1628" s="22" t="s">
        <v>26</v>
      </c>
      <c r="F1628" s="23">
        <v>40939</v>
      </c>
      <c r="G1628" s="24" t="s">
        <v>27</v>
      </c>
      <c r="H1628" s="25">
        <v>3401.46</v>
      </c>
      <c r="I1628" s="25">
        <v>-2383.36</v>
      </c>
      <c r="J1628" s="25">
        <v>1018.0999999999999</v>
      </c>
      <c r="K1628" s="41">
        <f t="shared" si="54"/>
        <v>2012</v>
      </c>
      <c r="L1628" s="42">
        <f t="shared" si="53"/>
        <v>221.21135707572503</v>
      </c>
      <c r="M1628" s="39">
        <f>(VLOOKUP(DATE(2005,12,1),IGPM!A:B,2,1)/VLOOKUP(DATE(YEAR(F1628),MONTH(F1628),1),IGPM!A:B,2,1))*H1628</f>
        <v>2401.8546690021053</v>
      </c>
      <c r="N1628" s="26" t="s">
        <v>28</v>
      </c>
      <c r="O1628" s="26" t="s">
        <v>29</v>
      </c>
      <c r="P1628" s="25">
        <v>-2383.36</v>
      </c>
      <c r="Q1628" s="25">
        <v>1018.0999999999999</v>
      </c>
      <c r="R1628" s="25">
        <v>8586.0249700587465</v>
      </c>
      <c r="S1628" s="25">
        <v>-6016.1190996334562</v>
      </c>
      <c r="T1628" s="27">
        <v>2569.9058704252902</v>
      </c>
    </row>
    <row r="1629" spans="1:20">
      <c r="A1629" s="28" t="s">
        <v>1996</v>
      </c>
      <c r="B1629" s="22" t="s">
        <v>1367</v>
      </c>
      <c r="C1629" s="22" t="s">
        <v>32</v>
      </c>
      <c r="D1629" s="22" t="s">
        <v>260</v>
      </c>
      <c r="E1629" s="22" t="s">
        <v>26</v>
      </c>
      <c r="F1629" s="23">
        <v>40939</v>
      </c>
      <c r="G1629" s="24" t="s">
        <v>27</v>
      </c>
      <c r="H1629" s="25">
        <v>74973.820000000007</v>
      </c>
      <c r="I1629" s="25">
        <v>-37571.03</v>
      </c>
      <c r="J1629" s="25">
        <v>37402.790000000008</v>
      </c>
      <c r="K1629" s="41">
        <f t="shared" si="54"/>
        <v>2012</v>
      </c>
      <c r="L1629" s="42">
        <f t="shared" si="53"/>
        <v>309.30592267499725</v>
      </c>
      <c r="M1629" s="39">
        <f>(VLOOKUP(DATE(2005,12,1),IGPM!A:B,2,1)/VLOOKUP(DATE(YEAR(F1629),MONTH(F1629),1),IGPM!A:B,2,1))*H1629</f>
        <v>52940.860577494212</v>
      </c>
      <c r="N1629" s="26" t="s">
        <v>28</v>
      </c>
      <c r="O1629" s="26" t="s">
        <v>29</v>
      </c>
      <c r="P1629" s="25">
        <v>-37571.03</v>
      </c>
      <c r="Q1629" s="25">
        <v>37402.790000000008</v>
      </c>
      <c r="R1629" s="25">
        <v>189250.23096572937</v>
      </c>
      <c r="S1629" s="25">
        <v>-94837.452661747084</v>
      </c>
      <c r="T1629" s="27">
        <v>94412.778303982283</v>
      </c>
    </row>
    <row r="1630" spans="1:20">
      <c r="A1630" s="28" t="s">
        <v>1997</v>
      </c>
      <c r="B1630" s="22" t="s">
        <v>1367</v>
      </c>
      <c r="C1630" s="22" t="s">
        <v>32</v>
      </c>
      <c r="D1630" s="22" t="s">
        <v>260</v>
      </c>
      <c r="E1630" s="22" t="s">
        <v>26</v>
      </c>
      <c r="F1630" s="23">
        <v>40939</v>
      </c>
      <c r="G1630" s="24" t="s">
        <v>27</v>
      </c>
      <c r="H1630" s="25">
        <v>74973.820000000007</v>
      </c>
      <c r="I1630" s="25">
        <v>-37835.43</v>
      </c>
      <c r="J1630" s="25">
        <v>37138.390000000007</v>
      </c>
      <c r="K1630" s="41">
        <f t="shared" si="54"/>
        <v>2012</v>
      </c>
      <c r="L1630" s="42">
        <f t="shared" si="53"/>
        <v>307.14444371320747</v>
      </c>
      <c r="M1630" s="39">
        <f>(VLOOKUP(DATE(2005,12,1),IGPM!A:B,2,1)/VLOOKUP(DATE(YEAR(F1630),MONTH(F1630),1),IGPM!A:B,2,1))*H1630</f>
        <v>52940.860577494212</v>
      </c>
      <c r="N1630" s="26" t="s">
        <v>28</v>
      </c>
      <c r="O1630" s="26" t="s">
        <v>29</v>
      </c>
      <c r="P1630" s="25">
        <v>-37835.43</v>
      </c>
      <c r="Q1630" s="25">
        <v>37138.390000000007</v>
      </c>
      <c r="R1630" s="25">
        <v>189250.23096572937</v>
      </c>
      <c r="S1630" s="25">
        <v>-95504.855777492543</v>
      </c>
      <c r="T1630" s="27">
        <v>93745.375188236823</v>
      </c>
    </row>
    <row r="1631" spans="1:20">
      <c r="A1631" s="28" t="s">
        <v>1998</v>
      </c>
      <c r="B1631" s="22" t="s">
        <v>1367</v>
      </c>
      <c r="C1631" s="22" t="s">
        <v>32</v>
      </c>
      <c r="D1631" s="22" t="s">
        <v>260</v>
      </c>
      <c r="E1631" s="22" t="s">
        <v>26</v>
      </c>
      <c r="F1631" s="23">
        <v>40939</v>
      </c>
      <c r="G1631" s="24" t="s">
        <v>27</v>
      </c>
      <c r="H1631" s="25">
        <v>68029.56</v>
      </c>
      <c r="I1631" s="25">
        <v>-34297.17</v>
      </c>
      <c r="J1631" s="25">
        <v>33732.39</v>
      </c>
      <c r="K1631" s="41">
        <f t="shared" si="54"/>
        <v>2012</v>
      </c>
      <c r="L1631" s="42">
        <f t="shared" si="53"/>
        <v>307.44757657847572</v>
      </c>
      <c r="M1631" s="39">
        <f>(VLOOKUP(DATE(2005,12,1),IGPM!A:B,2,1)/VLOOKUP(DATE(YEAR(F1631),MONTH(F1631),1),IGPM!A:B,2,1))*H1631</f>
        <v>48037.347584907322</v>
      </c>
      <c r="N1631" s="26" t="s">
        <v>28</v>
      </c>
      <c r="O1631" s="26" t="s">
        <v>29</v>
      </c>
      <c r="P1631" s="25">
        <v>-34297.17</v>
      </c>
      <c r="Q1631" s="25">
        <v>33732.39</v>
      </c>
      <c r="R1631" s="25">
        <v>171721.40811948682</v>
      </c>
      <c r="S1631" s="25">
        <v>-86573.517848908916</v>
      </c>
      <c r="T1631" s="27">
        <v>85147.890270577904</v>
      </c>
    </row>
    <row r="1632" spans="1:20">
      <c r="A1632" s="28" t="s">
        <v>1999</v>
      </c>
      <c r="B1632" s="22" t="s">
        <v>1367</v>
      </c>
      <c r="C1632" s="22" t="s">
        <v>32</v>
      </c>
      <c r="D1632" s="22" t="s">
        <v>260</v>
      </c>
      <c r="E1632" s="22" t="s">
        <v>26</v>
      </c>
      <c r="F1632" s="23">
        <v>40939</v>
      </c>
      <c r="G1632" s="24" t="s">
        <v>27</v>
      </c>
      <c r="H1632" s="25">
        <v>68029.56</v>
      </c>
      <c r="I1632" s="25">
        <v>-34535.620000000003</v>
      </c>
      <c r="J1632" s="25">
        <v>33493.939999999995</v>
      </c>
      <c r="K1632" s="41">
        <f t="shared" si="54"/>
        <v>2012</v>
      </c>
      <c r="L1632" s="42">
        <f t="shared" si="53"/>
        <v>305.32481536454242</v>
      </c>
      <c r="M1632" s="39">
        <f>(VLOOKUP(DATE(2005,12,1),IGPM!A:B,2,1)/VLOOKUP(DATE(YEAR(F1632),MONTH(F1632),1),IGPM!A:B,2,1))*H1632</f>
        <v>48037.347584907322</v>
      </c>
      <c r="N1632" s="26" t="s">
        <v>28</v>
      </c>
      <c r="O1632" s="26" t="s">
        <v>29</v>
      </c>
      <c r="P1632" s="25">
        <v>-34535.620000000003</v>
      </c>
      <c r="Q1632" s="25">
        <v>33493.939999999995</v>
      </c>
      <c r="R1632" s="25">
        <v>171721.40811948682</v>
      </c>
      <c r="S1632" s="25">
        <v>-87175.417519671042</v>
      </c>
      <c r="T1632" s="27">
        <v>84545.990599815777</v>
      </c>
    </row>
    <row r="1633" spans="1:20">
      <c r="A1633" s="28" t="s">
        <v>2000</v>
      </c>
      <c r="B1633" s="22" t="s">
        <v>314</v>
      </c>
      <c r="C1633" s="22" t="s">
        <v>32</v>
      </c>
      <c r="D1633" s="22" t="s">
        <v>260</v>
      </c>
      <c r="E1633" s="22" t="s">
        <v>26</v>
      </c>
      <c r="F1633" s="23">
        <v>40939</v>
      </c>
      <c r="G1633" s="24" t="s">
        <v>27</v>
      </c>
      <c r="H1633" s="25">
        <v>18282.84</v>
      </c>
      <c r="I1633" s="25">
        <v>-12310.48</v>
      </c>
      <c r="J1633" s="25">
        <v>5972.3600000000006</v>
      </c>
      <c r="K1633" s="41">
        <f t="shared" si="54"/>
        <v>2012</v>
      </c>
      <c r="L1633" s="42">
        <f t="shared" si="53"/>
        <v>230.19737654421277</v>
      </c>
      <c r="M1633" s="39">
        <f>(VLOOKUP(DATE(2005,12,1),IGPM!A:B,2,1)/VLOOKUP(DATE(YEAR(F1633),MONTH(F1633),1),IGPM!A:B,2,1))*H1633</f>
        <v>12909.963549951624</v>
      </c>
      <c r="N1633" s="26" t="s">
        <v>28</v>
      </c>
      <c r="O1633" s="26" t="s">
        <v>29</v>
      </c>
      <c r="P1633" s="25">
        <v>-12310.48</v>
      </c>
      <c r="Q1633" s="25">
        <v>5972.3600000000006</v>
      </c>
      <c r="R1633" s="25">
        <v>46149.865282434264</v>
      </c>
      <c r="S1633" s="25">
        <v>-31074.329456588872</v>
      </c>
      <c r="T1633" s="27">
        <v>15075.535825845393</v>
      </c>
    </row>
    <row r="1634" spans="1:20">
      <c r="A1634" s="28" t="s">
        <v>2001</v>
      </c>
      <c r="B1634" s="22" t="s">
        <v>160</v>
      </c>
      <c r="C1634" s="22" t="s">
        <v>24</v>
      </c>
      <c r="D1634" s="22" t="s">
        <v>260</v>
      </c>
      <c r="E1634" s="22" t="s">
        <v>26</v>
      </c>
      <c r="F1634" s="23">
        <v>40939</v>
      </c>
      <c r="G1634" s="24" t="s">
        <v>27</v>
      </c>
      <c r="H1634" s="25">
        <v>3826.64</v>
      </c>
      <c r="I1634" s="25">
        <v>-2518.65</v>
      </c>
      <c r="J1634" s="25">
        <v>1307.9899999999998</v>
      </c>
      <c r="K1634" s="41">
        <f t="shared" si="54"/>
        <v>2012</v>
      </c>
      <c r="L1634" s="42">
        <f t="shared" si="53"/>
        <v>235.49488813451649</v>
      </c>
      <c r="M1634" s="39">
        <f>(VLOOKUP(DATE(2005,12,1),IGPM!A:B,2,1)/VLOOKUP(DATE(YEAR(F1634),MONTH(F1634),1),IGPM!A:B,2,1))*H1634</f>
        <v>2702.0847373158044</v>
      </c>
      <c r="N1634" s="26" t="s">
        <v>28</v>
      </c>
      <c r="O1634" s="26" t="s">
        <v>29</v>
      </c>
      <c r="P1634" s="25">
        <v>-2518.65</v>
      </c>
      <c r="Q1634" s="25">
        <v>1307.9899999999998</v>
      </c>
      <c r="R1634" s="25">
        <v>9659.2717807722565</v>
      </c>
      <c r="S1634" s="25">
        <v>-6357.6204896833897</v>
      </c>
      <c r="T1634" s="27">
        <v>3301.6512910888669</v>
      </c>
    </row>
    <row r="1635" spans="1:20">
      <c r="A1635" s="28" t="s">
        <v>2002</v>
      </c>
      <c r="B1635" s="22" t="s">
        <v>768</v>
      </c>
      <c r="C1635" s="22" t="s">
        <v>82</v>
      </c>
      <c r="D1635" s="22" t="s">
        <v>260</v>
      </c>
      <c r="E1635" s="22" t="s">
        <v>26</v>
      </c>
      <c r="F1635" s="23">
        <v>40939</v>
      </c>
      <c r="G1635" s="24" t="s">
        <v>27</v>
      </c>
      <c r="H1635" s="25">
        <v>425.18</v>
      </c>
      <c r="I1635" s="25">
        <v>-425.18</v>
      </c>
      <c r="J1635" s="25">
        <v>0</v>
      </c>
      <c r="K1635" s="41">
        <f t="shared" si="54"/>
        <v>2012</v>
      </c>
      <c r="L1635" s="42">
        <f t="shared" si="53"/>
        <v>154.99999999999997</v>
      </c>
      <c r="M1635" s="39">
        <f>(VLOOKUP(DATE(2005,12,1),IGPM!A:B,2,1)/VLOOKUP(DATE(YEAR(F1635),MONTH(F1635),1),IGPM!A:B,2,1))*H1635</f>
        <v>300.23006831369918</v>
      </c>
      <c r="N1635" s="26" t="s">
        <v>28</v>
      </c>
      <c r="O1635" s="26" t="s">
        <v>29</v>
      </c>
      <c r="P1635" s="25">
        <v>-425.18</v>
      </c>
      <c r="Q1635" s="25">
        <v>0</v>
      </c>
      <c r="R1635" s="25">
        <v>1073.2468107135107</v>
      </c>
      <c r="S1635" s="25">
        <v>-1073.2468107135107</v>
      </c>
      <c r="T1635" s="27">
        <v>0</v>
      </c>
    </row>
    <row r="1636" spans="1:20">
      <c r="A1636" s="28" t="s">
        <v>2003</v>
      </c>
      <c r="B1636" s="22" t="s">
        <v>2004</v>
      </c>
      <c r="C1636" s="22" t="s">
        <v>32</v>
      </c>
      <c r="D1636" s="22" t="s">
        <v>260</v>
      </c>
      <c r="E1636" s="22" t="s">
        <v>26</v>
      </c>
      <c r="F1636" s="23">
        <v>40939</v>
      </c>
      <c r="G1636" s="24" t="s">
        <v>27</v>
      </c>
      <c r="H1636" s="25">
        <v>283.45</v>
      </c>
      <c r="I1636" s="25">
        <v>-283.45</v>
      </c>
      <c r="J1636" s="25">
        <v>0</v>
      </c>
      <c r="K1636" s="41">
        <f t="shared" si="54"/>
        <v>2012</v>
      </c>
      <c r="L1636" s="42">
        <f t="shared" si="53"/>
        <v>155</v>
      </c>
      <c r="M1636" s="39">
        <f>(VLOOKUP(DATE(2005,12,1),IGPM!A:B,2,1)/VLOOKUP(DATE(YEAR(F1636),MONTH(F1636),1),IGPM!A:B,2,1))*H1636</f>
        <v>200.15102512704743</v>
      </c>
      <c r="N1636" s="26" t="s">
        <v>28</v>
      </c>
      <c r="O1636" s="26" t="s">
        <v>29</v>
      </c>
      <c r="P1636" s="25">
        <v>-283.45</v>
      </c>
      <c r="Q1636" s="25">
        <v>0</v>
      </c>
      <c r="R1636" s="25">
        <v>715.48945975056336</v>
      </c>
      <c r="S1636" s="25">
        <v>-715.48945975056336</v>
      </c>
      <c r="T1636" s="27">
        <v>0</v>
      </c>
    </row>
    <row r="1637" spans="1:20">
      <c r="A1637" s="28" t="s">
        <v>2005</v>
      </c>
      <c r="B1637" s="22" t="s">
        <v>245</v>
      </c>
      <c r="C1637" s="22" t="s">
        <v>32</v>
      </c>
      <c r="D1637" s="22" t="s">
        <v>260</v>
      </c>
      <c r="E1637" s="22" t="s">
        <v>26</v>
      </c>
      <c r="F1637" s="23">
        <v>40939</v>
      </c>
      <c r="G1637" s="24" t="s">
        <v>27</v>
      </c>
      <c r="H1637" s="25">
        <v>425.18</v>
      </c>
      <c r="I1637" s="25">
        <v>-425.18</v>
      </c>
      <c r="J1637" s="25">
        <v>0</v>
      </c>
      <c r="K1637" s="41">
        <f t="shared" si="54"/>
        <v>2012</v>
      </c>
      <c r="L1637" s="42">
        <f t="shared" si="53"/>
        <v>154.99999999999997</v>
      </c>
      <c r="M1637" s="39">
        <f>(VLOOKUP(DATE(2005,12,1),IGPM!A:B,2,1)/VLOOKUP(DATE(YEAR(F1637),MONTH(F1637),1),IGPM!A:B,2,1))*H1637</f>
        <v>300.23006831369918</v>
      </c>
      <c r="N1637" s="26" t="s">
        <v>28</v>
      </c>
      <c r="O1637" s="26" t="s">
        <v>29</v>
      </c>
      <c r="P1637" s="25">
        <v>-425.18</v>
      </c>
      <c r="Q1637" s="25">
        <v>0</v>
      </c>
      <c r="R1637" s="25">
        <v>1073.2468107135107</v>
      </c>
      <c r="S1637" s="25">
        <v>-1073.2468107135107</v>
      </c>
      <c r="T1637" s="27">
        <v>0</v>
      </c>
    </row>
    <row r="1638" spans="1:20">
      <c r="A1638" s="28" t="s">
        <v>2006</v>
      </c>
      <c r="B1638" s="22" t="s">
        <v>328</v>
      </c>
      <c r="C1638" s="22" t="s">
        <v>32</v>
      </c>
      <c r="D1638" s="22" t="s">
        <v>260</v>
      </c>
      <c r="E1638" s="22" t="s">
        <v>26</v>
      </c>
      <c r="F1638" s="23">
        <v>40939</v>
      </c>
      <c r="G1638" s="24" t="s">
        <v>27</v>
      </c>
      <c r="H1638" s="25">
        <v>2551.09</v>
      </c>
      <c r="I1638" s="25">
        <v>-2551.09</v>
      </c>
      <c r="J1638" s="25">
        <v>0</v>
      </c>
      <c r="K1638" s="41">
        <f t="shared" si="54"/>
        <v>2012</v>
      </c>
      <c r="L1638" s="42">
        <f t="shared" si="53"/>
        <v>155</v>
      </c>
      <c r="M1638" s="39">
        <f>(VLOOKUP(DATE(2005,12,1),IGPM!A:B,2,1)/VLOOKUP(DATE(YEAR(F1638),MONTH(F1638),1),IGPM!A:B,2,1))*H1638</f>
        <v>1801.3874711284511</v>
      </c>
      <c r="N1638" s="26" t="s">
        <v>28</v>
      </c>
      <c r="O1638" s="26" t="s">
        <v>29</v>
      </c>
      <c r="P1638" s="25">
        <v>-2551.09</v>
      </c>
      <c r="Q1638" s="25">
        <v>0</v>
      </c>
      <c r="R1638" s="25">
        <v>6439.5061064563952</v>
      </c>
      <c r="S1638" s="25">
        <v>-6439.5061064563952</v>
      </c>
      <c r="T1638" s="27">
        <v>0</v>
      </c>
    </row>
    <row r="1639" spans="1:20">
      <c r="A1639" s="28" t="s">
        <v>2007</v>
      </c>
      <c r="B1639" s="22" t="s">
        <v>913</v>
      </c>
      <c r="C1639" s="22" t="s">
        <v>24</v>
      </c>
      <c r="D1639" s="22" t="s">
        <v>260</v>
      </c>
      <c r="E1639" s="22" t="s">
        <v>26</v>
      </c>
      <c r="F1639" s="23">
        <v>40939</v>
      </c>
      <c r="G1639" s="24" t="s">
        <v>27</v>
      </c>
      <c r="H1639" s="25">
        <v>6377.74</v>
      </c>
      <c r="I1639" s="25">
        <v>-6377.74</v>
      </c>
      <c r="J1639" s="25">
        <v>0</v>
      </c>
      <c r="K1639" s="41">
        <f t="shared" si="54"/>
        <v>2012</v>
      </c>
      <c r="L1639" s="42">
        <f t="shared" si="53"/>
        <v>155</v>
      </c>
      <c r="M1639" s="39">
        <f>(VLOOKUP(DATE(2005,12,1),IGPM!A:B,2,1)/VLOOKUP(DATE(YEAR(F1639),MONTH(F1639),1),IGPM!A:B,2,1))*H1639</f>
        <v>4503.4792696905115</v>
      </c>
      <c r="N1639" s="26" t="s">
        <v>28</v>
      </c>
      <c r="O1639" s="26" t="s">
        <v>29</v>
      </c>
      <c r="P1639" s="25">
        <v>-6377.74</v>
      </c>
      <c r="Q1639" s="25">
        <v>0</v>
      </c>
      <c r="R1639" s="25">
        <v>16098.803129403981</v>
      </c>
      <c r="S1639" s="25">
        <v>-16098.803129403981</v>
      </c>
      <c r="T1639" s="27">
        <v>0</v>
      </c>
    </row>
    <row r="1640" spans="1:20">
      <c r="A1640" s="28" t="s">
        <v>2008</v>
      </c>
      <c r="B1640" s="22" t="s">
        <v>787</v>
      </c>
      <c r="C1640" s="22" t="s">
        <v>91</v>
      </c>
      <c r="D1640" s="22" t="s">
        <v>260</v>
      </c>
      <c r="E1640" s="22" t="s">
        <v>26</v>
      </c>
      <c r="F1640" s="23">
        <v>40939</v>
      </c>
      <c r="G1640" s="24" t="s">
        <v>27</v>
      </c>
      <c r="H1640" s="25">
        <v>1559</v>
      </c>
      <c r="I1640" s="25">
        <v>-781.26</v>
      </c>
      <c r="J1640" s="25">
        <v>777.74</v>
      </c>
      <c r="K1640" s="41">
        <f t="shared" si="54"/>
        <v>2012</v>
      </c>
      <c r="L1640" s="42">
        <f t="shared" si="53"/>
        <v>309.301640938996</v>
      </c>
      <c r="M1640" s="39">
        <f>(VLOOKUP(DATE(2005,12,1),IGPM!A:B,2,1)/VLOOKUP(DATE(YEAR(F1640),MONTH(F1640),1),IGPM!A:B,2,1))*H1640</f>
        <v>1100.848291314401</v>
      </c>
      <c r="N1640" s="26" t="s">
        <v>28</v>
      </c>
      <c r="O1640" s="26" t="s">
        <v>29</v>
      </c>
      <c r="P1640" s="25">
        <v>-781.26</v>
      </c>
      <c r="Q1640" s="25">
        <v>777.74</v>
      </c>
      <c r="R1640" s="25">
        <v>3935.2551340664259</v>
      </c>
      <c r="S1640" s="25">
        <v>-1972.0701898914276</v>
      </c>
      <c r="T1640" s="27">
        <v>1963.1849441749982</v>
      </c>
    </row>
    <row r="1641" spans="1:20">
      <c r="A1641" s="28" t="s">
        <v>2009</v>
      </c>
      <c r="B1641" s="22" t="s">
        <v>917</v>
      </c>
      <c r="C1641" s="22" t="s">
        <v>91</v>
      </c>
      <c r="D1641" s="22" t="s">
        <v>260</v>
      </c>
      <c r="E1641" s="22" t="s">
        <v>26</v>
      </c>
      <c r="F1641" s="23">
        <v>40939</v>
      </c>
      <c r="G1641" s="24" t="s">
        <v>27</v>
      </c>
      <c r="H1641" s="25">
        <v>4960.46</v>
      </c>
      <c r="I1641" s="25">
        <v>-2485.79</v>
      </c>
      <c r="J1641" s="25">
        <v>2474.67</v>
      </c>
      <c r="K1641" s="41">
        <f t="shared" si="54"/>
        <v>2012</v>
      </c>
      <c r="L1641" s="42">
        <f t="shared" si="53"/>
        <v>309.30661882138077</v>
      </c>
      <c r="M1641" s="39">
        <f>(VLOOKUP(DATE(2005,12,1),IGPM!A:B,2,1)/VLOOKUP(DATE(YEAR(F1641),MONTH(F1641),1),IGPM!A:B,2,1))*H1641</f>
        <v>3502.7029603165065</v>
      </c>
      <c r="N1641" s="26" t="s">
        <v>28</v>
      </c>
      <c r="O1641" s="26" t="s">
        <v>29</v>
      </c>
      <c r="P1641" s="25">
        <v>-2485.79</v>
      </c>
      <c r="Q1641" s="25">
        <v>2474.67</v>
      </c>
      <c r="R1641" s="25">
        <v>12521.280104125173</v>
      </c>
      <c r="S1641" s="25">
        <v>-6274.6747015464916</v>
      </c>
      <c r="T1641" s="27">
        <v>6246.6054025786816</v>
      </c>
    </row>
    <row r="1642" spans="1:20">
      <c r="A1642" s="28" t="s">
        <v>2010</v>
      </c>
      <c r="B1642" s="22" t="s">
        <v>90</v>
      </c>
      <c r="C1642" s="22" t="s">
        <v>91</v>
      </c>
      <c r="D1642" s="22" t="s">
        <v>260</v>
      </c>
      <c r="E1642" s="22" t="s">
        <v>26</v>
      </c>
      <c r="F1642" s="23">
        <v>40939</v>
      </c>
      <c r="G1642" s="24" t="s">
        <v>27</v>
      </c>
      <c r="H1642" s="25">
        <v>12472.02</v>
      </c>
      <c r="I1642" s="25">
        <v>-6250</v>
      </c>
      <c r="J1642" s="25">
        <v>6222.02</v>
      </c>
      <c r="K1642" s="41">
        <f t="shared" si="54"/>
        <v>2012</v>
      </c>
      <c r="L1642" s="42">
        <f t="shared" si="53"/>
        <v>309.30609600000003</v>
      </c>
      <c r="M1642" s="39">
        <f>(VLOOKUP(DATE(2005,12,1),IGPM!A:B,2,1)/VLOOKUP(DATE(YEAR(F1642),MONTH(F1642),1),IGPM!A:B,2,1))*H1642</f>
        <v>8806.8004530077196</v>
      </c>
      <c r="N1642" s="26" t="s">
        <v>28</v>
      </c>
      <c r="O1642" s="26" t="s">
        <v>29</v>
      </c>
      <c r="P1642" s="25">
        <v>-6250</v>
      </c>
      <c r="Q1642" s="25">
        <v>6222.02</v>
      </c>
      <c r="R1642" s="25">
        <v>31482.091556882071</v>
      </c>
      <c r="S1642" s="25">
        <v>-15776.359581728775</v>
      </c>
      <c r="T1642" s="27">
        <v>15705.731975153296</v>
      </c>
    </row>
    <row r="1643" spans="1:20">
      <c r="A1643" s="28" t="s">
        <v>2011</v>
      </c>
      <c r="B1643" s="22" t="s">
        <v>873</v>
      </c>
      <c r="C1643" s="22" t="s">
        <v>32</v>
      </c>
      <c r="D1643" s="22" t="s">
        <v>99</v>
      </c>
      <c r="E1643" s="22" t="s">
        <v>26</v>
      </c>
      <c r="F1643" s="23">
        <v>40939</v>
      </c>
      <c r="G1643" s="24" t="s">
        <v>27</v>
      </c>
      <c r="H1643" s="25">
        <v>96867.47</v>
      </c>
      <c r="I1643" s="25">
        <v>-77459.11</v>
      </c>
      <c r="J1643" s="25">
        <v>19408.36</v>
      </c>
      <c r="K1643" s="41">
        <f t="shared" si="54"/>
        <v>2012</v>
      </c>
      <c r="L1643" s="42">
        <f t="shared" si="53"/>
        <v>193.83721101365612</v>
      </c>
      <c r="M1643" s="39">
        <f>(VLOOKUP(DATE(2005,12,1),IGPM!A:B,2,1)/VLOOKUP(DATE(YEAR(F1643),MONTH(F1643),1),IGPM!A:B,2,1))*H1643</f>
        <v>68400.505986817836</v>
      </c>
      <c r="N1643" s="26" t="s">
        <v>28</v>
      </c>
      <c r="O1643" s="26" t="s">
        <v>29</v>
      </c>
      <c r="P1643" s="25">
        <v>-77459.11</v>
      </c>
      <c r="Q1643" s="25">
        <v>19408.36</v>
      </c>
      <c r="R1643" s="25">
        <v>244514.56615877195</v>
      </c>
      <c r="S1643" s="25">
        <v>-195523.64355850933</v>
      </c>
      <c r="T1643" s="27">
        <v>48990.922600262624</v>
      </c>
    </row>
    <row r="1644" spans="1:20">
      <c r="A1644" s="28" t="s">
        <v>2012</v>
      </c>
      <c r="B1644" s="22" t="s">
        <v>90</v>
      </c>
      <c r="C1644" s="22" t="s">
        <v>91</v>
      </c>
      <c r="D1644" s="22" t="s">
        <v>99</v>
      </c>
      <c r="E1644" s="22" t="s">
        <v>26</v>
      </c>
      <c r="F1644" s="23">
        <v>40939</v>
      </c>
      <c r="G1644" s="24" t="s">
        <v>27</v>
      </c>
      <c r="H1644" s="25">
        <v>815251.53</v>
      </c>
      <c r="I1644" s="25">
        <v>-599598.11</v>
      </c>
      <c r="J1644" s="25">
        <v>215653.42000000004</v>
      </c>
      <c r="K1644" s="41">
        <f t="shared" si="54"/>
        <v>2012</v>
      </c>
      <c r="L1644" s="42">
        <f t="shared" si="53"/>
        <v>210.74780764402345</v>
      </c>
      <c r="M1644" s="39">
        <f>(VLOOKUP(DATE(2005,12,1),IGPM!A:B,2,1)/VLOOKUP(DATE(YEAR(F1644),MONTH(F1644),1),IGPM!A:B,2,1))*H1644</f>
        <v>575669.18139316945</v>
      </c>
      <c r="N1644" s="26" t="s">
        <v>28</v>
      </c>
      <c r="O1644" s="26" t="s">
        <v>29</v>
      </c>
      <c r="P1644" s="25">
        <v>-599598.11</v>
      </c>
      <c r="Q1644" s="25">
        <v>215653.42000000004</v>
      </c>
      <c r="R1644" s="25">
        <v>2057872.2058935273</v>
      </c>
      <c r="S1644" s="25">
        <v>-1513516.0620615946</v>
      </c>
      <c r="T1644" s="27">
        <v>544356.14383193268</v>
      </c>
    </row>
    <row r="1645" spans="1:20">
      <c r="A1645" s="28" t="s">
        <v>2013</v>
      </c>
      <c r="B1645" s="22" t="s">
        <v>2014</v>
      </c>
      <c r="C1645" s="22" t="s">
        <v>91</v>
      </c>
      <c r="D1645" s="22" t="s">
        <v>99</v>
      </c>
      <c r="E1645" s="22" t="s">
        <v>26</v>
      </c>
      <c r="F1645" s="23">
        <v>40939</v>
      </c>
      <c r="G1645" s="24" t="s">
        <v>27</v>
      </c>
      <c r="H1645" s="25">
        <v>1330147.23</v>
      </c>
      <c r="I1645" s="25">
        <v>-978291.64</v>
      </c>
      <c r="J1645" s="25">
        <v>351855.58999999997</v>
      </c>
      <c r="K1645" s="41">
        <f t="shared" si="54"/>
        <v>2012</v>
      </c>
      <c r="L1645" s="42">
        <f t="shared" si="53"/>
        <v>210.74780997821875</v>
      </c>
      <c r="M1645" s="39">
        <f>(VLOOKUP(DATE(2005,12,1),IGPM!A:B,2,1)/VLOOKUP(DATE(YEAR(F1645),MONTH(F1645),1),IGPM!A:B,2,1))*H1645</f>
        <v>939249.71478004078</v>
      </c>
      <c r="N1645" s="26" t="s">
        <v>28</v>
      </c>
      <c r="O1645" s="26" t="s">
        <v>29</v>
      </c>
      <c r="P1645" s="25">
        <v>-978291.64</v>
      </c>
      <c r="Q1645" s="25">
        <v>351855.58999999997</v>
      </c>
      <c r="R1645" s="25">
        <v>3357580.9595392784</v>
      </c>
      <c r="S1645" s="25">
        <v>-2469420.9101502653</v>
      </c>
      <c r="T1645" s="27">
        <v>888160.04938901309</v>
      </c>
    </row>
    <row r="1646" spans="1:20">
      <c r="A1646" s="28" t="s">
        <v>2015</v>
      </c>
      <c r="B1646" s="22" t="s">
        <v>113</v>
      </c>
      <c r="C1646" s="22" t="s">
        <v>32</v>
      </c>
      <c r="D1646" s="22" t="s">
        <v>105</v>
      </c>
      <c r="E1646" s="22" t="s">
        <v>26</v>
      </c>
      <c r="F1646" s="23">
        <v>40939</v>
      </c>
      <c r="G1646" s="24" t="s">
        <v>27</v>
      </c>
      <c r="H1646" s="25">
        <v>24913.68</v>
      </c>
      <c r="I1646" s="25">
        <v>-13274.02</v>
      </c>
      <c r="J1646" s="25">
        <v>11639.66</v>
      </c>
      <c r="K1646" s="41">
        <f t="shared" si="54"/>
        <v>2012</v>
      </c>
      <c r="L1646" s="42">
        <f t="shared" si="53"/>
        <v>290.91566835065788</v>
      </c>
      <c r="M1646" s="39">
        <f>(VLOOKUP(DATE(2005,12,1),IGPM!A:B,2,1)/VLOOKUP(DATE(YEAR(F1646),MONTH(F1646),1),IGPM!A:B,2,1))*H1646</f>
        <v>17592.162962382146</v>
      </c>
      <c r="N1646" s="26" t="s">
        <v>28</v>
      </c>
      <c r="O1646" s="26" t="s">
        <v>29</v>
      </c>
      <c r="P1646" s="25">
        <v>-13274.02</v>
      </c>
      <c r="Q1646" s="25">
        <v>11639.66</v>
      </c>
      <c r="R1646" s="25">
        <v>62887.54786945993</v>
      </c>
      <c r="S1646" s="25">
        <v>-33506.514018409507</v>
      </c>
      <c r="T1646" s="27">
        <v>29381.033851050423</v>
      </c>
    </row>
    <row r="1647" spans="1:20">
      <c r="A1647" s="28" t="s">
        <v>2016</v>
      </c>
      <c r="B1647" s="22" t="s">
        <v>109</v>
      </c>
      <c r="C1647" s="22" t="s">
        <v>69</v>
      </c>
      <c r="D1647" s="22" t="s">
        <v>105</v>
      </c>
      <c r="E1647" s="22" t="s">
        <v>26</v>
      </c>
      <c r="F1647" s="23">
        <v>40939</v>
      </c>
      <c r="G1647" s="24" t="s">
        <v>27</v>
      </c>
      <c r="H1647" s="25">
        <v>7542.9</v>
      </c>
      <c r="I1647" s="25">
        <v>-5060.17</v>
      </c>
      <c r="J1647" s="25">
        <v>2482.7299999999996</v>
      </c>
      <c r="K1647" s="41">
        <f t="shared" si="54"/>
        <v>2012</v>
      </c>
      <c r="L1647" s="42">
        <f t="shared" si="53"/>
        <v>231.04945090777582</v>
      </c>
      <c r="M1647" s="39">
        <f>(VLOOKUP(DATE(2005,12,1),IGPM!A:B,2,1)/VLOOKUP(DATE(YEAR(F1647),MONTH(F1647),1),IGPM!A:B,2,1))*H1647</f>
        <v>5326.2274384575976</v>
      </c>
      <c r="N1647" s="26" t="s">
        <v>28</v>
      </c>
      <c r="O1647" s="26" t="s">
        <v>29</v>
      </c>
      <c r="P1647" s="25">
        <v>-5060.17</v>
      </c>
      <c r="Q1647" s="25">
        <v>2482.7299999999996</v>
      </c>
      <c r="R1647" s="25">
        <v>19039.920430243517</v>
      </c>
      <c r="S1647" s="25">
        <v>-12772.969834348241</v>
      </c>
      <c r="T1647" s="27">
        <v>6266.9505958952759</v>
      </c>
    </row>
    <row r="1648" spans="1:20">
      <c r="A1648" s="28" t="s">
        <v>2017</v>
      </c>
      <c r="B1648" s="22" t="s">
        <v>256</v>
      </c>
      <c r="C1648" s="22" t="s">
        <v>32</v>
      </c>
      <c r="D1648" s="22" t="s">
        <v>25</v>
      </c>
      <c r="E1648" s="22" t="s">
        <v>26</v>
      </c>
      <c r="F1648" s="23">
        <v>40939</v>
      </c>
      <c r="G1648" s="24" t="s">
        <v>27</v>
      </c>
      <c r="H1648" s="25">
        <v>445629.44</v>
      </c>
      <c r="I1648" s="25">
        <v>-296209.45</v>
      </c>
      <c r="J1648" s="25">
        <v>149419.99</v>
      </c>
      <c r="K1648" s="41">
        <f t="shared" si="54"/>
        <v>2012</v>
      </c>
      <c r="L1648" s="42">
        <f t="shared" si="53"/>
        <v>233.18824973342342</v>
      </c>
      <c r="M1648" s="39">
        <f>(VLOOKUP(DATE(2005,12,1),IGPM!A:B,2,1)/VLOOKUP(DATE(YEAR(F1648),MONTH(F1648),1),IGPM!A:B,2,1))*H1648</f>
        <v>314669.92147748132</v>
      </c>
      <c r="N1648" s="26" t="s">
        <v>28</v>
      </c>
      <c r="O1648" s="26" t="s">
        <v>29</v>
      </c>
      <c r="P1648" s="25">
        <v>-296209.45</v>
      </c>
      <c r="Q1648" s="25">
        <v>149419.99</v>
      </c>
      <c r="R1648" s="25">
        <v>1124865.6457031087</v>
      </c>
      <c r="S1648" s="25">
        <v>-747697.08715297782</v>
      </c>
      <c r="T1648" s="27">
        <v>377168.55855013093</v>
      </c>
    </row>
    <row r="1649" spans="1:20">
      <c r="A1649" s="28" t="s">
        <v>2018</v>
      </c>
      <c r="B1649" s="22" t="s">
        <v>256</v>
      </c>
      <c r="C1649" s="22" t="s">
        <v>32</v>
      </c>
      <c r="D1649" s="22" t="s">
        <v>25</v>
      </c>
      <c r="E1649" s="22" t="s">
        <v>26</v>
      </c>
      <c r="F1649" s="23">
        <v>40939</v>
      </c>
      <c r="G1649" s="24" t="s">
        <v>27</v>
      </c>
      <c r="H1649" s="25">
        <v>445629.44</v>
      </c>
      <c r="I1649" s="25">
        <v>-296209.45</v>
      </c>
      <c r="J1649" s="25">
        <v>149419.99</v>
      </c>
      <c r="K1649" s="41">
        <f t="shared" si="54"/>
        <v>2012</v>
      </c>
      <c r="L1649" s="42">
        <f t="shared" si="53"/>
        <v>233.18824973342342</v>
      </c>
      <c r="M1649" s="39">
        <f>(VLOOKUP(DATE(2005,12,1),IGPM!A:B,2,1)/VLOOKUP(DATE(YEAR(F1649),MONTH(F1649),1),IGPM!A:B,2,1))*H1649</f>
        <v>314669.92147748132</v>
      </c>
      <c r="N1649" s="26" t="s">
        <v>28</v>
      </c>
      <c r="O1649" s="26" t="s">
        <v>29</v>
      </c>
      <c r="P1649" s="25">
        <v>-296209.45</v>
      </c>
      <c r="Q1649" s="25">
        <v>149419.99</v>
      </c>
      <c r="R1649" s="25">
        <v>1124865.6457031087</v>
      </c>
      <c r="S1649" s="25">
        <v>-747697.08715297782</v>
      </c>
      <c r="T1649" s="27">
        <v>377168.55855013093</v>
      </c>
    </row>
    <row r="1650" spans="1:20">
      <c r="A1650" s="28" t="s">
        <v>2019</v>
      </c>
      <c r="B1650" s="22" t="s">
        <v>53</v>
      </c>
      <c r="C1650" s="22" t="s">
        <v>32</v>
      </c>
      <c r="D1650" s="22" t="s">
        <v>25</v>
      </c>
      <c r="E1650" s="22" t="s">
        <v>26</v>
      </c>
      <c r="F1650" s="23">
        <v>40939</v>
      </c>
      <c r="G1650" s="24" t="s">
        <v>27</v>
      </c>
      <c r="H1650" s="25">
        <v>6068.49</v>
      </c>
      <c r="I1650" s="25">
        <v>-4065.6</v>
      </c>
      <c r="J1650" s="25">
        <v>2002.8899999999999</v>
      </c>
      <c r="K1650" s="41">
        <f t="shared" si="54"/>
        <v>2012</v>
      </c>
      <c r="L1650" s="42">
        <f t="shared" si="53"/>
        <v>231.3596886068477</v>
      </c>
      <c r="M1650" s="39">
        <f>(VLOOKUP(DATE(2005,12,1),IGPM!A:B,2,1)/VLOOKUP(DATE(YEAR(F1650),MONTH(F1650),1),IGPM!A:B,2,1))*H1650</f>
        <v>4285.110229222918</v>
      </c>
      <c r="N1650" s="26" t="s">
        <v>28</v>
      </c>
      <c r="O1650" s="26" t="s">
        <v>29</v>
      </c>
      <c r="P1650" s="25">
        <v>-4065.6</v>
      </c>
      <c r="Q1650" s="25">
        <v>2002.8899999999999</v>
      </c>
      <c r="R1650" s="25">
        <v>15318.188857300041</v>
      </c>
      <c r="S1650" s="25">
        <v>-10262.458802476243</v>
      </c>
      <c r="T1650" s="27">
        <v>5055.7300548237981</v>
      </c>
    </row>
    <row r="1651" spans="1:20">
      <c r="A1651" s="28" t="s">
        <v>2020</v>
      </c>
      <c r="B1651" s="22" t="s">
        <v>1174</v>
      </c>
      <c r="C1651" s="22" t="s">
        <v>32</v>
      </c>
      <c r="D1651" s="22" t="s">
        <v>25</v>
      </c>
      <c r="E1651" s="22" t="s">
        <v>26</v>
      </c>
      <c r="F1651" s="23">
        <v>40939</v>
      </c>
      <c r="G1651" s="24" t="s">
        <v>27</v>
      </c>
      <c r="H1651" s="25">
        <v>3438.81</v>
      </c>
      <c r="I1651" s="25">
        <v>-2538.52</v>
      </c>
      <c r="J1651" s="25">
        <v>900.29</v>
      </c>
      <c r="K1651" s="41">
        <f t="shared" si="54"/>
        <v>2012</v>
      </c>
      <c r="L1651" s="42">
        <f t="shared" si="53"/>
        <v>209.97098703181382</v>
      </c>
      <c r="M1651" s="39">
        <f>(VLOOKUP(DATE(2005,12,1),IGPM!A:B,2,1)/VLOOKUP(DATE(YEAR(F1651),MONTH(F1651),1),IGPM!A:B,2,1))*H1651</f>
        <v>2428.2284237683612</v>
      </c>
      <c r="N1651" s="26" t="s">
        <v>28</v>
      </c>
      <c r="O1651" s="26" t="s">
        <v>29</v>
      </c>
      <c r="P1651" s="25">
        <v>-2538.52</v>
      </c>
      <c r="Q1651" s="25">
        <v>900.29</v>
      </c>
      <c r="R1651" s="25">
        <v>8680.3044949191572</v>
      </c>
      <c r="S1651" s="25">
        <v>-6407.7766920656213</v>
      </c>
      <c r="T1651" s="27">
        <v>2272.5278028535358</v>
      </c>
    </row>
    <row r="1652" spans="1:20">
      <c r="A1652" s="28" t="s">
        <v>2021</v>
      </c>
      <c r="B1652" s="22" t="s">
        <v>867</v>
      </c>
      <c r="C1652" s="22" t="s">
        <v>32</v>
      </c>
      <c r="D1652" s="22" t="s">
        <v>25</v>
      </c>
      <c r="E1652" s="22" t="s">
        <v>26</v>
      </c>
      <c r="F1652" s="23">
        <v>40939</v>
      </c>
      <c r="G1652" s="24" t="s">
        <v>27</v>
      </c>
      <c r="H1652" s="25">
        <v>6068.49</v>
      </c>
      <c r="I1652" s="25">
        <v>-4065.6</v>
      </c>
      <c r="J1652" s="25">
        <v>2002.8899999999999</v>
      </c>
      <c r="K1652" s="41">
        <f t="shared" si="54"/>
        <v>2012</v>
      </c>
      <c r="L1652" s="42">
        <f t="shared" si="53"/>
        <v>231.3596886068477</v>
      </c>
      <c r="M1652" s="39">
        <f>(VLOOKUP(DATE(2005,12,1),IGPM!A:B,2,1)/VLOOKUP(DATE(YEAR(F1652),MONTH(F1652),1),IGPM!A:B,2,1))*H1652</f>
        <v>4285.110229222918</v>
      </c>
      <c r="N1652" s="26" t="s">
        <v>28</v>
      </c>
      <c r="O1652" s="26" t="s">
        <v>29</v>
      </c>
      <c r="P1652" s="25">
        <v>-4065.6</v>
      </c>
      <c r="Q1652" s="25">
        <v>2002.8899999999999</v>
      </c>
      <c r="R1652" s="25">
        <v>15318.188857300041</v>
      </c>
      <c r="S1652" s="25">
        <v>-10262.458802476243</v>
      </c>
      <c r="T1652" s="27">
        <v>5055.7300548237981</v>
      </c>
    </row>
    <row r="1653" spans="1:20">
      <c r="A1653" s="28" t="s">
        <v>2022</v>
      </c>
      <c r="B1653" s="22" t="s">
        <v>53</v>
      </c>
      <c r="C1653" s="22" t="s">
        <v>32</v>
      </c>
      <c r="D1653" s="22" t="s">
        <v>25</v>
      </c>
      <c r="E1653" s="22" t="s">
        <v>26</v>
      </c>
      <c r="F1653" s="23">
        <v>40939</v>
      </c>
      <c r="G1653" s="24" t="s">
        <v>27</v>
      </c>
      <c r="H1653" s="25">
        <v>6068.49</v>
      </c>
      <c r="I1653" s="25">
        <v>-4065.6</v>
      </c>
      <c r="J1653" s="25">
        <v>2002.8899999999999</v>
      </c>
      <c r="K1653" s="41">
        <f t="shared" si="54"/>
        <v>2012</v>
      </c>
      <c r="L1653" s="42">
        <f t="shared" si="53"/>
        <v>231.3596886068477</v>
      </c>
      <c r="M1653" s="39">
        <f>(VLOOKUP(DATE(2005,12,1),IGPM!A:B,2,1)/VLOOKUP(DATE(YEAR(F1653),MONTH(F1653),1),IGPM!A:B,2,1))*H1653</f>
        <v>4285.110229222918</v>
      </c>
      <c r="N1653" s="26" t="s">
        <v>28</v>
      </c>
      <c r="O1653" s="26" t="s">
        <v>29</v>
      </c>
      <c r="P1653" s="25">
        <v>-4065.6</v>
      </c>
      <c r="Q1653" s="25">
        <v>2002.8899999999999</v>
      </c>
      <c r="R1653" s="25">
        <v>15318.188857300041</v>
      </c>
      <c r="S1653" s="25">
        <v>-10262.458802476243</v>
      </c>
      <c r="T1653" s="27">
        <v>5055.7300548237981</v>
      </c>
    </row>
    <row r="1654" spans="1:20">
      <c r="A1654" s="28" t="s">
        <v>2023</v>
      </c>
      <c r="B1654" s="22" t="s">
        <v>867</v>
      </c>
      <c r="C1654" s="22" t="s">
        <v>32</v>
      </c>
      <c r="D1654" s="22" t="s">
        <v>25</v>
      </c>
      <c r="E1654" s="22" t="s">
        <v>26</v>
      </c>
      <c r="F1654" s="23">
        <v>40939</v>
      </c>
      <c r="G1654" s="24" t="s">
        <v>27</v>
      </c>
      <c r="H1654" s="25">
        <v>6068.49</v>
      </c>
      <c r="I1654" s="25">
        <v>-4065.6</v>
      </c>
      <c r="J1654" s="25">
        <v>2002.8899999999999</v>
      </c>
      <c r="K1654" s="41">
        <f t="shared" si="54"/>
        <v>2012</v>
      </c>
      <c r="L1654" s="42">
        <f t="shared" si="53"/>
        <v>231.3596886068477</v>
      </c>
      <c r="M1654" s="39">
        <f>(VLOOKUP(DATE(2005,12,1),IGPM!A:B,2,1)/VLOOKUP(DATE(YEAR(F1654),MONTH(F1654),1),IGPM!A:B,2,1))*H1654</f>
        <v>4285.110229222918</v>
      </c>
      <c r="N1654" s="26" t="s">
        <v>28</v>
      </c>
      <c r="O1654" s="26" t="s">
        <v>29</v>
      </c>
      <c r="P1654" s="25">
        <v>-4065.6</v>
      </c>
      <c r="Q1654" s="25">
        <v>2002.8899999999999</v>
      </c>
      <c r="R1654" s="25">
        <v>15318.188857300041</v>
      </c>
      <c r="S1654" s="25">
        <v>-10262.458802476243</v>
      </c>
      <c r="T1654" s="27">
        <v>5055.7300548237981</v>
      </c>
    </row>
    <row r="1655" spans="1:20">
      <c r="A1655" s="28" t="s">
        <v>2024</v>
      </c>
      <c r="B1655" s="22" t="s">
        <v>1174</v>
      </c>
      <c r="C1655" s="22" t="s">
        <v>32</v>
      </c>
      <c r="D1655" s="22" t="s">
        <v>25</v>
      </c>
      <c r="E1655" s="22" t="s">
        <v>26</v>
      </c>
      <c r="F1655" s="23">
        <v>40939</v>
      </c>
      <c r="G1655" s="24" t="s">
        <v>27</v>
      </c>
      <c r="H1655" s="25">
        <v>3438.81</v>
      </c>
      <c r="I1655" s="25">
        <v>-2538.52</v>
      </c>
      <c r="J1655" s="25">
        <v>900.29</v>
      </c>
      <c r="K1655" s="41">
        <f t="shared" si="54"/>
        <v>2012</v>
      </c>
      <c r="L1655" s="42">
        <f t="shared" si="53"/>
        <v>209.97098703181382</v>
      </c>
      <c r="M1655" s="39">
        <f>(VLOOKUP(DATE(2005,12,1),IGPM!A:B,2,1)/VLOOKUP(DATE(YEAR(F1655),MONTH(F1655),1),IGPM!A:B,2,1))*H1655</f>
        <v>2428.2284237683612</v>
      </c>
      <c r="N1655" s="26" t="s">
        <v>28</v>
      </c>
      <c r="O1655" s="26" t="s">
        <v>29</v>
      </c>
      <c r="P1655" s="25">
        <v>-2538.52</v>
      </c>
      <c r="Q1655" s="25">
        <v>900.29</v>
      </c>
      <c r="R1655" s="25">
        <v>8680.3044949191572</v>
      </c>
      <c r="S1655" s="25">
        <v>-6407.7766920656213</v>
      </c>
      <c r="T1655" s="27">
        <v>2272.5278028535358</v>
      </c>
    </row>
    <row r="1656" spans="1:20">
      <c r="A1656" s="28" t="s">
        <v>2025</v>
      </c>
      <c r="B1656" s="22" t="s">
        <v>2026</v>
      </c>
      <c r="C1656" s="22" t="s">
        <v>32</v>
      </c>
      <c r="D1656" s="22" t="s">
        <v>25</v>
      </c>
      <c r="E1656" s="22" t="s">
        <v>26</v>
      </c>
      <c r="F1656" s="23">
        <v>40939</v>
      </c>
      <c r="G1656" s="24" t="s">
        <v>27</v>
      </c>
      <c r="H1656" s="25">
        <v>193787.11</v>
      </c>
      <c r="I1656" s="25">
        <v>-143053.93</v>
      </c>
      <c r="J1656" s="25">
        <v>50733.179999999993</v>
      </c>
      <c r="K1656" s="41">
        <f t="shared" si="54"/>
        <v>2012</v>
      </c>
      <c r="L1656" s="42">
        <f t="shared" si="53"/>
        <v>209.96977887989516</v>
      </c>
      <c r="M1656" s="39">
        <f>(VLOOKUP(DATE(2005,12,1),IGPM!A:B,2,1)/VLOOKUP(DATE(YEAR(F1656),MONTH(F1656),1),IGPM!A:B,2,1))*H1656</f>
        <v>136837.85049535334</v>
      </c>
      <c r="N1656" s="26" t="s">
        <v>28</v>
      </c>
      <c r="O1656" s="26" t="s">
        <v>29</v>
      </c>
      <c r="P1656" s="25">
        <v>-143053.93</v>
      </c>
      <c r="Q1656" s="25">
        <v>50733.179999999993</v>
      </c>
      <c r="R1656" s="25">
        <v>489160.82074624451</v>
      </c>
      <c r="S1656" s="25">
        <v>-361099.23828151322</v>
      </c>
      <c r="T1656" s="27">
        <v>128061.5824647313</v>
      </c>
    </row>
    <row r="1657" spans="1:20">
      <c r="A1657" s="28" t="s">
        <v>2027</v>
      </c>
      <c r="B1657" s="22" t="s">
        <v>2028</v>
      </c>
      <c r="C1657" s="22" t="s">
        <v>32</v>
      </c>
      <c r="D1657" s="22" t="s">
        <v>25</v>
      </c>
      <c r="E1657" s="22" t="s">
        <v>26</v>
      </c>
      <c r="F1657" s="23">
        <v>40939</v>
      </c>
      <c r="G1657" s="24" t="s">
        <v>27</v>
      </c>
      <c r="H1657" s="25">
        <v>37826.92</v>
      </c>
      <c r="I1657" s="25">
        <v>-30649.1</v>
      </c>
      <c r="J1657" s="25">
        <v>7177.82</v>
      </c>
      <c r="K1657" s="41">
        <f t="shared" si="54"/>
        <v>2012</v>
      </c>
      <c r="L1657" s="42">
        <f t="shared" si="53"/>
        <v>191.29999249570133</v>
      </c>
      <c r="M1657" s="39">
        <f>(VLOOKUP(DATE(2005,12,1),IGPM!A:B,2,1)/VLOOKUP(DATE(YEAR(F1657),MONTH(F1657),1),IGPM!A:B,2,1))*H1657</f>
        <v>26710.519722698231</v>
      </c>
      <c r="N1657" s="26" t="s">
        <v>28</v>
      </c>
      <c r="O1657" s="26" t="s">
        <v>29</v>
      </c>
      <c r="P1657" s="25">
        <v>-30649.1</v>
      </c>
      <c r="Q1657" s="25">
        <v>7177.82</v>
      </c>
      <c r="R1657" s="25">
        <v>95483.374686286057</v>
      </c>
      <c r="S1657" s="25">
        <v>-77364.995593018146</v>
      </c>
      <c r="T1657" s="27">
        <v>18118.379093267911</v>
      </c>
    </row>
    <row r="1658" spans="1:20">
      <c r="A1658" s="28" t="s">
        <v>2029</v>
      </c>
      <c r="B1658" s="22" t="s">
        <v>220</v>
      </c>
      <c r="C1658" s="22" t="s">
        <v>32</v>
      </c>
      <c r="D1658" s="22" t="s">
        <v>25</v>
      </c>
      <c r="E1658" s="22" t="s">
        <v>26</v>
      </c>
      <c r="F1658" s="23">
        <v>40939</v>
      </c>
      <c r="G1658" s="24" t="s">
        <v>27</v>
      </c>
      <c r="H1658" s="25">
        <v>63921.43</v>
      </c>
      <c r="I1658" s="25">
        <v>-46316.2</v>
      </c>
      <c r="J1658" s="25">
        <v>17605.230000000003</v>
      </c>
      <c r="K1658" s="41">
        <f t="shared" si="54"/>
        <v>2012</v>
      </c>
      <c r="L1658" s="42">
        <f t="shared" si="53"/>
        <v>213.9169804517642</v>
      </c>
      <c r="M1658" s="39">
        <f>(VLOOKUP(DATE(2005,12,1),IGPM!A:B,2,1)/VLOOKUP(DATE(YEAR(F1658),MONTH(F1658),1),IGPM!A:B,2,1))*H1658</f>
        <v>45136.495826730657</v>
      </c>
      <c r="N1658" s="26" t="s">
        <v>28</v>
      </c>
      <c r="O1658" s="26" t="s">
        <v>29</v>
      </c>
      <c r="P1658" s="25">
        <v>-46316.2</v>
      </c>
      <c r="Q1658" s="25">
        <v>17605.230000000003</v>
      </c>
      <c r="R1658" s="25">
        <v>161351.59434532886</v>
      </c>
      <c r="S1658" s="25">
        <v>-116912.16410548262</v>
      </c>
      <c r="T1658" s="27">
        <v>44439.430239846246</v>
      </c>
    </row>
    <row r="1659" spans="1:20">
      <c r="A1659" s="28" t="s">
        <v>2030</v>
      </c>
      <c r="B1659" s="22" t="s">
        <v>53</v>
      </c>
      <c r="C1659" s="22" t="s">
        <v>32</v>
      </c>
      <c r="D1659" s="22" t="s">
        <v>25</v>
      </c>
      <c r="E1659" s="22" t="s">
        <v>26</v>
      </c>
      <c r="F1659" s="23">
        <v>40939</v>
      </c>
      <c r="G1659" s="24" t="s">
        <v>27</v>
      </c>
      <c r="H1659" s="25">
        <v>80710.92</v>
      </c>
      <c r="I1659" s="25">
        <v>-54072.5</v>
      </c>
      <c r="J1659" s="25">
        <v>26638.42</v>
      </c>
      <c r="K1659" s="41">
        <f t="shared" si="54"/>
        <v>2012</v>
      </c>
      <c r="L1659" s="42">
        <f t="shared" si="53"/>
        <v>231.3596116325304</v>
      </c>
      <c r="M1659" s="39">
        <f>(VLOOKUP(DATE(2005,12,1),IGPM!A:B,2,1)/VLOOKUP(DATE(YEAR(F1659),MONTH(F1659),1),IGPM!A:B,2,1))*H1659</f>
        <v>56991.968167038685</v>
      </c>
      <c r="N1659" s="26" t="s">
        <v>28</v>
      </c>
      <c r="O1659" s="26" t="s">
        <v>29</v>
      </c>
      <c r="P1659" s="25">
        <v>-54072.5</v>
      </c>
      <c r="Q1659" s="25">
        <v>26638.42</v>
      </c>
      <c r="R1659" s="25">
        <v>203731.91937474316</v>
      </c>
      <c r="S1659" s="25">
        <v>-136490.75255728469</v>
      </c>
      <c r="T1659" s="27">
        <v>67241.166817458463</v>
      </c>
    </row>
    <row r="1660" spans="1:20">
      <c r="A1660" s="28" t="s">
        <v>2031</v>
      </c>
      <c r="B1660" s="22" t="s">
        <v>2028</v>
      </c>
      <c r="C1660" s="22" t="s">
        <v>32</v>
      </c>
      <c r="D1660" s="22" t="s">
        <v>25</v>
      </c>
      <c r="E1660" s="22" t="s">
        <v>26</v>
      </c>
      <c r="F1660" s="23">
        <v>40939</v>
      </c>
      <c r="G1660" s="24" t="s">
        <v>27</v>
      </c>
      <c r="H1660" s="25">
        <v>37826.92</v>
      </c>
      <c r="I1660" s="25">
        <v>-30649.1</v>
      </c>
      <c r="J1660" s="25">
        <v>7177.82</v>
      </c>
      <c r="K1660" s="41">
        <f t="shared" si="54"/>
        <v>2012</v>
      </c>
      <c r="L1660" s="42">
        <f t="shared" si="53"/>
        <v>191.29999249570133</v>
      </c>
      <c r="M1660" s="39">
        <f>(VLOOKUP(DATE(2005,12,1),IGPM!A:B,2,1)/VLOOKUP(DATE(YEAR(F1660),MONTH(F1660),1),IGPM!A:B,2,1))*H1660</f>
        <v>26710.519722698231</v>
      </c>
      <c r="N1660" s="26" t="s">
        <v>28</v>
      </c>
      <c r="O1660" s="26" t="s">
        <v>29</v>
      </c>
      <c r="P1660" s="25">
        <v>-30649.1</v>
      </c>
      <c r="Q1660" s="25">
        <v>7177.82</v>
      </c>
      <c r="R1660" s="25">
        <v>95483.374686286057</v>
      </c>
      <c r="S1660" s="25">
        <v>-77364.995593018146</v>
      </c>
      <c r="T1660" s="27">
        <v>18118.379093267911</v>
      </c>
    </row>
    <row r="1661" spans="1:20">
      <c r="A1661" s="28" t="s">
        <v>2032</v>
      </c>
      <c r="B1661" s="22" t="s">
        <v>220</v>
      </c>
      <c r="C1661" s="22" t="s">
        <v>32</v>
      </c>
      <c r="D1661" s="22" t="s">
        <v>25</v>
      </c>
      <c r="E1661" s="22" t="s">
        <v>26</v>
      </c>
      <c r="F1661" s="23">
        <v>40939</v>
      </c>
      <c r="G1661" s="24" t="s">
        <v>27</v>
      </c>
      <c r="H1661" s="25">
        <v>63921.43</v>
      </c>
      <c r="I1661" s="25">
        <v>-46316.2</v>
      </c>
      <c r="J1661" s="25">
        <v>17605.230000000003</v>
      </c>
      <c r="K1661" s="41">
        <f t="shared" si="54"/>
        <v>2012</v>
      </c>
      <c r="L1661" s="42">
        <f t="shared" si="53"/>
        <v>213.9169804517642</v>
      </c>
      <c r="M1661" s="39">
        <f>(VLOOKUP(DATE(2005,12,1),IGPM!A:B,2,1)/VLOOKUP(DATE(YEAR(F1661),MONTH(F1661),1),IGPM!A:B,2,1))*H1661</f>
        <v>45136.495826730657</v>
      </c>
      <c r="N1661" s="26" t="s">
        <v>28</v>
      </c>
      <c r="O1661" s="26" t="s">
        <v>29</v>
      </c>
      <c r="P1661" s="25">
        <v>-46316.2</v>
      </c>
      <c r="Q1661" s="25">
        <v>17605.230000000003</v>
      </c>
      <c r="R1661" s="25">
        <v>161351.59434532886</v>
      </c>
      <c r="S1661" s="25">
        <v>-116912.16410548262</v>
      </c>
      <c r="T1661" s="27">
        <v>44439.430239846246</v>
      </c>
    </row>
    <row r="1662" spans="1:20">
      <c r="A1662" s="28" t="s">
        <v>2033</v>
      </c>
      <c r="B1662" s="22" t="s">
        <v>53</v>
      </c>
      <c r="C1662" s="22" t="s">
        <v>32</v>
      </c>
      <c r="D1662" s="22" t="s">
        <v>25</v>
      </c>
      <c r="E1662" s="22" t="s">
        <v>26</v>
      </c>
      <c r="F1662" s="23">
        <v>40939</v>
      </c>
      <c r="G1662" s="24" t="s">
        <v>27</v>
      </c>
      <c r="H1662" s="25">
        <v>80710.92</v>
      </c>
      <c r="I1662" s="25">
        <v>-54072.5</v>
      </c>
      <c r="J1662" s="25">
        <v>26638.42</v>
      </c>
      <c r="K1662" s="41">
        <f t="shared" si="54"/>
        <v>2012</v>
      </c>
      <c r="L1662" s="42">
        <f t="shared" si="53"/>
        <v>231.3596116325304</v>
      </c>
      <c r="M1662" s="39">
        <f>(VLOOKUP(DATE(2005,12,1),IGPM!A:B,2,1)/VLOOKUP(DATE(YEAR(F1662),MONTH(F1662),1),IGPM!A:B,2,1))*H1662</f>
        <v>56991.968167038685</v>
      </c>
      <c r="N1662" s="26" t="s">
        <v>28</v>
      </c>
      <c r="O1662" s="26" t="s">
        <v>29</v>
      </c>
      <c r="P1662" s="25">
        <v>-54072.5</v>
      </c>
      <c r="Q1662" s="25">
        <v>26638.42</v>
      </c>
      <c r="R1662" s="25">
        <v>203731.91937474316</v>
      </c>
      <c r="S1662" s="25">
        <v>-136490.75255728469</v>
      </c>
      <c r="T1662" s="27">
        <v>67241.166817458463</v>
      </c>
    </row>
    <row r="1663" spans="1:20">
      <c r="A1663" s="28" t="s">
        <v>2034</v>
      </c>
      <c r="B1663" s="22" t="s">
        <v>331</v>
      </c>
      <c r="C1663" s="22" t="s">
        <v>32</v>
      </c>
      <c r="D1663" s="22" t="s">
        <v>25</v>
      </c>
      <c r="E1663" s="22" t="s">
        <v>26</v>
      </c>
      <c r="F1663" s="23">
        <v>40939</v>
      </c>
      <c r="G1663" s="24" t="s">
        <v>27</v>
      </c>
      <c r="H1663" s="25">
        <v>82936.03</v>
      </c>
      <c r="I1663" s="25">
        <v>-55127.49</v>
      </c>
      <c r="J1663" s="25">
        <v>27808.54</v>
      </c>
      <c r="K1663" s="41">
        <f t="shared" si="54"/>
        <v>2012</v>
      </c>
      <c r="L1663" s="42">
        <f t="shared" si="53"/>
        <v>233.18828138193851</v>
      </c>
      <c r="M1663" s="39">
        <f>(VLOOKUP(DATE(2005,12,1),IGPM!A:B,2,1)/VLOOKUP(DATE(YEAR(F1663),MONTH(F1663),1),IGPM!A:B,2,1))*H1663</f>
        <v>58563.173132713215</v>
      </c>
      <c r="N1663" s="26" t="s">
        <v>28</v>
      </c>
      <c r="O1663" s="26" t="s">
        <v>29</v>
      </c>
      <c r="P1663" s="25">
        <v>-55127.49</v>
      </c>
      <c r="Q1663" s="25">
        <v>27808.54</v>
      </c>
      <c r="R1663" s="25">
        <v>209348.58104976724</v>
      </c>
      <c r="S1663" s="25">
        <v>-139153.77681250518</v>
      </c>
      <c r="T1663" s="27">
        <v>70194.804237262055</v>
      </c>
    </row>
    <row r="1664" spans="1:20">
      <c r="A1664" s="28" t="s">
        <v>2035</v>
      </c>
      <c r="B1664" s="22" t="s">
        <v>2036</v>
      </c>
      <c r="C1664" s="22" t="s">
        <v>32</v>
      </c>
      <c r="D1664" s="22" t="s">
        <v>25</v>
      </c>
      <c r="E1664" s="22" t="s">
        <v>26</v>
      </c>
      <c r="F1664" s="23">
        <v>40939</v>
      </c>
      <c r="G1664" s="24" t="s">
        <v>27</v>
      </c>
      <c r="H1664" s="25">
        <v>5461.64</v>
      </c>
      <c r="I1664" s="25">
        <v>-4209.5200000000004</v>
      </c>
      <c r="J1664" s="25">
        <v>1252.1199999999999</v>
      </c>
      <c r="K1664" s="41">
        <f t="shared" si="54"/>
        <v>2012</v>
      </c>
      <c r="L1664" s="42">
        <f t="shared" si="53"/>
        <v>201.1046865200783</v>
      </c>
      <c r="M1664" s="39">
        <f>(VLOOKUP(DATE(2005,12,1),IGPM!A:B,2,1)/VLOOKUP(DATE(YEAR(F1664),MONTH(F1664),1),IGPM!A:B,2,1))*H1664</f>
        <v>3856.5985001760009</v>
      </c>
      <c r="N1664" s="26" t="s">
        <v>28</v>
      </c>
      <c r="O1664" s="26" t="s">
        <v>29</v>
      </c>
      <c r="P1664" s="25">
        <v>-4209.5200000000004</v>
      </c>
      <c r="Q1664" s="25">
        <v>1252.1199999999999</v>
      </c>
      <c r="R1664" s="25">
        <v>13786.367447352506</v>
      </c>
      <c r="S1664" s="25">
        <v>-10625.744189836627</v>
      </c>
      <c r="T1664" s="27">
        <v>3160.6232575158792</v>
      </c>
    </row>
    <row r="1665" spans="1:20">
      <c r="A1665" s="28" t="s">
        <v>2037</v>
      </c>
      <c r="B1665" s="22" t="s">
        <v>331</v>
      </c>
      <c r="C1665" s="22" t="s">
        <v>32</v>
      </c>
      <c r="D1665" s="22" t="s">
        <v>25</v>
      </c>
      <c r="E1665" s="22" t="s">
        <v>26</v>
      </c>
      <c r="F1665" s="23">
        <v>40939</v>
      </c>
      <c r="G1665" s="24" t="s">
        <v>27</v>
      </c>
      <c r="H1665" s="25">
        <v>82936.03</v>
      </c>
      <c r="I1665" s="25">
        <v>-55127.49</v>
      </c>
      <c r="J1665" s="25">
        <v>27808.54</v>
      </c>
      <c r="K1665" s="41">
        <f t="shared" si="54"/>
        <v>2012</v>
      </c>
      <c r="L1665" s="42">
        <f t="shared" si="53"/>
        <v>233.18828138193851</v>
      </c>
      <c r="M1665" s="39">
        <f>(VLOOKUP(DATE(2005,12,1),IGPM!A:B,2,1)/VLOOKUP(DATE(YEAR(F1665),MONTH(F1665),1),IGPM!A:B,2,1))*H1665</f>
        <v>58563.173132713215</v>
      </c>
      <c r="N1665" s="26" t="s">
        <v>28</v>
      </c>
      <c r="O1665" s="26" t="s">
        <v>29</v>
      </c>
      <c r="P1665" s="25">
        <v>-55127.49</v>
      </c>
      <c r="Q1665" s="25">
        <v>27808.54</v>
      </c>
      <c r="R1665" s="25">
        <v>209348.58104976724</v>
      </c>
      <c r="S1665" s="25">
        <v>-139153.77681250518</v>
      </c>
      <c r="T1665" s="27">
        <v>70194.804237262055</v>
      </c>
    </row>
    <row r="1666" spans="1:20">
      <c r="A1666" s="28" t="s">
        <v>2038</v>
      </c>
      <c r="B1666" s="22" t="s">
        <v>2036</v>
      </c>
      <c r="C1666" s="22" t="s">
        <v>32</v>
      </c>
      <c r="D1666" s="22" t="s">
        <v>25</v>
      </c>
      <c r="E1666" s="22" t="s">
        <v>26</v>
      </c>
      <c r="F1666" s="23">
        <v>40939</v>
      </c>
      <c r="G1666" s="24" t="s">
        <v>27</v>
      </c>
      <c r="H1666" s="25">
        <v>5461.64</v>
      </c>
      <c r="I1666" s="25">
        <v>-4209.5200000000004</v>
      </c>
      <c r="J1666" s="25">
        <v>1252.1199999999999</v>
      </c>
      <c r="K1666" s="41">
        <f t="shared" si="54"/>
        <v>2012</v>
      </c>
      <c r="L1666" s="42">
        <f t="shared" si="53"/>
        <v>201.1046865200783</v>
      </c>
      <c r="M1666" s="39">
        <f>(VLOOKUP(DATE(2005,12,1),IGPM!A:B,2,1)/VLOOKUP(DATE(YEAR(F1666),MONTH(F1666),1),IGPM!A:B,2,1))*H1666</f>
        <v>3856.5985001760009</v>
      </c>
      <c r="N1666" s="26" t="s">
        <v>28</v>
      </c>
      <c r="O1666" s="26" t="s">
        <v>29</v>
      </c>
      <c r="P1666" s="25">
        <v>-4209.5200000000004</v>
      </c>
      <c r="Q1666" s="25">
        <v>1252.1199999999999</v>
      </c>
      <c r="R1666" s="25">
        <v>13786.367447352506</v>
      </c>
      <c r="S1666" s="25">
        <v>-10625.744189836627</v>
      </c>
      <c r="T1666" s="27">
        <v>3160.6232575158792</v>
      </c>
    </row>
    <row r="1667" spans="1:20">
      <c r="A1667" s="28" t="s">
        <v>2039</v>
      </c>
      <c r="B1667" s="22" t="s">
        <v>68</v>
      </c>
      <c r="C1667" s="22" t="s">
        <v>69</v>
      </c>
      <c r="D1667" s="22" t="s">
        <v>25</v>
      </c>
      <c r="E1667" s="22" t="s">
        <v>26</v>
      </c>
      <c r="F1667" s="23">
        <v>40939</v>
      </c>
      <c r="G1667" s="24" t="s">
        <v>27</v>
      </c>
      <c r="H1667" s="25">
        <v>942376.42</v>
      </c>
      <c r="I1667" s="25">
        <v>-612603.64</v>
      </c>
      <c r="J1667" s="25">
        <v>329772.78000000003</v>
      </c>
      <c r="K1667" s="41">
        <f t="shared" si="54"/>
        <v>2012</v>
      </c>
      <c r="L1667" s="42">
        <f t="shared" ref="L1667:L1730" si="55">IFERROR((DATEDIF(F1667,DATE(2024,12,31),"M")*H1667)/(H1667-J1667),12*_xlfn.NUMBERVALUE(LEFT(G1667,3)))</f>
        <v>238.4385850204873</v>
      </c>
      <c r="M1667" s="39">
        <f>(VLOOKUP(DATE(2005,12,1),IGPM!A:B,2,1)/VLOOKUP(DATE(YEAR(F1667),MONTH(F1667),1),IGPM!A:B,2,1))*H1667</f>
        <v>665435.19674918684</v>
      </c>
      <c r="N1667" s="26" t="s">
        <v>28</v>
      </c>
      <c r="O1667" s="26" t="s">
        <v>29</v>
      </c>
      <c r="P1667" s="25">
        <v>-612603.64</v>
      </c>
      <c r="Q1667" s="25">
        <v>329772.78000000003</v>
      </c>
      <c r="R1667" s="25">
        <v>2378763.0821219622</v>
      </c>
      <c r="S1667" s="25">
        <v>-1546344.8489145483</v>
      </c>
      <c r="T1667" s="27">
        <v>832418.23320741393</v>
      </c>
    </row>
    <row r="1668" spans="1:20">
      <c r="A1668" s="28" t="s">
        <v>2040</v>
      </c>
      <c r="B1668" s="22" t="s">
        <v>780</v>
      </c>
      <c r="C1668" s="22" t="s">
        <v>32</v>
      </c>
      <c r="D1668" s="22" t="s">
        <v>25</v>
      </c>
      <c r="E1668" s="22" t="s">
        <v>26</v>
      </c>
      <c r="F1668" s="23">
        <v>40939</v>
      </c>
      <c r="G1668" s="24" t="s">
        <v>27</v>
      </c>
      <c r="H1668" s="25">
        <v>1415.98</v>
      </c>
      <c r="I1668" s="25">
        <v>-1091.3599999999999</v>
      </c>
      <c r="J1668" s="25">
        <v>324.62000000000012</v>
      </c>
      <c r="K1668" s="41">
        <f t="shared" si="54"/>
        <v>2012</v>
      </c>
      <c r="L1668" s="42">
        <f t="shared" si="55"/>
        <v>201.10403533206275</v>
      </c>
      <c r="M1668" s="39">
        <f>(VLOOKUP(DATE(2005,12,1),IGPM!A:B,2,1)/VLOOKUP(DATE(YEAR(F1668),MONTH(F1668),1),IGPM!A:B,2,1))*H1668</f>
        <v>999.85834736072195</v>
      </c>
      <c r="N1668" s="26" t="s">
        <v>28</v>
      </c>
      <c r="O1668" s="26" t="s">
        <v>29</v>
      </c>
      <c r="P1668" s="25">
        <v>-1091.3599999999999</v>
      </c>
      <c r="Q1668" s="25">
        <v>324.62000000000012</v>
      </c>
      <c r="R1668" s="25">
        <v>3574.2415424858104</v>
      </c>
      <c r="S1668" s="25">
        <v>-2754.8300468984826</v>
      </c>
      <c r="T1668" s="27">
        <v>819.41149558732786</v>
      </c>
    </row>
    <row r="1669" spans="1:20">
      <c r="A1669" s="28" t="s">
        <v>2041</v>
      </c>
      <c r="B1669" s="22" t="s">
        <v>780</v>
      </c>
      <c r="C1669" s="22" t="s">
        <v>32</v>
      </c>
      <c r="D1669" s="22" t="s">
        <v>25</v>
      </c>
      <c r="E1669" s="22" t="s">
        <v>26</v>
      </c>
      <c r="F1669" s="23">
        <v>40939</v>
      </c>
      <c r="G1669" s="24" t="s">
        <v>27</v>
      </c>
      <c r="H1669" s="25">
        <v>1415.97</v>
      </c>
      <c r="I1669" s="25">
        <v>-1091.3599999999999</v>
      </c>
      <c r="J1669" s="25">
        <v>324.61000000000013</v>
      </c>
      <c r="K1669" s="41">
        <f t="shared" ref="K1669:K1732" si="56">YEAR(F1669)</f>
        <v>2012</v>
      </c>
      <c r="L1669" s="42">
        <f t="shared" si="55"/>
        <v>201.10261508576457</v>
      </c>
      <c r="M1669" s="39">
        <f>(VLOOKUP(DATE(2005,12,1),IGPM!A:B,2,1)/VLOOKUP(DATE(YEAR(F1669),MONTH(F1669),1),IGPM!A:B,2,1))*H1669</f>
        <v>999.85128611446601</v>
      </c>
      <c r="N1669" s="26" t="s">
        <v>28</v>
      </c>
      <c r="O1669" s="26" t="s">
        <v>29</v>
      </c>
      <c r="P1669" s="25">
        <v>-1091.3599999999999</v>
      </c>
      <c r="Q1669" s="25">
        <v>324.61000000000013</v>
      </c>
      <c r="R1669" s="25">
        <v>3574.2163003104793</v>
      </c>
      <c r="S1669" s="25">
        <v>-2754.8300468984826</v>
      </c>
      <c r="T1669" s="27">
        <v>819.38625341199668</v>
      </c>
    </row>
    <row r="1670" spans="1:20">
      <c r="A1670" s="28" t="s">
        <v>2042</v>
      </c>
      <c r="B1670" s="22" t="s">
        <v>88</v>
      </c>
      <c r="C1670" s="22" t="s">
        <v>32</v>
      </c>
      <c r="D1670" s="22" t="s">
        <v>25</v>
      </c>
      <c r="E1670" s="22" t="s">
        <v>26</v>
      </c>
      <c r="F1670" s="23">
        <v>40939</v>
      </c>
      <c r="G1670" s="24" t="s">
        <v>27</v>
      </c>
      <c r="H1670" s="25">
        <v>130270.25</v>
      </c>
      <c r="I1670" s="25">
        <v>-97644.66</v>
      </c>
      <c r="J1670" s="25">
        <v>32625.589999999997</v>
      </c>
      <c r="K1670" s="41">
        <f t="shared" si="56"/>
        <v>2012</v>
      </c>
      <c r="L1670" s="42">
        <f t="shared" si="55"/>
        <v>206.78948290669453</v>
      </c>
      <c r="M1670" s="39">
        <f>(VLOOKUP(DATE(2005,12,1),IGPM!A:B,2,1)/VLOOKUP(DATE(YEAR(F1670),MONTH(F1670),1),IGPM!A:B,2,1))*H1670</f>
        <v>91987.031508402724</v>
      </c>
      <c r="N1670" s="26" t="s">
        <v>28</v>
      </c>
      <c r="O1670" s="26" t="s">
        <v>29</v>
      </c>
      <c r="P1670" s="25">
        <v>-97644.66</v>
      </c>
      <c r="Q1670" s="25">
        <v>32625.589999999997</v>
      </c>
      <c r="R1670" s="25">
        <v>328830.44908827252</v>
      </c>
      <c r="S1670" s="25">
        <v>-246476.3627833038</v>
      </c>
      <c r="T1670" s="27">
        <v>82354.086304968718</v>
      </c>
    </row>
    <row r="1671" spans="1:20">
      <c r="A1671" s="28" t="s">
        <v>2043</v>
      </c>
      <c r="B1671" s="22" t="s">
        <v>77</v>
      </c>
      <c r="C1671" s="22" t="s">
        <v>32</v>
      </c>
      <c r="D1671" s="22" t="s">
        <v>25</v>
      </c>
      <c r="E1671" s="22" t="s">
        <v>26</v>
      </c>
      <c r="F1671" s="23">
        <v>40939</v>
      </c>
      <c r="G1671" s="24" t="s">
        <v>27</v>
      </c>
      <c r="H1671" s="25">
        <v>15778.07</v>
      </c>
      <c r="I1671" s="25">
        <v>-11647.4</v>
      </c>
      <c r="J1671" s="25">
        <v>4130.67</v>
      </c>
      <c r="K1671" s="41">
        <f t="shared" si="56"/>
        <v>2012</v>
      </c>
      <c r="L1671" s="42">
        <f t="shared" si="55"/>
        <v>209.96967992856776</v>
      </c>
      <c r="M1671" s="39">
        <f>(VLOOKUP(DATE(2005,12,1),IGPM!A:B,2,1)/VLOOKUP(DATE(YEAR(F1671),MONTH(F1671),1),IGPM!A:B,2,1))*H1671</f>
        <v>11141.283771481085</v>
      </c>
      <c r="N1671" s="26" t="s">
        <v>28</v>
      </c>
      <c r="O1671" s="26" t="s">
        <v>29</v>
      </c>
      <c r="P1671" s="25">
        <v>-11647.4</v>
      </c>
      <c r="Q1671" s="25">
        <v>4130.67</v>
      </c>
      <c r="R1671" s="25">
        <v>39827.280932109978</v>
      </c>
      <c r="S1671" s="25">
        <v>-29400.571294756439</v>
      </c>
      <c r="T1671" s="27">
        <v>10426.709637353539</v>
      </c>
    </row>
    <row r="1672" spans="1:20">
      <c r="A1672" s="28" t="s">
        <v>2044</v>
      </c>
      <c r="B1672" s="22" t="s">
        <v>77</v>
      </c>
      <c r="C1672" s="22" t="s">
        <v>32</v>
      </c>
      <c r="D1672" s="22" t="s">
        <v>25</v>
      </c>
      <c r="E1672" s="22" t="s">
        <v>26</v>
      </c>
      <c r="F1672" s="23">
        <v>40939</v>
      </c>
      <c r="G1672" s="24" t="s">
        <v>27</v>
      </c>
      <c r="H1672" s="25">
        <v>15778.07</v>
      </c>
      <c r="I1672" s="25">
        <v>-11647.4</v>
      </c>
      <c r="J1672" s="25">
        <v>4130.67</v>
      </c>
      <c r="K1672" s="41">
        <f t="shared" si="56"/>
        <v>2012</v>
      </c>
      <c r="L1672" s="42">
        <f t="shared" si="55"/>
        <v>209.96967992856776</v>
      </c>
      <c r="M1672" s="39">
        <f>(VLOOKUP(DATE(2005,12,1),IGPM!A:B,2,1)/VLOOKUP(DATE(YEAR(F1672),MONTH(F1672),1),IGPM!A:B,2,1))*H1672</f>
        <v>11141.283771481085</v>
      </c>
      <c r="N1672" s="26" t="s">
        <v>28</v>
      </c>
      <c r="O1672" s="26" t="s">
        <v>29</v>
      </c>
      <c r="P1672" s="25">
        <v>-11647.4</v>
      </c>
      <c r="Q1672" s="25">
        <v>4130.67</v>
      </c>
      <c r="R1672" s="25">
        <v>39827.280932109978</v>
      </c>
      <c r="S1672" s="25">
        <v>-29400.571294756439</v>
      </c>
      <c r="T1672" s="27">
        <v>10426.709637353539</v>
      </c>
    </row>
    <row r="1673" spans="1:20">
      <c r="A1673" s="28" t="s">
        <v>2045</v>
      </c>
      <c r="B1673" s="22" t="s">
        <v>2046</v>
      </c>
      <c r="C1673" s="22" t="s">
        <v>32</v>
      </c>
      <c r="D1673" s="22" t="s">
        <v>25</v>
      </c>
      <c r="E1673" s="22" t="s">
        <v>26</v>
      </c>
      <c r="F1673" s="23">
        <v>40939</v>
      </c>
      <c r="G1673" s="24" t="s">
        <v>27</v>
      </c>
      <c r="H1673" s="25">
        <v>262967.89</v>
      </c>
      <c r="I1673" s="25">
        <v>-217689.59</v>
      </c>
      <c r="J1673" s="25">
        <v>45278.300000000017</v>
      </c>
      <c r="K1673" s="41">
        <f t="shared" si="56"/>
        <v>2012</v>
      </c>
      <c r="L1673" s="42">
        <f t="shared" si="55"/>
        <v>187.23919205323509</v>
      </c>
      <c r="M1673" s="39">
        <f>(VLOOKUP(DATE(2005,12,1),IGPM!A:B,2,1)/VLOOKUP(DATE(YEAR(F1673),MONTH(F1673),1),IGPM!A:B,2,1))*H1673</f>
        <v>185688.10287174687</v>
      </c>
      <c r="N1673" s="26" t="s">
        <v>28</v>
      </c>
      <c r="O1673" s="26" t="s">
        <v>29</v>
      </c>
      <c r="P1673" s="25">
        <v>-217689.59</v>
      </c>
      <c r="Q1673" s="25">
        <v>45278.300000000017</v>
      </c>
      <c r="R1673" s="25">
        <v>663788.15857415996</v>
      </c>
      <c r="S1673" s="25">
        <v>-549495.87984625739</v>
      </c>
      <c r="T1673" s="27">
        <v>114292.27872790257</v>
      </c>
    </row>
    <row r="1674" spans="1:20">
      <c r="A1674" s="28" t="s">
        <v>2047</v>
      </c>
      <c r="B1674" s="22" t="s">
        <v>1365</v>
      </c>
      <c r="C1674" s="22" t="s">
        <v>32</v>
      </c>
      <c r="D1674" s="22" t="s">
        <v>25</v>
      </c>
      <c r="E1674" s="22" t="s">
        <v>26</v>
      </c>
      <c r="F1674" s="23">
        <v>40939</v>
      </c>
      <c r="G1674" s="24" t="s">
        <v>27</v>
      </c>
      <c r="H1674" s="25">
        <v>445022.59</v>
      </c>
      <c r="I1674" s="25">
        <v>-333278.05</v>
      </c>
      <c r="J1674" s="25">
        <v>111744.54000000004</v>
      </c>
      <c r="K1674" s="41">
        <f t="shared" si="56"/>
        <v>2012</v>
      </c>
      <c r="L1674" s="42">
        <f t="shared" si="55"/>
        <v>206.96983029635467</v>
      </c>
      <c r="M1674" s="39">
        <f>(VLOOKUP(DATE(2005,12,1),IGPM!A:B,2,1)/VLOOKUP(DATE(YEAR(F1674),MONTH(F1674),1),IGPM!A:B,2,1))*H1674</f>
        <v>314241.40974843444</v>
      </c>
      <c r="N1674" s="26" t="s">
        <v>28</v>
      </c>
      <c r="O1674" s="26" t="s">
        <v>29</v>
      </c>
      <c r="P1674" s="25">
        <v>-333278.05</v>
      </c>
      <c r="Q1674" s="25">
        <v>111744.54000000004</v>
      </c>
      <c r="R1674" s="25">
        <v>1123333.824293161</v>
      </c>
      <c r="S1674" s="25">
        <v>-841266.29719958117</v>
      </c>
      <c r="T1674" s="27">
        <v>282067.52709357988</v>
      </c>
    </row>
    <row r="1675" spans="1:20">
      <c r="A1675" s="28" t="s">
        <v>2048</v>
      </c>
      <c r="B1675" s="22" t="s">
        <v>68</v>
      </c>
      <c r="C1675" s="22" t="s">
        <v>69</v>
      </c>
      <c r="D1675" s="22" t="s">
        <v>25</v>
      </c>
      <c r="E1675" s="22" t="s">
        <v>26</v>
      </c>
      <c r="F1675" s="23">
        <v>40939</v>
      </c>
      <c r="G1675" s="24" t="s">
        <v>27</v>
      </c>
      <c r="H1675" s="25">
        <v>1314839.47</v>
      </c>
      <c r="I1675" s="25">
        <v>-885558.59</v>
      </c>
      <c r="J1675" s="25">
        <v>429280.88</v>
      </c>
      <c r="K1675" s="41">
        <f t="shared" si="56"/>
        <v>2012</v>
      </c>
      <c r="L1675" s="42">
        <f t="shared" si="55"/>
        <v>230.13736205754608</v>
      </c>
      <c r="M1675" s="39">
        <f>(VLOOKUP(DATE(2005,12,1),IGPM!A:B,2,1)/VLOOKUP(DATE(YEAR(F1675),MONTH(F1675),1),IGPM!A:B,2,1))*H1675</f>
        <v>928440.52848122676</v>
      </c>
      <c r="N1675" s="26" t="s">
        <v>28</v>
      </c>
      <c r="O1675" s="26" t="s">
        <v>29</v>
      </c>
      <c r="P1675" s="25">
        <v>-885558.59</v>
      </c>
      <c r="Q1675" s="25">
        <v>429280.88</v>
      </c>
      <c r="R1675" s="25">
        <v>3318940.8433551495</v>
      </c>
      <c r="S1675" s="25">
        <v>-2235342.519444596</v>
      </c>
      <c r="T1675" s="27">
        <v>1083598.3239105535</v>
      </c>
    </row>
    <row r="1676" spans="1:20">
      <c r="A1676" s="28" t="s">
        <v>2049</v>
      </c>
      <c r="B1676" s="22" t="s">
        <v>1363</v>
      </c>
      <c r="C1676" s="22" t="s">
        <v>91</v>
      </c>
      <c r="D1676" s="22" t="s">
        <v>25</v>
      </c>
      <c r="E1676" s="22" t="s">
        <v>26</v>
      </c>
      <c r="F1676" s="23">
        <v>40939</v>
      </c>
      <c r="G1676" s="24" t="s">
        <v>27</v>
      </c>
      <c r="H1676" s="25">
        <v>133506.78</v>
      </c>
      <c r="I1676" s="25">
        <v>-91101.51</v>
      </c>
      <c r="J1676" s="25">
        <v>42405.270000000004</v>
      </c>
      <c r="K1676" s="41">
        <f t="shared" si="56"/>
        <v>2012</v>
      </c>
      <c r="L1676" s="42">
        <f t="shared" si="55"/>
        <v>227.14827558840682</v>
      </c>
      <c r="M1676" s="39">
        <f>(VLOOKUP(DATE(2005,12,1),IGPM!A:B,2,1)/VLOOKUP(DATE(YEAR(F1676),MONTH(F1676),1),IGPM!A:B,2,1))*H1676</f>
        <v>94272.4250429042</v>
      </c>
      <c r="N1676" s="26" t="s">
        <v>28</v>
      </c>
      <c r="O1676" s="26" t="s">
        <v>29</v>
      </c>
      <c r="P1676" s="25">
        <v>-91101.51</v>
      </c>
      <c r="Q1676" s="25">
        <v>42405.270000000004</v>
      </c>
      <c r="R1676" s="25">
        <v>337000.15486060089</v>
      </c>
      <c r="S1676" s="25">
        <v>-229960.02883175356</v>
      </c>
      <c r="T1676" s="27">
        <v>107040.12602884733</v>
      </c>
    </row>
    <row r="1677" spans="1:20">
      <c r="A1677" s="28" t="s">
        <v>2050</v>
      </c>
      <c r="B1677" s="22" t="s">
        <v>252</v>
      </c>
      <c r="C1677" s="22" t="s">
        <v>91</v>
      </c>
      <c r="D1677" s="22" t="s">
        <v>25</v>
      </c>
      <c r="E1677" s="22" t="s">
        <v>26</v>
      </c>
      <c r="F1677" s="23">
        <v>40939</v>
      </c>
      <c r="G1677" s="24" t="s">
        <v>27</v>
      </c>
      <c r="H1677" s="25">
        <v>33376.69</v>
      </c>
      <c r="I1677" s="25">
        <v>-21043.15</v>
      </c>
      <c r="J1677" s="25">
        <v>12333.54</v>
      </c>
      <c r="K1677" s="41">
        <f t="shared" si="56"/>
        <v>2012</v>
      </c>
      <c r="L1677" s="42">
        <f t="shared" si="55"/>
        <v>245.84660328895626</v>
      </c>
      <c r="M1677" s="39">
        <f>(VLOOKUP(DATE(2005,12,1),IGPM!A:B,2,1)/VLOOKUP(DATE(YEAR(F1677),MONTH(F1677),1),IGPM!A:B,2,1))*H1677</f>
        <v>23568.102730102924</v>
      </c>
      <c r="N1677" s="26" t="s">
        <v>28</v>
      </c>
      <c r="O1677" s="26" t="s">
        <v>29</v>
      </c>
      <c r="P1677" s="25">
        <v>-21043.15</v>
      </c>
      <c r="Q1677" s="25">
        <v>12333.54</v>
      </c>
      <c r="R1677" s="25">
        <v>84250.026094062574</v>
      </c>
      <c r="S1677" s="25">
        <v>-53117.488181160952</v>
      </c>
      <c r="T1677" s="27">
        <v>31132.537912901622</v>
      </c>
    </row>
    <row r="1678" spans="1:20">
      <c r="A1678" s="28" t="s">
        <v>2051</v>
      </c>
      <c r="B1678" s="22" t="s">
        <v>917</v>
      </c>
      <c r="C1678" s="22" t="s">
        <v>91</v>
      </c>
      <c r="D1678" s="22" t="s">
        <v>25</v>
      </c>
      <c r="E1678" s="22" t="s">
        <v>26</v>
      </c>
      <c r="F1678" s="23">
        <v>40939</v>
      </c>
      <c r="G1678" s="24" t="s">
        <v>27</v>
      </c>
      <c r="H1678" s="25">
        <v>33376.69</v>
      </c>
      <c r="I1678" s="25">
        <v>-21043.15</v>
      </c>
      <c r="J1678" s="25">
        <v>12333.54</v>
      </c>
      <c r="K1678" s="41">
        <f t="shared" si="56"/>
        <v>2012</v>
      </c>
      <c r="L1678" s="42">
        <f t="shared" si="55"/>
        <v>245.84660328895626</v>
      </c>
      <c r="M1678" s="39">
        <f>(VLOOKUP(DATE(2005,12,1),IGPM!A:B,2,1)/VLOOKUP(DATE(YEAR(F1678),MONTH(F1678),1),IGPM!A:B,2,1))*H1678</f>
        <v>23568.102730102924</v>
      </c>
      <c r="N1678" s="26" t="s">
        <v>28</v>
      </c>
      <c r="O1678" s="26" t="s">
        <v>29</v>
      </c>
      <c r="P1678" s="25">
        <v>-21043.15</v>
      </c>
      <c r="Q1678" s="25">
        <v>12333.54</v>
      </c>
      <c r="R1678" s="25">
        <v>84250.026094062574</v>
      </c>
      <c r="S1678" s="25">
        <v>-53117.488181160952</v>
      </c>
      <c r="T1678" s="27">
        <v>31132.537912901622</v>
      </c>
    </row>
    <row r="1679" spans="1:20">
      <c r="A1679" s="28" t="s">
        <v>2052</v>
      </c>
      <c r="B1679" s="22" t="s">
        <v>2053</v>
      </c>
      <c r="C1679" s="22" t="s">
        <v>32</v>
      </c>
      <c r="D1679" s="22" t="s">
        <v>33</v>
      </c>
      <c r="E1679" s="22" t="s">
        <v>26</v>
      </c>
      <c r="F1679" s="23">
        <v>40939</v>
      </c>
      <c r="G1679" s="24" t="s">
        <v>27</v>
      </c>
      <c r="H1679" s="25">
        <v>53009.62</v>
      </c>
      <c r="I1679" s="25">
        <v>-40029.33</v>
      </c>
      <c r="J1679" s="25">
        <v>12980.29</v>
      </c>
      <c r="K1679" s="41">
        <f t="shared" si="56"/>
        <v>2012</v>
      </c>
      <c r="L1679" s="42">
        <f t="shared" si="55"/>
        <v>205.26176930765516</v>
      </c>
      <c r="M1679" s="39">
        <f>(VLOOKUP(DATE(2005,12,1),IGPM!A:B,2,1)/VLOOKUP(DATE(YEAR(F1679),MONTH(F1679),1),IGPM!A:B,2,1))*H1679</f>
        <v>37431.398075834317</v>
      </c>
      <c r="N1679" s="26" t="s">
        <v>28</v>
      </c>
      <c r="O1679" s="26" t="s">
        <v>29</v>
      </c>
      <c r="P1679" s="25">
        <v>-40029.33</v>
      </c>
      <c r="Q1679" s="25">
        <v>12980.29</v>
      </c>
      <c r="R1679" s="25">
        <v>133807.81222572824</v>
      </c>
      <c r="S1679" s="25">
        <v>-101042.73662330932</v>
      </c>
      <c r="T1679" s="27">
        <v>32765.075602418918</v>
      </c>
    </row>
    <row r="1680" spans="1:20">
      <c r="A1680" s="28" t="s">
        <v>2054</v>
      </c>
      <c r="B1680" s="22" t="s">
        <v>61</v>
      </c>
      <c r="C1680" s="22" t="s">
        <v>32</v>
      </c>
      <c r="D1680" s="22" t="s">
        <v>33</v>
      </c>
      <c r="E1680" s="22" t="s">
        <v>26</v>
      </c>
      <c r="F1680" s="23">
        <v>40939</v>
      </c>
      <c r="G1680" s="24" t="s">
        <v>27</v>
      </c>
      <c r="H1680" s="25">
        <v>28700.78</v>
      </c>
      <c r="I1680" s="25">
        <v>-20426.330000000002</v>
      </c>
      <c r="J1680" s="25">
        <v>8274.4499999999971</v>
      </c>
      <c r="K1680" s="41">
        <f t="shared" si="56"/>
        <v>2012</v>
      </c>
      <c r="L1680" s="42">
        <f t="shared" si="55"/>
        <v>217.78855526176258</v>
      </c>
      <c r="M1680" s="39">
        <f>(VLOOKUP(DATE(2005,12,1),IGPM!A:B,2,1)/VLOOKUP(DATE(YEAR(F1680),MONTH(F1680),1),IGPM!A:B,2,1))*H1680</f>
        <v>20266.327532001626</v>
      </c>
      <c r="N1680" s="26" t="s">
        <v>28</v>
      </c>
      <c r="O1680" s="26" t="s">
        <v>29</v>
      </c>
      <c r="P1680" s="25">
        <v>-20426.330000000002</v>
      </c>
      <c r="Q1680" s="25">
        <v>8274.4499999999971</v>
      </c>
      <c r="R1680" s="25">
        <v>72447.012088974341</v>
      </c>
      <c r="S1680" s="25">
        <v>-51560.500322408639</v>
      </c>
      <c r="T1680" s="27">
        <v>20886.511766565702</v>
      </c>
    </row>
    <row r="1681" spans="1:20">
      <c r="A1681" s="28" t="s">
        <v>2055</v>
      </c>
      <c r="B1681" s="22" t="s">
        <v>2056</v>
      </c>
      <c r="C1681" s="22" t="s">
        <v>32</v>
      </c>
      <c r="D1681" s="22" t="s">
        <v>33</v>
      </c>
      <c r="E1681" s="22" t="s">
        <v>26</v>
      </c>
      <c r="F1681" s="23">
        <v>40939</v>
      </c>
      <c r="G1681" s="24" t="s">
        <v>27</v>
      </c>
      <c r="H1681" s="25">
        <v>2144.9</v>
      </c>
      <c r="I1681" s="25">
        <v>-1716.61</v>
      </c>
      <c r="J1681" s="25">
        <v>428.29000000000019</v>
      </c>
      <c r="K1681" s="41">
        <f t="shared" si="56"/>
        <v>2012</v>
      </c>
      <c r="L1681" s="42">
        <f t="shared" si="55"/>
        <v>193.6721212156518</v>
      </c>
      <c r="M1681" s="39">
        <f>(VLOOKUP(DATE(2005,12,1),IGPM!A:B,2,1)/VLOOKUP(DATE(YEAR(F1681),MONTH(F1681),1),IGPM!A:B,2,1))*H1681</f>
        <v>1514.5667094549447</v>
      </c>
      <c r="N1681" s="26" t="s">
        <v>28</v>
      </c>
      <c r="O1681" s="26" t="s">
        <v>29</v>
      </c>
      <c r="P1681" s="25">
        <v>-1716.61</v>
      </c>
      <c r="Q1681" s="25">
        <v>428.29000000000019</v>
      </c>
      <c r="R1681" s="25">
        <v>5414.1941866960087</v>
      </c>
      <c r="S1681" s="25">
        <v>-4333.0970594546297</v>
      </c>
      <c r="T1681" s="27">
        <v>1081.097127241379</v>
      </c>
    </row>
    <row r="1682" spans="1:20">
      <c r="A1682" s="28" t="s">
        <v>2057</v>
      </c>
      <c r="B1682" s="22" t="s">
        <v>2058</v>
      </c>
      <c r="C1682" s="22" t="s">
        <v>32</v>
      </c>
      <c r="D1682" s="22" t="s">
        <v>33</v>
      </c>
      <c r="E1682" s="22" t="s">
        <v>26</v>
      </c>
      <c r="F1682" s="23">
        <v>40939</v>
      </c>
      <c r="G1682" s="24" t="s">
        <v>27</v>
      </c>
      <c r="H1682" s="25">
        <v>22981.05</v>
      </c>
      <c r="I1682" s="25">
        <v>-17353.75</v>
      </c>
      <c r="J1682" s="25">
        <v>5627.2999999999993</v>
      </c>
      <c r="K1682" s="41">
        <f t="shared" si="56"/>
        <v>2012</v>
      </c>
      <c r="L1682" s="42">
        <f t="shared" si="55"/>
        <v>205.26184542245912</v>
      </c>
      <c r="M1682" s="39">
        <f>(VLOOKUP(DATE(2005,12,1),IGPM!A:B,2,1)/VLOOKUP(DATE(YEAR(F1682),MONTH(F1682),1),IGPM!A:B,2,1))*H1682</f>
        <v>16227.485327203858</v>
      </c>
      <c r="N1682" s="26" t="s">
        <v>28</v>
      </c>
      <c r="O1682" s="26" t="s">
        <v>29</v>
      </c>
      <c r="P1682" s="25">
        <v>-17353.75</v>
      </c>
      <c r="Q1682" s="25">
        <v>5627.2999999999993</v>
      </c>
      <c r="R1682" s="25">
        <v>58009.169338510095</v>
      </c>
      <c r="S1682" s="25">
        <v>-43804.640014628123</v>
      </c>
      <c r="T1682" s="27">
        <v>14204.529323881972</v>
      </c>
    </row>
    <row r="1683" spans="1:20">
      <c r="A1683" s="28" t="s">
        <v>2059</v>
      </c>
      <c r="B1683" s="22" t="s">
        <v>61</v>
      </c>
      <c r="C1683" s="22" t="s">
        <v>32</v>
      </c>
      <c r="D1683" s="22" t="s">
        <v>33</v>
      </c>
      <c r="E1683" s="22" t="s">
        <v>26</v>
      </c>
      <c r="F1683" s="23">
        <v>40939</v>
      </c>
      <c r="G1683" s="24" t="s">
        <v>27</v>
      </c>
      <c r="H1683" s="25">
        <v>32377.75</v>
      </c>
      <c r="I1683" s="25">
        <v>-22019.58</v>
      </c>
      <c r="J1683" s="25">
        <v>10358.169999999998</v>
      </c>
      <c r="K1683" s="41">
        <f t="shared" si="56"/>
        <v>2012</v>
      </c>
      <c r="L1683" s="42">
        <f t="shared" si="55"/>
        <v>227.9131232294167</v>
      </c>
      <c r="M1683" s="39">
        <f>(VLOOKUP(DATE(2005,12,1),IGPM!A:B,2,1)/VLOOKUP(DATE(YEAR(F1683),MONTH(F1683),1),IGPM!A:B,2,1))*H1683</f>
        <v>22862.726596603494</v>
      </c>
      <c r="N1683" s="26" t="s">
        <v>28</v>
      </c>
      <c r="O1683" s="26" t="s">
        <v>29</v>
      </c>
      <c r="P1683" s="25">
        <v>-22019.58</v>
      </c>
      <c r="Q1683" s="25">
        <v>10358.169999999998</v>
      </c>
      <c r="R1683" s="25">
        <v>81728.484231571027</v>
      </c>
      <c r="S1683" s="25">
        <v>-55582.209906982942</v>
      </c>
      <c r="T1683" s="27">
        <v>26146.274324588085</v>
      </c>
    </row>
    <row r="1684" spans="1:20">
      <c r="A1684" s="28" t="s">
        <v>2060</v>
      </c>
      <c r="B1684" s="22" t="s">
        <v>2056</v>
      </c>
      <c r="C1684" s="22" t="s">
        <v>32</v>
      </c>
      <c r="D1684" s="22" t="s">
        <v>33</v>
      </c>
      <c r="E1684" s="22" t="s">
        <v>26</v>
      </c>
      <c r="F1684" s="23">
        <v>40939</v>
      </c>
      <c r="G1684" s="24" t="s">
        <v>27</v>
      </c>
      <c r="H1684" s="25">
        <v>2144.9</v>
      </c>
      <c r="I1684" s="25">
        <v>-1716.61</v>
      </c>
      <c r="J1684" s="25">
        <v>428.29000000000019</v>
      </c>
      <c r="K1684" s="41">
        <f t="shared" si="56"/>
        <v>2012</v>
      </c>
      <c r="L1684" s="42">
        <f t="shared" si="55"/>
        <v>193.6721212156518</v>
      </c>
      <c r="M1684" s="39">
        <f>(VLOOKUP(DATE(2005,12,1),IGPM!A:B,2,1)/VLOOKUP(DATE(YEAR(F1684),MONTH(F1684),1),IGPM!A:B,2,1))*H1684</f>
        <v>1514.5667094549447</v>
      </c>
      <c r="N1684" s="26" t="s">
        <v>28</v>
      </c>
      <c r="O1684" s="26" t="s">
        <v>29</v>
      </c>
      <c r="P1684" s="25">
        <v>-1716.61</v>
      </c>
      <c r="Q1684" s="25">
        <v>428.29000000000019</v>
      </c>
      <c r="R1684" s="25">
        <v>5414.1941866960087</v>
      </c>
      <c r="S1684" s="25">
        <v>-4333.0970594546297</v>
      </c>
      <c r="T1684" s="27">
        <v>1081.097127241379</v>
      </c>
    </row>
    <row r="1685" spans="1:20">
      <c r="A1685" s="28" t="s">
        <v>2061</v>
      </c>
      <c r="B1685" s="22" t="s">
        <v>2058</v>
      </c>
      <c r="C1685" s="22" t="s">
        <v>32</v>
      </c>
      <c r="D1685" s="22" t="s">
        <v>33</v>
      </c>
      <c r="E1685" s="22" t="s">
        <v>26</v>
      </c>
      <c r="F1685" s="23">
        <v>40939</v>
      </c>
      <c r="G1685" s="24" t="s">
        <v>27</v>
      </c>
      <c r="H1685" s="25">
        <v>22981.05</v>
      </c>
      <c r="I1685" s="25">
        <v>-17353.75</v>
      </c>
      <c r="J1685" s="25">
        <v>5627.2999999999993</v>
      </c>
      <c r="K1685" s="41">
        <f t="shared" si="56"/>
        <v>2012</v>
      </c>
      <c r="L1685" s="42">
        <f t="shared" si="55"/>
        <v>205.26184542245912</v>
      </c>
      <c r="M1685" s="39">
        <f>(VLOOKUP(DATE(2005,12,1),IGPM!A:B,2,1)/VLOOKUP(DATE(YEAR(F1685),MONTH(F1685),1),IGPM!A:B,2,1))*H1685</f>
        <v>16227.485327203858</v>
      </c>
      <c r="N1685" s="26" t="s">
        <v>28</v>
      </c>
      <c r="O1685" s="26" t="s">
        <v>29</v>
      </c>
      <c r="P1685" s="25">
        <v>-17353.75</v>
      </c>
      <c r="Q1685" s="25">
        <v>5627.2999999999993</v>
      </c>
      <c r="R1685" s="25">
        <v>58009.169338510095</v>
      </c>
      <c r="S1685" s="25">
        <v>-43804.640014628123</v>
      </c>
      <c r="T1685" s="27">
        <v>14204.529323881972</v>
      </c>
    </row>
    <row r="1686" spans="1:20">
      <c r="A1686" s="28" t="s">
        <v>2062</v>
      </c>
      <c r="B1686" s="22" t="s">
        <v>220</v>
      </c>
      <c r="C1686" s="22" t="s">
        <v>32</v>
      </c>
      <c r="D1686" s="22" t="s">
        <v>33</v>
      </c>
      <c r="E1686" s="22" t="s">
        <v>26</v>
      </c>
      <c r="F1686" s="23">
        <v>40939</v>
      </c>
      <c r="G1686" s="24" t="s">
        <v>27</v>
      </c>
      <c r="H1686" s="25">
        <v>36973.96</v>
      </c>
      <c r="I1686" s="25">
        <v>-26314.35</v>
      </c>
      <c r="J1686" s="25">
        <v>10659.61</v>
      </c>
      <c r="K1686" s="41">
        <f t="shared" si="56"/>
        <v>2012</v>
      </c>
      <c r="L1686" s="42">
        <f t="shared" si="55"/>
        <v>217.7885374329976</v>
      </c>
      <c r="M1686" s="39">
        <f>(VLOOKUP(DATE(2005,12,1),IGPM!A:B,2,1)/VLOOKUP(DATE(YEAR(F1686),MONTH(F1686),1),IGPM!A:B,2,1))*H1686</f>
        <v>26108.223662044264</v>
      </c>
      <c r="N1686" s="26" t="s">
        <v>28</v>
      </c>
      <c r="O1686" s="26" t="s">
        <v>29</v>
      </c>
      <c r="P1686" s="25">
        <v>-26314.35</v>
      </c>
      <c r="Q1686" s="25">
        <v>10659.61</v>
      </c>
      <c r="R1686" s="25">
        <v>93330.318099273034</v>
      </c>
      <c r="S1686" s="25">
        <v>-66423.14364151434</v>
      </c>
      <c r="T1686" s="27">
        <v>26907.174457758694</v>
      </c>
    </row>
    <row r="1687" spans="1:20">
      <c r="A1687" s="28" t="s">
        <v>2063</v>
      </c>
      <c r="B1687" s="22" t="s">
        <v>2064</v>
      </c>
      <c r="C1687" s="22" t="s">
        <v>32</v>
      </c>
      <c r="D1687" s="22" t="s">
        <v>33</v>
      </c>
      <c r="E1687" s="22" t="s">
        <v>26</v>
      </c>
      <c r="F1687" s="23">
        <v>40939</v>
      </c>
      <c r="G1687" s="24" t="s">
        <v>27</v>
      </c>
      <c r="H1687" s="25">
        <v>182060.99</v>
      </c>
      <c r="I1687" s="25">
        <v>-122062.69</v>
      </c>
      <c r="J1687" s="25">
        <v>59998.299999999988</v>
      </c>
      <c r="K1687" s="41">
        <f t="shared" si="56"/>
        <v>2012</v>
      </c>
      <c r="L1687" s="42">
        <f t="shared" si="55"/>
        <v>231.18819886731973</v>
      </c>
      <c r="M1687" s="39">
        <f>(VLOOKUP(DATE(2005,12,1),IGPM!A:B,2,1)/VLOOKUP(DATE(YEAR(F1687),MONTH(F1687),1),IGPM!A:B,2,1))*H1687</f>
        <v>128557.74840058258</v>
      </c>
      <c r="N1687" s="26" t="s">
        <v>28</v>
      </c>
      <c r="O1687" s="26" t="s">
        <v>29</v>
      </c>
      <c r="P1687" s="25">
        <v>-122062.69</v>
      </c>
      <c r="Q1687" s="25">
        <v>59998.299999999988</v>
      </c>
      <c r="R1687" s="25">
        <v>459561.5430472843</v>
      </c>
      <c r="S1687" s="25">
        <v>-308112.78223249433</v>
      </c>
      <c r="T1687" s="27">
        <v>151448.76081478997</v>
      </c>
    </row>
    <row r="1688" spans="1:20">
      <c r="A1688" s="28" t="s">
        <v>2065</v>
      </c>
      <c r="B1688" s="22" t="s">
        <v>2064</v>
      </c>
      <c r="C1688" s="22" t="s">
        <v>32</v>
      </c>
      <c r="D1688" s="22" t="s">
        <v>33</v>
      </c>
      <c r="E1688" s="22" t="s">
        <v>26</v>
      </c>
      <c r="F1688" s="23">
        <v>40939</v>
      </c>
      <c r="G1688" s="24" t="s">
        <v>27</v>
      </c>
      <c r="H1688" s="25">
        <v>182060.99</v>
      </c>
      <c r="I1688" s="25">
        <v>-122062.69</v>
      </c>
      <c r="J1688" s="25">
        <v>59998.299999999988</v>
      </c>
      <c r="K1688" s="41">
        <f t="shared" si="56"/>
        <v>2012</v>
      </c>
      <c r="L1688" s="42">
        <f t="shared" si="55"/>
        <v>231.18819886731973</v>
      </c>
      <c r="M1688" s="39">
        <f>(VLOOKUP(DATE(2005,12,1),IGPM!A:B,2,1)/VLOOKUP(DATE(YEAR(F1688),MONTH(F1688),1),IGPM!A:B,2,1))*H1688</f>
        <v>128557.74840058258</v>
      </c>
      <c r="N1688" s="26" t="s">
        <v>28</v>
      </c>
      <c r="O1688" s="26" t="s">
        <v>29</v>
      </c>
      <c r="P1688" s="25">
        <v>-122062.69</v>
      </c>
      <c r="Q1688" s="25">
        <v>59998.299999999988</v>
      </c>
      <c r="R1688" s="25">
        <v>459561.5430472843</v>
      </c>
      <c r="S1688" s="25">
        <v>-308112.78223249433</v>
      </c>
      <c r="T1688" s="27">
        <v>151448.76081478997</v>
      </c>
    </row>
    <row r="1689" spans="1:20">
      <c r="A1689" s="28" t="s">
        <v>2066</v>
      </c>
      <c r="B1689" s="22" t="s">
        <v>220</v>
      </c>
      <c r="C1689" s="22" t="s">
        <v>32</v>
      </c>
      <c r="D1689" s="22" t="s">
        <v>33</v>
      </c>
      <c r="E1689" s="22" t="s">
        <v>26</v>
      </c>
      <c r="F1689" s="23">
        <v>40939</v>
      </c>
      <c r="G1689" s="24" t="s">
        <v>27</v>
      </c>
      <c r="H1689" s="25">
        <v>41774.44</v>
      </c>
      <c r="I1689" s="25">
        <v>-28410.11</v>
      </c>
      <c r="J1689" s="25">
        <v>13364.330000000002</v>
      </c>
      <c r="K1689" s="41">
        <f t="shared" si="56"/>
        <v>2012</v>
      </c>
      <c r="L1689" s="42">
        <f t="shared" si="55"/>
        <v>227.91316893880384</v>
      </c>
      <c r="M1689" s="39">
        <f>(VLOOKUP(DATE(2005,12,1),IGPM!A:B,2,1)/VLOOKUP(DATE(YEAR(F1689),MONTH(F1689),1),IGPM!A:B,2,1))*H1689</f>
        <v>29497.960804756876</v>
      </c>
      <c r="N1689" s="26" t="s">
        <v>28</v>
      </c>
      <c r="O1689" s="26" t="s">
        <v>29</v>
      </c>
      <c r="P1689" s="25">
        <v>-28410.11</v>
      </c>
      <c r="Q1689" s="25">
        <v>13364.330000000002</v>
      </c>
      <c r="R1689" s="25">
        <v>105447.77388245663</v>
      </c>
      <c r="S1689" s="25">
        <v>-71713.297778634966</v>
      </c>
      <c r="T1689" s="27">
        <v>33734.476103821667</v>
      </c>
    </row>
    <row r="1690" spans="1:20">
      <c r="A1690" s="28" t="s">
        <v>2067</v>
      </c>
      <c r="B1690" s="22" t="s">
        <v>190</v>
      </c>
      <c r="C1690" s="22" t="s">
        <v>32</v>
      </c>
      <c r="D1690" s="22" t="s">
        <v>33</v>
      </c>
      <c r="E1690" s="22" t="s">
        <v>26</v>
      </c>
      <c r="F1690" s="23">
        <v>40939</v>
      </c>
      <c r="G1690" s="24" t="s">
        <v>27</v>
      </c>
      <c r="H1690" s="25">
        <v>6128.28</v>
      </c>
      <c r="I1690" s="25">
        <v>-4361.49</v>
      </c>
      <c r="J1690" s="25">
        <v>1766.79</v>
      </c>
      <c r="K1690" s="41">
        <f t="shared" si="56"/>
        <v>2012</v>
      </c>
      <c r="L1690" s="42">
        <f t="shared" si="55"/>
        <v>217.78873733517673</v>
      </c>
      <c r="M1690" s="39">
        <f>(VLOOKUP(DATE(2005,12,1),IGPM!A:B,2,1)/VLOOKUP(DATE(YEAR(F1690),MONTH(F1690),1),IGPM!A:B,2,1))*H1690</f>
        <v>4327.3294205876955</v>
      </c>
      <c r="N1690" s="26" t="s">
        <v>28</v>
      </c>
      <c r="O1690" s="26" t="s">
        <v>29</v>
      </c>
      <c r="P1690" s="25">
        <v>-4361.49</v>
      </c>
      <c r="Q1690" s="25">
        <v>1766.79</v>
      </c>
      <c r="R1690" s="25">
        <v>15469.11182360269</v>
      </c>
      <c r="S1690" s="25">
        <v>-11009.349528338278</v>
      </c>
      <c r="T1690" s="27">
        <v>4459.7622952644124</v>
      </c>
    </row>
    <row r="1691" spans="1:20">
      <c r="A1691" s="28" t="s">
        <v>2068</v>
      </c>
      <c r="B1691" s="22" t="s">
        <v>51</v>
      </c>
      <c r="C1691" s="22" t="s">
        <v>32</v>
      </c>
      <c r="D1691" s="22" t="s">
        <v>33</v>
      </c>
      <c r="E1691" s="22" t="s">
        <v>26</v>
      </c>
      <c r="F1691" s="23">
        <v>40939</v>
      </c>
      <c r="G1691" s="24" t="s">
        <v>27</v>
      </c>
      <c r="H1691" s="25">
        <v>5106.8999999999996</v>
      </c>
      <c r="I1691" s="25">
        <v>-3634.57</v>
      </c>
      <c r="J1691" s="25">
        <v>1472.3299999999995</v>
      </c>
      <c r="K1691" s="41">
        <f t="shared" si="56"/>
        <v>2012</v>
      </c>
      <c r="L1691" s="42">
        <f t="shared" si="55"/>
        <v>217.78903694247185</v>
      </c>
      <c r="M1691" s="39">
        <f>(VLOOKUP(DATE(2005,12,1),IGPM!A:B,2,1)/VLOOKUP(DATE(YEAR(F1691),MONTH(F1691),1),IGPM!A:B,2,1))*H1691</f>
        <v>3606.1078504897459</v>
      </c>
      <c r="N1691" s="26" t="s">
        <v>28</v>
      </c>
      <c r="O1691" s="26" t="s">
        <v>29</v>
      </c>
      <c r="P1691" s="25">
        <v>-3634.57</v>
      </c>
      <c r="Q1691" s="25">
        <v>1472.3299999999995</v>
      </c>
      <c r="R1691" s="25">
        <v>12890.92651966891</v>
      </c>
      <c r="S1691" s="25">
        <v>-9174.4453191942357</v>
      </c>
      <c r="T1691" s="27">
        <v>3716.4812004746746</v>
      </c>
    </row>
    <row r="1692" spans="1:20">
      <c r="A1692" s="28" t="s">
        <v>2069</v>
      </c>
      <c r="B1692" s="22" t="s">
        <v>53</v>
      </c>
      <c r="C1692" s="22" t="s">
        <v>32</v>
      </c>
      <c r="D1692" s="22" t="s">
        <v>33</v>
      </c>
      <c r="E1692" s="22" t="s">
        <v>26</v>
      </c>
      <c r="F1692" s="23">
        <v>40939</v>
      </c>
      <c r="G1692" s="24" t="s">
        <v>27</v>
      </c>
      <c r="H1692" s="25">
        <v>36973.96</v>
      </c>
      <c r="I1692" s="25">
        <v>-26314.35</v>
      </c>
      <c r="J1692" s="25">
        <v>10659.61</v>
      </c>
      <c r="K1692" s="41">
        <f t="shared" si="56"/>
        <v>2012</v>
      </c>
      <c r="L1692" s="42">
        <f t="shared" si="55"/>
        <v>217.7885374329976</v>
      </c>
      <c r="M1692" s="39">
        <f>(VLOOKUP(DATE(2005,12,1),IGPM!A:B,2,1)/VLOOKUP(DATE(YEAR(F1692),MONTH(F1692),1),IGPM!A:B,2,1))*H1692</f>
        <v>26108.223662044264</v>
      </c>
      <c r="N1692" s="26" t="s">
        <v>28</v>
      </c>
      <c r="O1692" s="26" t="s">
        <v>29</v>
      </c>
      <c r="P1692" s="25">
        <v>-26314.35</v>
      </c>
      <c r="Q1692" s="25">
        <v>10659.61</v>
      </c>
      <c r="R1692" s="25">
        <v>93330.318099273034</v>
      </c>
      <c r="S1692" s="25">
        <v>-66423.14364151434</v>
      </c>
      <c r="T1692" s="27">
        <v>26907.174457758694</v>
      </c>
    </row>
    <row r="1693" spans="1:20">
      <c r="A1693" s="28" t="s">
        <v>2070</v>
      </c>
      <c r="B1693" s="22" t="s">
        <v>190</v>
      </c>
      <c r="C1693" s="22" t="s">
        <v>32</v>
      </c>
      <c r="D1693" s="22" t="s">
        <v>33</v>
      </c>
      <c r="E1693" s="22" t="s">
        <v>26</v>
      </c>
      <c r="F1693" s="23">
        <v>40939</v>
      </c>
      <c r="G1693" s="24" t="s">
        <v>27</v>
      </c>
      <c r="H1693" s="25">
        <v>6128.28</v>
      </c>
      <c r="I1693" s="25">
        <v>-4361.49</v>
      </c>
      <c r="J1693" s="25">
        <v>1766.79</v>
      </c>
      <c r="K1693" s="41">
        <f t="shared" si="56"/>
        <v>2012</v>
      </c>
      <c r="L1693" s="42">
        <f t="shared" si="55"/>
        <v>217.78873733517673</v>
      </c>
      <c r="M1693" s="39">
        <f>(VLOOKUP(DATE(2005,12,1),IGPM!A:B,2,1)/VLOOKUP(DATE(YEAR(F1693),MONTH(F1693),1),IGPM!A:B,2,1))*H1693</f>
        <v>4327.3294205876955</v>
      </c>
      <c r="N1693" s="26" t="s">
        <v>28</v>
      </c>
      <c r="O1693" s="26" t="s">
        <v>29</v>
      </c>
      <c r="P1693" s="25">
        <v>-4361.49</v>
      </c>
      <c r="Q1693" s="25">
        <v>1766.79</v>
      </c>
      <c r="R1693" s="25">
        <v>15469.11182360269</v>
      </c>
      <c r="S1693" s="25">
        <v>-11009.349528338278</v>
      </c>
      <c r="T1693" s="27">
        <v>4459.7622952644124</v>
      </c>
    </row>
    <row r="1694" spans="1:20">
      <c r="A1694" s="28" t="s">
        <v>2071</v>
      </c>
      <c r="B1694" s="22" t="s">
        <v>51</v>
      </c>
      <c r="C1694" s="22" t="s">
        <v>32</v>
      </c>
      <c r="D1694" s="22" t="s">
        <v>33</v>
      </c>
      <c r="E1694" s="22" t="s">
        <v>26</v>
      </c>
      <c r="F1694" s="23">
        <v>40939</v>
      </c>
      <c r="G1694" s="24" t="s">
        <v>27</v>
      </c>
      <c r="H1694" s="25">
        <v>5106.8999999999996</v>
      </c>
      <c r="I1694" s="25">
        <v>-3634.57</v>
      </c>
      <c r="J1694" s="25">
        <v>1472.3299999999995</v>
      </c>
      <c r="K1694" s="41">
        <f t="shared" si="56"/>
        <v>2012</v>
      </c>
      <c r="L1694" s="42">
        <f t="shared" si="55"/>
        <v>217.78903694247185</v>
      </c>
      <c r="M1694" s="39">
        <f>(VLOOKUP(DATE(2005,12,1),IGPM!A:B,2,1)/VLOOKUP(DATE(YEAR(F1694),MONTH(F1694),1),IGPM!A:B,2,1))*H1694</f>
        <v>3606.1078504897459</v>
      </c>
      <c r="N1694" s="26" t="s">
        <v>28</v>
      </c>
      <c r="O1694" s="26" t="s">
        <v>29</v>
      </c>
      <c r="P1694" s="25">
        <v>-3634.57</v>
      </c>
      <c r="Q1694" s="25">
        <v>1472.3299999999995</v>
      </c>
      <c r="R1694" s="25">
        <v>12890.92651966891</v>
      </c>
      <c r="S1694" s="25">
        <v>-9174.4453191942357</v>
      </c>
      <c r="T1694" s="27">
        <v>3716.4812004746746</v>
      </c>
    </row>
    <row r="1695" spans="1:20">
      <c r="A1695" s="28" t="s">
        <v>2072</v>
      </c>
      <c r="B1695" s="22" t="s">
        <v>53</v>
      </c>
      <c r="C1695" s="22" t="s">
        <v>32</v>
      </c>
      <c r="D1695" s="22" t="s">
        <v>33</v>
      </c>
      <c r="E1695" s="22" t="s">
        <v>26</v>
      </c>
      <c r="F1695" s="23">
        <v>40939</v>
      </c>
      <c r="G1695" s="24" t="s">
        <v>27</v>
      </c>
      <c r="H1695" s="25">
        <v>36973.96</v>
      </c>
      <c r="I1695" s="25">
        <v>-26314.35</v>
      </c>
      <c r="J1695" s="25">
        <v>10659.61</v>
      </c>
      <c r="K1695" s="41">
        <f t="shared" si="56"/>
        <v>2012</v>
      </c>
      <c r="L1695" s="42">
        <f t="shared" si="55"/>
        <v>217.7885374329976</v>
      </c>
      <c r="M1695" s="39">
        <f>(VLOOKUP(DATE(2005,12,1),IGPM!A:B,2,1)/VLOOKUP(DATE(YEAR(F1695),MONTH(F1695),1),IGPM!A:B,2,1))*H1695</f>
        <v>26108.223662044264</v>
      </c>
      <c r="N1695" s="26" t="s">
        <v>28</v>
      </c>
      <c r="O1695" s="26" t="s">
        <v>29</v>
      </c>
      <c r="P1695" s="25">
        <v>-26314.35</v>
      </c>
      <c r="Q1695" s="25">
        <v>10659.61</v>
      </c>
      <c r="R1695" s="25">
        <v>93330.318099273034</v>
      </c>
      <c r="S1695" s="25">
        <v>-66423.14364151434</v>
      </c>
      <c r="T1695" s="27">
        <v>26907.174457758694</v>
      </c>
    </row>
    <row r="1696" spans="1:20">
      <c r="A1696" s="28" t="s">
        <v>2073</v>
      </c>
      <c r="B1696" s="22" t="s">
        <v>53</v>
      </c>
      <c r="C1696" s="22" t="s">
        <v>32</v>
      </c>
      <c r="D1696" s="22" t="s">
        <v>33</v>
      </c>
      <c r="E1696" s="22" t="s">
        <v>26</v>
      </c>
      <c r="F1696" s="23">
        <v>40939</v>
      </c>
      <c r="G1696" s="24" t="s">
        <v>27</v>
      </c>
      <c r="H1696" s="25">
        <v>14707.87</v>
      </c>
      <c r="I1696" s="25">
        <v>-10467.57</v>
      </c>
      <c r="J1696" s="25">
        <v>4240.3000000000011</v>
      </c>
      <c r="K1696" s="41">
        <f t="shared" si="56"/>
        <v>2012</v>
      </c>
      <c r="L1696" s="42">
        <f t="shared" si="55"/>
        <v>217.78883255617112</v>
      </c>
      <c r="M1696" s="39">
        <f>(VLOOKUP(DATE(2005,12,1),IGPM!A:B,2,1)/VLOOKUP(DATE(YEAR(F1696),MONTH(F1696),1),IGPM!A:B,2,1))*H1696</f>
        <v>10385.589197161218</v>
      </c>
      <c r="N1696" s="26" t="s">
        <v>28</v>
      </c>
      <c r="O1696" s="26" t="s">
        <v>29</v>
      </c>
      <c r="P1696" s="25">
        <v>-10467.57</v>
      </c>
      <c r="Q1696" s="25">
        <v>4240.3000000000011</v>
      </c>
      <c r="R1696" s="25">
        <v>37125.863328211402</v>
      </c>
      <c r="S1696" s="25">
        <v>-26422.42372270667</v>
      </c>
      <c r="T1696" s="27">
        <v>10703.439605504733</v>
      </c>
    </row>
    <row r="1697" spans="1:20">
      <c r="A1697" s="28" t="s">
        <v>2074</v>
      </c>
      <c r="B1697" s="22" t="s">
        <v>51</v>
      </c>
      <c r="C1697" s="22" t="s">
        <v>32</v>
      </c>
      <c r="D1697" s="22" t="s">
        <v>33</v>
      </c>
      <c r="E1697" s="22" t="s">
        <v>26</v>
      </c>
      <c r="F1697" s="23">
        <v>40939</v>
      </c>
      <c r="G1697" s="24" t="s">
        <v>27</v>
      </c>
      <c r="H1697" s="25">
        <v>2553.4499999999998</v>
      </c>
      <c r="I1697" s="25">
        <v>-1817.29</v>
      </c>
      <c r="J1697" s="25">
        <v>736.15999999999985</v>
      </c>
      <c r="K1697" s="41">
        <f t="shared" si="56"/>
        <v>2012</v>
      </c>
      <c r="L1697" s="42">
        <f t="shared" si="55"/>
        <v>217.78843772870593</v>
      </c>
      <c r="M1697" s="39">
        <f>(VLOOKUP(DATE(2005,12,1),IGPM!A:B,2,1)/VLOOKUP(DATE(YEAR(F1697),MONTH(F1697),1),IGPM!A:B,2,1))*H1697</f>
        <v>1803.053925244873</v>
      </c>
      <c r="N1697" s="26" t="s">
        <v>28</v>
      </c>
      <c r="O1697" s="26" t="s">
        <v>29</v>
      </c>
      <c r="P1697" s="25">
        <v>-1817.29</v>
      </c>
      <c r="Q1697" s="25">
        <v>736.15999999999985</v>
      </c>
      <c r="R1697" s="25">
        <v>6445.4632598344551</v>
      </c>
      <c r="S1697" s="25">
        <v>-4587.2352806847821</v>
      </c>
      <c r="T1697" s="27">
        <v>1858.227979149673</v>
      </c>
    </row>
    <row r="1698" spans="1:20">
      <c r="A1698" s="28" t="s">
        <v>2075</v>
      </c>
      <c r="B1698" s="22" t="s">
        <v>51</v>
      </c>
      <c r="C1698" s="22" t="s">
        <v>32</v>
      </c>
      <c r="D1698" s="22" t="s">
        <v>33</v>
      </c>
      <c r="E1698" s="22" t="s">
        <v>26</v>
      </c>
      <c r="F1698" s="23">
        <v>40939</v>
      </c>
      <c r="G1698" s="24" t="s">
        <v>27</v>
      </c>
      <c r="H1698" s="25">
        <v>2553.4499999999998</v>
      </c>
      <c r="I1698" s="25">
        <v>-1817.29</v>
      </c>
      <c r="J1698" s="25">
        <v>736.15999999999985</v>
      </c>
      <c r="K1698" s="41">
        <f t="shared" si="56"/>
        <v>2012</v>
      </c>
      <c r="L1698" s="42">
        <f t="shared" si="55"/>
        <v>217.78843772870593</v>
      </c>
      <c r="M1698" s="39">
        <f>(VLOOKUP(DATE(2005,12,1),IGPM!A:B,2,1)/VLOOKUP(DATE(YEAR(F1698),MONTH(F1698),1),IGPM!A:B,2,1))*H1698</f>
        <v>1803.053925244873</v>
      </c>
      <c r="N1698" s="26" t="s">
        <v>28</v>
      </c>
      <c r="O1698" s="26" t="s">
        <v>29</v>
      </c>
      <c r="P1698" s="25">
        <v>-1817.29</v>
      </c>
      <c r="Q1698" s="25">
        <v>736.15999999999985</v>
      </c>
      <c r="R1698" s="25">
        <v>6445.4632598344551</v>
      </c>
      <c r="S1698" s="25">
        <v>-4587.2352806847821</v>
      </c>
      <c r="T1698" s="27">
        <v>1858.227979149673</v>
      </c>
    </row>
    <row r="1699" spans="1:20">
      <c r="A1699" s="28" t="s">
        <v>2076</v>
      </c>
      <c r="B1699" s="22" t="s">
        <v>53</v>
      </c>
      <c r="C1699" s="22" t="s">
        <v>32</v>
      </c>
      <c r="D1699" s="22" t="s">
        <v>33</v>
      </c>
      <c r="E1699" s="22" t="s">
        <v>26</v>
      </c>
      <c r="F1699" s="23">
        <v>40939</v>
      </c>
      <c r="G1699" s="24" t="s">
        <v>27</v>
      </c>
      <c r="H1699" s="25">
        <v>14707.87</v>
      </c>
      <c r="I1699" s="25">
        <v>-10467.57</v>
      </c>
      <c r="J1699" s="25">
        <v>4240.3000000000011</v>
      </c>
      <c r="K1699" s="41">
        <f t="shared" si="56"/>
        <v>2012</v>
      </c>
      <c r="L1699" s="42">
        <f t="shared" si="55"/>
        <v>217.78883255617112</v>
      </c>
      <c r="M1699" s="39">
        <f>(VLOOKUP(DATE(2005,12,1),IGPM!A:B,2,1)/VLOOKUP(DATE(YEAR(F1699),MONTH(F1699),1),IGPM!A:B,2,1))*H1699</f>
        <v>10385.589197161218</v>
      </c>
      <c r="N1699" s="26" t="s">
        <v>28</v>
      </c>
      <c r="O1699" s="26" t="s">
        <v>29</v>
      </c>
      <c r="P1699" s="25">
        <v>-10467.57</v>
      </c>
      <c r="Q1699" s="25">
        <v>4240.3000000000011</v>
      </c>
      <c r="R1699" s="25">
        <v>37125.863328211402</v>
      </c>
      <c r="S1699" s="25">
        <v>-26422.42372270667</v>
      </c>
      <c r="T1699" s="27">
        <v>10703.439605504733</v>
      </c>
    </row>
    <row r="1700" spans="1:20">
      <c r="A1700" s="28" t="s">
        <v>2077</v>
      </c>
      <c r="B1700" s="22" t="s">
        <v>61</v>
      </c>
      <c r="C1700" s="22" t="s">
        <v>32</v>
      </c>
      <c r="D1700" s="22" t="s">
        <v>33</v>
      </c>
      <c r="E1700" s="22" t="s">
        <v>26</v>
      </c>
      <c r="F1700" s="23">
        <v>40939</v>
      </c>
      <c r="G1700" s="24" t="s">
        <v>27</v>
      </c>
      <c r="H1700" s="25">
        <v>32377.75</v>
      </c>
      <c r="I1700" s="25">
        <v>-22019.58</v>
      </c>
      <c r="J1700" s="25">
        <v>10358.169999999998</v>
      </c>
      <c r="K1700" s="41">
        <f t="shared" si="56"/>
        <v>2012</v>
      </c>
      <c r="L1700" s="42">
        <f t="shared" si="55"/>
        <v>227.9131232294167</v>
      </c>
      <c r="M1700" s="39">
        <f>(VLOOKUP(DATE(2005,12,1),IGPM!A:B,2,1)/VLOOKUP(DATE(YEAR(F1700),MONTH(F1700),1),IGPM!A:B,2,1))*H1700</f>
        <v>22862.726596603494</v>
      </c>
      <c r="N1700" s="26" t="s">
        <v>28</v>
      </c>
      <c r="O1700" s="26" t="s">
        <v>29</v>
      </c>
      <c r="P1700" s="25">
        <v>-22019.58</v>
      </c>
      <c r="Q1700" s="25">
        <v>10358.169999999998</v>
      </c>
      <c r="R1700" s="25">
        <v>81728.484231571027</v>
      </c>
      <c r="S1700" s="25">
        <v>-55582.209906982942</v>
      </c>
      <c r="T1700" s="27">
        <v>26146.274324588085</v>
      </c>
    </row>
    <row r="1701" spans="1:20">
      <c r="A1701" s="28" t="s">
        <v>2078</v>
      </c>
      <c r="B1701" s="22" t="s">
        <v>2056</v>
      </c>
      <c r="C1701" s="22" t="s">
        <v>32</v>
      </c>
      <c r="D1701" s="22" t="s">
        <v>33</v>
      </c>
      <c r="E1701" s="22" t="s">
        <v>26</v>
      </c>
      <c r="F1701" s="23">
        <v>40939</v>
      </c>
      <c r="G1701" s="24" t="s">
        <v>27</v>
      </c>
      <c r="H1701" s="25">
        <v>2451.31</v>
      </c>
      <c r="I1701" s="25">
        <v>-1863.23</v>
      </c>
      <c r="J1701" s="25">
        <v>588.07999999999993</v>
      </c>
      <c r="K1701" s="41">
        <f t="shared" si="56"/>
        <v>2012</v>
      </c>
      <c r="L1701" s="42">
        <f t="shared" si="55"/>
        <v>203.92171122191033</v>
      </c>
      <c r="M1701" s="39">
        <f>(VLOOKUP(DATE(2005,12,1),IGPM!A:B,2,1)/VLOOKUP(DATE(YEAR(F1701),MONTH(F1701),1),IGPM!A:B,2,1))*H1701</f>
        <v>1730.930355985827</v>
      </c>
      <c r="N1701" s="26" t="s">
        <v>28</v>
      </c>
      <c r="O1701" s="26" t="s">
        <v>29</v>
      </c>
      <c r="P1701" s="25">
        <v>-1863.23</v>
      </c>
      <c r="Q1701" s="25">
        <v>588.07999999999993</v>
      </c>
      <c r="R1701" s="25">
        <v>6187.6396810060105</v>
      </c>
      <c r="S1701" s="25">
        <v>-4703.1978341543208</v>
      </c>
      <c r="T1701" s="27">
        <v>1484.4418468516897</v>
      </c>
    </row>
    <row r="1702" spans="1:20">
      <c r="A1702" s="28" t="s">
        <v>2079</v>
      </c>
      <c r="B1702" s="22" t="s">
        <v>68</v>
      </c>
      <c r="C1702" s="22" t="s">
        <v>69</v>
      </c>
      <c r="D1702" s="22" t="s">
        <v>33</v>
      </c>
      <c r="E1702" s="22" t="s">
        <v>26</v>
      </c>
      <c r="F1702" s="23">
        <v>40939</v>
      </c>
      <c r="G1702" s="24" t="s">
        <v>27</v>
      </c>
      <c r="H1702" s="25">
        <v>1150113.78</v>
      </c>
      <c r="I1702" s="25">
        <v>-836599.63</v>
      </c>
      <c r="J1702" s="25">
        <v>313514.15000000002</v>
      </c>
      <c r="K1702" s="41">
        <f t="shared" si="56"/>
        <v>2012</v>
      </c>
      <c r="L1702" s="42">
        <f t="shared" si="55"/>
        <v>213.08596072412797</v>
      </c>
      <c r="M1702" s="39">
        <f>(VLOOKUP(DATE(2005,12,1),IGPM!A:B,2,1)/VLOOKUP(DATE(YEAR(F1702),MONTH(F1702),1),IGPM!A:B,2,1))*H1702</f>
        <v>812123.66230285238</v>
      </c>
      <c r="N1702" s="26" t="s">
        <v>28</v>
      </c>
      <c r="O1702" s="26" t="s">
        <v>29</v>
      </c>
      <c r="P1702" s="25">
        <v>-836599.63</v>
      </c>
      <c r="Q1702" s="25">
        <v>313514.15000000002</v>
      </c>
      <c r="R1702" s="25">
        <v>2903137.3685090085</v>
      </c>
      <c r="S1702" s="25">
        <v>-2111759.4542113999</v>
      </c>
      <c r="T1702" s="27">
        <v>791377.91429760866</v>
      </c>
    </row>
    <row r="1703" spans="1:20">
      <c r="A1703" s="28" t="s">
        <v>2080</v>
      </c>
      <c r="B1703" s="22" t="s">
        <v>68</v>
      </c>
      <c r="C1703" s="22" t="s">
        <v>69</v>
      </c>
      <c r="D1703" s="22" t="s">
        <v>33</v>
      </c>
      <c r="E1703" s="22" t="s">
        <v>26</v>
      </c>
      <c r="F1703" s="23">
        <v>40939</v>
      </c>
      <c r="G1703" s="24" t="s">
        <v>27</v>
      </c>
      <c r="H1703" s="25">
        <v>166092.16</v>
      </c>
      <c r="I1703" s="25">
        <v>-120819.12</v>
      </c>
      <c r="J1703" s="25">
        <v>45273.040000000008</v>
      </c>
      <c r="K1703" s="41">
        <f t="shared" si="56"/>
        <v>2012</v>
      </c>
      <c r="L1703" s="42">
        <f t="shared" si="55"/>
        <v>213.08121429786942</v>
      </c>
      <c r="M1703" s="39">
        <f>(VLOOKUP(DATE(2005,12,1),IGPM!A:B,2,1)/VLOOKUP(DATE(YEAR(F1703),MONTH(F1703),1),IGPM!A:B,2,1))*H1703</f>
        <v>117281.76429552156</v>
      </c>
      <c r="N1703" s="26" t="s">
        <v>28</v>
      </c>
      <c r="O1703" s="26" t="s">
        <v>29</v>
      </c>
      <c r="P1703" s="25">
        <v>-120819.12</v>
      </c>
      <c r="Q1703" s="25">
        <v>45273.040000000008</v>
      </c>
      <c r="R1703" s="25">
        <v>419252.74237856467</v>
      </c>
      <c r="S1703" s="25">
        <v>-304973.74103488622</v>
      </c>
      <c r="T1703" s="27">
        <v>114279.00134367845</v>
      </c>
    </row>
    <row r="1704" spans="1:20">
      <c r="A1704" s="28" t="s">
        <v>2081</v>
      </c>
      <c r="B1704" s="22" t="s">
        <v>68</v>
      </c>
      <c r="C1704" s="22" t="s">
        <v>69</v>
      </c>
      <c r="D1704" s="22" t="s">
        <v>33</v>
      </c>
      <c r="E1704" s="22" t="s">
        <v>26</v>
      </c>
      <c r="F1704" s="23">
        <v>40939</v>
      </c>
      <c r="G1704" s="24" t="s">
        <v>27</v>
      </c>
      <c r="H1704" s="25">
        <v>45896.77</v>
      </c>
      <c r="I1704" s="25">
        <v>-30506.81</v>
      </c>
      <c r="J1704" s="25">
        <v>15389.959999999995</v>
      </c>
      <c r="K1704" s="41">
        <f t="shared" si="56"/>
        <v>2012</v>
      </c>
      <c r="L1704" s="42">
        <f t="shared" si="55"/>
        <v>233.19381311910354</v>
      </c>
      <c r="M1704" s="39">
        <f>(VLOOKUP(DATE(2005,12,1),IGPM!A:B,2,1)/VLOOKUP(DATE(YEAR(F1704),MONTH(F1704),1),IGPM!A:B,2,1))*H1704</f>
        <v>32408.839532617098</v>
      </c>
      <c r="N1704" s="26" t="s">
        <v>28</v>
      </c>
      <c r="O1704" s="26" t="s">
        <v>29</v>
      </c>
      <c r="P1704" s="25">
        <v>-30506.81</v>
      </c>
      <c r="Q1704" s="25">
        <v>15389.959999999995</v>
      </c>
      <c r="R1704" s="25">
        <v>115853.43154558429</v>
      </c>
      <c r="S1704" s="25">
        <v>-77005.824680236692</v>
      </c>
      <c r="T1704" s="27">
        <v>38847.606865347596</v>
      </c>
    </row>
    <row r="1705" spans="1:20">
      <c r="A1705" s="28" t="s">
        <v>2082</v>
      </c>
      <c r="B1705" s="22" t="s">
        <v>68</v>
      </c>
      <c r="C1705" s="22" t="s">
        <v>69</v>
      </c>
      <c r="D1705" s="22" t="s">
        <v>33</v>
      </c>
      <c r="E1705" s="22" t="s">
        <v>26</v>
      </c>
      <c r="F1705" s="23">
        <v>40939</v>
      </c>
      <c r="G1705" s="24" t="s">
        <v>27</v>
      </c>
      <c r="H1705" s="25">
        <v>35939.4</v>
      </c>
      <c r="I1705" s="25">
        <v>-26144.78</v>
      </c>
      <c r="J1705" s="25">
        <v>9794.6200000000026</v>
      </c>
      <c r="K1705" s="41">
        <f t="shared" si="56"/>
        <v>2012</v>
      </c>
      <c r="L1705" s="42">
        <f t="shared" si="55"/>
        <v>213.06765633522258</v>
      </c>
      <c r="M1705" s="39">
        <f>(VLOOKUP(DATE(2005,12,1),IGPM!A:B,2,1)/VLOOKUP(DATE(YEAR(F1705),MONTH(F1705),1),IGPM!A:B,2,1))*H1705</f>
        <v>25377.695369380875</v>
      </c>
      <c r="N1705" s="26" t="s">
        <v>28</v>
      </c>
      <c r="O1705" s="26" t="s">
        <v>29</v>
      </c>
      <c r="P1705" s="25">
        <v>-26144.78</v>
      </c>
      <c r="Q1705" s="25">
        <v>9794.6200000000026</v>
      </c>
      <c r="R1705" s="25">
        <v>90718.863608253319</v>
      </c>
      <c r="S1705" s="25">
        <v>-65995.112074430537</v>
      </c>
      <c r="T1705" s="27">
        <v>24723.751533822782</v>
      </c>
    </row>
    <row r="1706" spans="1:20">
      <c r="A1706" s="28" t="s">
        <v>2083</v>
      </c>
      <c r="B1706" s="22" t="s">
        <v>68</v>
      </c>
      <c r="C1706" s="22" t="s">
        <v>69</v>
      </c>
      <c r="D1706" s="22" t="s">
        <v>33</v>
      </c>
      <c r="E1706" s="22" t="s">
        <v>26</v>
      </c>
      <c r="F1706" s="23">
        <v>40939</v>
      </c>
      <c r="G1706" s="24" t="s">
        <v>27</v>
      </c>
      <c r="H1706" s="25">
        <v>28101.29</v>
      </c>
      <c r="I1706" s="25">
        <v>-20443.43</v>
      </c>
      <c r="J1706" s="25">
        <v>7657.8600000000006</v>
      </c>
      <c r="K1706" s="41">
        <f t="shared" si="56"/>
        <v>2012</v>
      </c>
      <c r="L1706" s="42">
        <f t="shared" si="55"/>
        <v>213.06111303240209</v>
      </c>
      <c r="M1706" s="39">
        <f>(VLOOKUP(DATE(2005,12,1),IGPM!A:B,2,1)/VLOOKUP(DATE(YEAR(F1706),MONTH(F1706),1),IGPM!A:B,2,1))*H1706</f>
        <v>19843.012880199145</v>
      </c>
      <c r="N1706" s="26" t="s">
        <v>28</v>
      </c>
      <c r="O1706" s="26" t="s">
        <v>29</v>
      </c>
      <c r="P1706" s="25">
        <v>-20443.43</v>
      </c>
      <c r="Q1706" s="25">
        <v>7657.8600000000006</v>
      </c>
      <c r="R1706" s="25">
        <v>70933.768920070244</v>
      </c>
      <c r="S1706" s="25">
        <v>-51603.664442224246</v>
      </c>
      <c r="T1706" s="27">
        <v>19330.104477845998</v>
      </c>
    </row>
    <row r="1707" spans="1:20">
      <c r="A1707" s="28" t="s">
        <v>2084</v>
      </c>
      <c r="B1707" s="22" t="s">
        <v>68</v>
      </c>
      <c r="C1707" s="22" t="s">
        <v>69</v>
      </c>
      <c r="D1707" s="22" t="s">
        <v>33</v>
      </c>
      <c r="E1707" s="22" t="s">
        <v>26</v>
      </c>
      <c r="F1707" s="23">
        <v>40939</v>
      </c>
      <c r="G1707" s="24" t="s">
        <v>27</v>
      </c>
      <c r="H1707" s="25">
        <v>4907.8999999999996</v>
      </c>
      <c r="I1707" s="25">
        <v>-3265</v>
      </c>
      <c r="J1707" s="25">
        <v>1642.8999999999996</v>
      </c>
      <c r="K1707" s="41">
        <f t="shared" si="56"/>
        <v>2012</v>
      </c>
      <c r="L1707" s="42">
        <f t="shared" si="55"/>
        <v>232.9937212863706</v>
      </c>
      <c r="M1707" s="39">
        <f>(VLOOKUP(DATE(2005,12,1),IGPM!A:B,2,1)/VLOOKUP(DATE(YEAR(F1707),MONTH(F1707),1),IGPM!A:B,2,1))*H1707</f>
        <v>3465.5890499948355</v>
      </c>
      <c r="N1707" s="26" t="s">
        <v>28</v>
      </c>
      <c r="O1707" s="26" t="s">
        <v>29</v>
      </c>
      <c r="P1707" s="25">
        <v>-3265</v>
      </c>
      <c r="Q1707" s="25">
        <v>1642.8999999999996</v>
      </c>
      <c r="R1707" s="25">
        <v>12388.607230586666</v>
      </c>
      <c r="S1707" s="25">
        <v>-8241.5702454951133</v>
      </c>
      <c r="T1707" s="27">
        <v>4147.0369850915522</v>
      </c>
    </row>
    <row r="1708" spans="1:20">
      <c r="A1708" s="28" t="s">
        <v>2085</v>
      </c>
      <c r="B1708" s="22" t="s">
        <v>68</v>
      </c>
      <c r="C1708" s="22" t="s">
        <v>69</v>
      </c>
      <c r="D1708" s="22" t="s">
        <v>33</v>
      </c>
      <c r="E1708" s="22" t="s">
        <v>26</v>
      </c>
      <c r="F1708" s="23">
        <v>40939</v>
      </c>
      <c r="G1708" s="24" t="s">
        <v>27</v>
      </c>
      <c r="H1708" s="25">
        <v>571091.87</v>
      </c>
      <c r="I1708" s="25">
        <v>-415417.19</v>
      </c>
      <c r="J1708" s="25">
        <v>155674.68</v>
      </c>
      <c r="K1708" s="41">
        <f t="shared" si="56"/>
        <v>2012</v>
      </c>
      <c r="L1708" s="42">
        <f t="shared" si="55"/>
        <v>213.08516349552119</v>
      </c>
      <c r="M1708" s="39">
        <f>(VLOOKUP(DATE(2005,12,1),IGPM!A:B,2,1)/VLOOKUP(DATE(YEAR(F1708),MONTH(F1708),1),IGPM!A:B,2,1))*H1708</f>
        <v>403262.03288841952</v>
      </c>
      <c r="N1708" s="26" t="s">
        <v>28</v>
      </c>
      <c r="O1708" s="26" t="s">
        <v>29</v>
      </c>
      <c r="P1708" s="25">
        <v>-415417.19</v>
      </c>
      <c r="Q1708" s="25">
        <v>155674.68</v>
      </c>
      <c r="R1708" s="25">
        <v>1441560.1112515049</v>
      </c>
      <c r="S1708" s="25">
        <v>-1048603.3545394151</v>
      </c>
      <c r="T1708" s="27">
        <v>392956.75671208976</v>
      </c>
    </row>
    <row r="1709" spans="1:20">
      <c r="A1709" s="28" t="s">
        <v>2086</v>
      </c>
      <c r="B1709" s="22" t="s">
        <v>68</v>
      </c>
      <c r="C1709" s="22" t="s">
        <v>69</v>
      </c>
      <c r="D1709" s="22" t="s">
        <v>33</v>
      </c>
      <c r="E1709" s="22" t="s">
        <v>26</v>
      </c>
      <c r="F1709" s="23">
        <v>40939</v>
      </c>
      <c r="G1709" s="24" t="s">
        <v>27</v>
      </c>
      <c r="H1709" s="25">
        <v>369110.44</v>
      </c>
      <c r="I1709" s="25">
        <v>-268495.23</v>
      </c>
      <c r="J1709" s="25">
        <v>100615.21000000002</v>
      </c>
      <c r="K1709" s="41">
        <f t="shared" si="56"/>
        <v>2012</v>
      </c>
      <c r="L1709" s="42">
        <f t="shared" si="55"/>
        <v>213.08430023133002</v>
      </c>
      <c r="M1709" s="39">
        <f>(VLOOKUP(DATE(2005,12,1),IGPM!A:B,2,1)/VLOOKUP(DATE(YEAR(F1709),MONTH(F1709),1),IGPM!A:B,2,1))*H1709</f>
        <v>260637.97125099855</v>
      </c>
      <c r="N1709" s="26" t="s">
        <v>28</v>
      </c>
      <c r="O1709" s="26" t="s">
        <v>29</v>
      </c>
      <c r="P1709" s="25">
        <v>-268495.23</v>
      </c>
      <c r="Q1709" s="25">
        <v>100615.21000000002</v>
      </c>
      <c r="R1709" s="25">
        <v>931715.04428962001</v>
      </c>
      <c r="S1709" s="25">
        <v>-677740.36711343541</v>
      </c>
      <c r="T1709" s="27">
        <v>253974.6771761846</v>
      </c>
    </row>
    <row r="1710" spans="1:20">
      <c r="A1710" s="28" t="s">
        <v>2087</v>
      </c>
      <c r="B1710" s="22" t="s">
        <v>68</v>
      </c>
      <c r="C1710" s="22" t="s">
        <v>69</v>
      </c>
      <c r="D1710" s="22" t="s">
        <v>33</v>
      </c>
      <c r="E1710" s="22" t="s">
        <v>26</v>
      </c>
      <c r="F1710" s="23">
        <v>40939</v>
      </c>
      <c r="G1710" s="24" t="s">
        <v>27</v>
      </c>
      <c r="H1710" s="25">
        <v>300145.73</v>
      </c>
      <c r="I1710" s="25">
        <v>-218328.37</v>
      </c>
      <c r="J1710" s="25">
        <v>81817.359999999986</v>
      </c>
      <c r="K1710" s="41">
        <f t="shared" si="56"/>
        <v>2012</v>
      </c>
      <c r="L1710" s="42">
        <f t="shared" si="55"/>
        <v>213.08540044521013</v>
      </c>
      <c r="M1710" s="39">
        <f>(VLOOKUP(DATE(2005,12,1),IGPM!A:B,2,1)/VLOOKUP(DATE(YEAR(F1710),MONTH(F1710),1),IGPM!A:B,2,1))*H1710</f>
        <v>211940.29122245897</v>
      </c>
      <c r="N1710" s="26" t="s">
        <v>28</v>
      </c>
      <c r="O1710" s="26" t="s">
        <v>29</v>
      </c>
      <c r="P1710" s="25">
        <v>-218328.37</v>
      </c>
      <c r="Q1710" s="25">
        <v>81817.359999999986</v>
      </c>
      <c r="R1710" s="25">
        <v>757633.11414407648</v>
      </c>
      <c r="S1710" s="25">
        <v>-551108.2995220361</v>
      </c>
      <c r="T1710" s="27">
        <v>206524.81462204037</v>
      </c>
    </row>
    <row r="1711" spans="1:20">
      <c r="A1711" s="28" t="s">
        <v>2088</v>
      </c>
      <c r="B1711" s="22" t="s">
        <v>68</v>
      </c>
      <c r="C1711" s="22" t="s">
        <v>69</v>
      </c>
      <c r="D1711" s="22" t="s">
        <v>33</v>
      </c>
      <c r="E1711" s="22" t="s">
        <v>26</v>
      </c>
      <c r="F1711" s="23">
        <v>40939</v>
      </c>
      <c r="G1711" s="24" t="s">
        <v>27</v>
      </c>
      <c r="H1711" s="25">
        <v>249403.56</v>
      </c>
      <c r="I1711" s="25">
        <v>-166772.67000000001</v>
      </c>
      <c r="J1711" s="25">
        <v>82630.889999999985</v>
      </c>
      <c r="K1711" s="41">
        <f t="shared" si="56"/>
        <v>2012</v>
      </c>
      <c r="L1711" s="42">
        <f t="shared" si="55"/>
        <v>231.79788271063833</v>
      </c>
      <c r="M1711" s="39">
        <f>(VLOOKUP(DATE(2005,12,1),IGPM!A:B,2,1)/VLOOKUP(DATE(YEAR(F1711),MONTH(F1711),1),IGPM!A:B,2,1))*H1711</f>
        <v>176109.99542894721</v>
      </c>
      <c r="N1711" s="26" t="s">
        <v>28</v>
      </c>
      <c r="O1711" s="26" t="s">
        <v>29</v>
      </c>
      <c r="P1711" s="25">
        <v>-166772.67000000001</v>
      </c>
      <c r="Q1711" s="25">
        <v>82630.889999999985</v>
      </c>
      <c r="R1711" s="25">
        <v>629548.83896372281</v>
      </c>
      <c r="S1711" s="25">
        <v>-420970.49765199865</v>
      </c>
      <c r="T1711" s="27">
        <v>208578.34131172416</v>
      </c>
    </row>
    <row r="1712" spans="1:20">
      <c r="A1712" s="28" t="s">
        <v>2089</v>
      </c>
      <c r="B1712" s="22" t="s">
        <v>68</v>
      </c>
      <c r="C1712" s="22" t="s">
        <v>69</v>
      </c>
      <c r="D1712" s="22" t="s">
        <v>33</v>
      </c>
      <c r="E1712" s="22" t="s">
        <v>26</v>
      </c>
      <c r="F1712" s="23">
        <v>40939</v>
      </c>
      <c r="G1712" s="24" t="s">
        <v>27</v>
      </c>
      <c r="H1712" s="25">
        <v>271636.71999999997</v>
      </c>
      <c r="I1712" s="25">
        <v>-197592.15</v>
      </c>
      <c r="J1712" s="25">
        <v>74044.569999999978</v>
      </c>
      <c r="K1712" s="41">
        <f t="shared" si="56"/>
        <v>2012</v>
      </c>
      <c r="L1712" s="42">
        <f t="shared" si="55"/>
        <v>213.08382746986658</v>
      </c>
      <c r="M1712" s="39">
        <f>(VLOOKUP(DATE(2005,12,1),IGPM!A:B,2,1)/VLOOKUP(DATE(YEAR(F1712),MONTH(F1712),1),IGPM!A:B,2,1))*H1712</f>
        <v>191809.37720990914</v>
      </c>
      <c r="N1712" s="26" t="s">
        <v>28</v>
      </c>
      <c r="O1712" s="26" t="s">
        <v>29</v>
      </c>
      <c r="P1712" s="25">
        <v>-197592.15</v>
      </c>
      <c r="Q1712" s="25">
        <v>74044.569999999978</v>
      </c>
      <c r="R1712" s="25">
        <v>685670.17125142028</v>
      </c>
      <c r="S1712" s="25">
        <v>-498765.56942830235</v>
      </c>
      <c r="T1712" s="27">
        <v>186904.60182311793</v>
      </c>
    </row>
    <row r="1713" spans="1:20">
      <c r="A1713" s="28" t="s">
        <v>2090</v>
      </c>
      <c r="B1713" s="22" t="s">
        <v>68</v>
      </c>
      <c r="C1713" s="22" t="s">
        <v>69</v>
      </c>
      <c r="D1713" s="22" t="s">
        <v>33</v>
      </c>
      <c r="E1713" s="22" t="s">
        <v>26</v>
      </c>
      <c r="F1713" s="23">
        <v>40939</v>
      </c>
      <c r="G1713" s="24" t="s">
        <v>27</v>
      </c>
      <c r="H1713" s="25">
        <v>252376.41</v>
      </c>
      <c r="I1713" s="25">
        <v>-183581.8</v>
      </c>
      <c r="J1713" s="25">
        <v>68794.610000000015</v>
      </c>
      <c r="K1713" s="41">
        <f t="shared" si="56"/>
        <v>2012</v>
      </c>
      <c r="L1713" s="42">
        <f t="shared" si="55"/>
        <v>213.08399607150599</v>
      </c>
      <c r="M1713" s="39">
        <f>(VLOOKUP(DATE(2005,12,1),IGPM!A:B,2,1)/VLOOKUP(DATE(YEAR(F1713),MONTH(F1713),1),IGPM!A:B,2,1))*H1713</f>
        <v>178209.19802216979</v>
      </c>
      <c r="N1713" s="26" t="s">
        <v>28</v>
      </c>
      <c r="O1713" s="26" t="s">
        <v>29</v>
      </c>
      <c r="P1713" s="25">
        <v>-183581.8</v>
      </c>
      <c r="Q1713" s="25">
        <v>68794.610000000015</v>
      </c>
      <c r="R1713" s="25">
        <v>637052.95905692969</v>
      </c>
      <c r="S1713" s="25">
        <v>-463400.39831376256</v>
      </c>
      <c r="T1713" s="27">
        <v>173652.56074316712</v>
      </c>
    </row>
    <row r="1714" spans="1:20">
      <c r="A1714" s="28" t="s">
        <v>2091</v>
      </c>
      <c r="B1714" s="22" t="s">
        <v>780</v>
      </c>
      <c r="C1714" s="22" t="s">
        <v>32</v>
      </c>
      <c r="D1714" s="22" t="s">
        <v>33</v>
      </c>
      <c r="E1714" s="22" t="s">
        <v>26</v>
      </c>
      <c r="F1714" s="23">
        <v>40939</v>
      </c>
      <c r="G1714" s="24" t="s">
        <v>27</v>
      </c>
      <c r="H1714" s="25">
        <v>612.83000000000004</v>
      </c>
      <c r="I1714" s="25">
        <v>-490.46</v>
      </c>
      <c r="J1714" s="25">
        <v>122.37000000000006</v>
      </c>
      <c r="K1714" s="41">
        <f t="shared" si="56"/>
        <v>2012</v>
      </c>
      <c r="L1714" s="42">
        <f t="shared" si="55"/>
        <v>193.67257268686541</v>
      </c>
      <c r="M1714" s="39">
        <f>(VLOOKUP(DATE(2005,12,1),IGPM!A:B,2,1)/VLOOKUP(DATE(YEAR(F1714),MONTH(F1714),1),IGPM!A:B,2,1))*H1714</f>
        <v>432.73435430802078</v>
      </c>
      <c r="N1714" s="26" t="s">
        <v>28</v>
      </c>
      <c r="O1714" s="26" t="s">
        <v>29</v>
      </c>
      <c r="P1714" s="25">
        <v>-490.46</v>
      </c>
      <c r="Q1714" s="25">
        <v>122.37000000000006</v>
      </c>
      <c r="R1714" s="25">
        <v>1546.9162307953357</v>
      </c>
      <c r="S1714" s="25">
        <v>-1238.0277312727512</v>
      </c>
      <c r="T1714" s="27">
        <v>308.88849952258442</v>
      </c>
    </row>
    <row r="1715" spans="1:20">
      <c r="A1715" s="28" t="s">
        <v>2092</v>
      </c>
      <c r="B1715" s="22" t="s">
        <v>780</v>
      </c>
      <c r="C1715" s="22" t="s">
        <v>32</v>
      </c>
      <c r="D1715" s="22" t="s">
        <v>33</v>
      </c>
      <c r="E1715" s="22" t="s">
        <v>26</v>
      </c>
      <c r="F1715" s="23">
        <v>40939</v>
      </c>
      <c r="G1715" s="24" t="s">
        <v>27</v>
      </c>
      <c r="H1715" s="25">
        <v>612.80999999999995</v>
      </c>
      <c r="I1715" s="25">
        <v>-490.44</v>
      </c>
      <c r="J1715" s="25">
        <v>122.36999999999995</v>
      </c>
      <c r="K1715" s="41">
        <f t="shared" si="56"/>
        <v>2012</v>
      </c>
      <c r="L1715" s="42">
        <f t="shared" si="55"/>
        <v>193.67414974308781</v>
      </c>
      <c r="M1715" s="39">
        <f>(VLOOKUP(DATE(2005,12,1),IGPM!A:B,2,1)/VLOOKUP(DATE(YEAR(F1715),MONTH(F1715),1),IGPM!A:B,2,1))*H1715</f>
        <v>432.72023181550867</v>
      </c>
      <c r="N1715" s="26" t="s">
        <v>28</v>
      </c>
      <c r="O1715" s="26" t="s">
        <v>29</v>
      </c>
      <c r="P1715" s="25">
        <v>-490.44</v>
      </c>
      <c r="Q1715" s="25">
        <v>122.36999999999995</v>
      </c>
      <c r="R1715" s="25">
        <v>1546.8657464446737</v>
      </c>
      <c r="S1715" s="25">
        <v>-1237.9772469220898</v>
      </c>
      <c r="T1715" s="27">
        <v>308.88849952258397</v>
      </c>
    </row>
    <row r="1716" spans="1:20">
      <c r="A1716" s="28" t="s">
        <v>2093</v>
      </c>
      <c r="B1716" s="22" t="s">
        <v>68</v>
      </c>
      <c r="C1716" s="22" t="s">
        <v>69</v>
      </c>
      <c r="D1716" s="22" t="s">
        <v>33</v>
      </c>
      <c r="E1716" s="22" t="s">
        <v>26</v>
      </c>
      <c r="F1716" s="23">
        <v>40939</v>
      </c>
      <c r="G1716" s="24" t="s">
        <v>27</v>
      </c>
      <c r="H1716" s="25">
        <v>3512493.09</v>
      </c>
      <c r="I1716" s="25">
        <v>-2351438.4700000002</v>
      </c>
      <c r="J1716" s="25">
        <v>1161054.6199999996</v>
      </c>
      <c r="K1716" s="41">
        <f t="shared" si="56"/>
        <v>2012</v>
      </c>
      <c r="L1716" s="42">
        <f t="shared" si="55"/>
        <v>231.53335113633651</v>
      </c>
      <c r="M1716" s="39">
        <f>(VLOOKUP(DATE(2005,12,1),IGPM!A:B,2,1)/VLOOKUP(DATE(YEAR(F1716),MONTH(F1716),1),IGPM!A:B,2,1))*H1716</f>
        <v>2480257.8681078516</v>
      </c>
      <c r="N1716" s="26" t="s">
        <v>28</v>
      </c>
      <c r="O1716" s="26" t="s">
        <v>29</v>
      </c>
      <c r="P1716" s="25">
        <v>-2351438.4700000002</v>
      </c>
      <c r="Q1716" s="25">
        <v>1161054.6199999996</v>
      </c>
      <c r="R1716" s="25">
        <v>8866296.642588418</v>
      </c>
      <c r="S1716" s="25">
        <v>-5935542.2139248252</v>
      </c>
      <c r="T1716" s="27">
        <v>2930754.4286635928</v>
      </c>
    </row>
    <row r="1717" spans="1:20">
      <c r="A1717" s="28" t="s">
        <v>2094</v>
      </c>
      <c r="B1717" s="22" t="s">
        <v>68</v>
      </c>
      <c r="C1717" s="22" t="s">
        <v>69</v>
      </c>
      <c r="D1717" s="22" t="s">
        <v>33</v>
      </c>
      <c r="E1717" s="22" t="s">
        <v>26</v>
      </c>
      <c r="F1717" s="23">
        <v>40939</v>
      </c>
      <c r="G1717" s="24" t="s">
        <v>27</v>
      </c>
      <c r="H1717" s="25">
        <v>26213.62</v>
      </c>
      <c r="I1717" s="25">
        <v>-26213.62</v>
      </c>
      <c r="J1717" s="25">
        <v>0</v>
      </c>
      <c r="K1717" s="41">
        <f t="shared" si="56"/>
        <v>2012</v>
      </c>
      <c r="L1717" s="42">
        <f t="shared" si="55"/>
        <v>155</v>
      </c>
      <c r="M1717" s="39">
        <f>(VLOOKUP(DATE(2005,12,1),IGPM!A:B,2,1)/VLOOKUP(DATE(YEAR(F1717),MONTH(F1717),1),IGPM!A:B,2,1))*H1717</f>
        <v>18510.082608187946</v>
      </c>
      <c r="N1717" s="26" t="s">
        <v>28</v>
      </c>
      <c r="O1717" s="26" t="s">
        <v>29</v>
      </c>
      <c r="P1717" s="25">
        <v>-26213.62</v>
      </c>
      <c r="Q1717" s="25">
        <v>0</v>
      </c>
      <c r="R1717" s="25">
        <v>66168.879209407532</v>
      </c>
      <c r="S1717" s="25">
        <v>-66168.879209407532</v>
      </c>
      <c r="T1717" s="27">
        <v>0</v>
      </c>
    </row>
    <row r="1718" spans="1:20">
      <c r="A1718" s="28" t="s">
        <v>2095</v>
      </c>
      <c r="B1718" s="22" t="s">
        <v>61</v>
      </c>
      <c r="C1718" s="22" t="s">
        <v>32</v>
      </c>
      <c r="D1718" s="22" t="s">
        <v>33</v>
      </c>
      <c r="E1718" s="22" t="s">
        <v>26</v>
      </c>
      <c r="F1718" s="23">
        <v>40939</v>
      </c>
      <c r="G1718" s="24" t="s">
        <v>27</v>
      </c>
      <c r="H1718" s="25">
        <v>32377.75</v>
      </c>
      <c r="I1718" s="25">
        <v>-22019.58</v>
      </c>
      <c r="J1718" s="25">
        <v>10358.169999999998</v>
      </c>
      <c r="K1718" s="41">
        <f t="shared" si="56"/>
        <v>2012</v>
      </c>
      <c r="L1718" s="42">
        <f t="shared" si="55"/>
        <v>227.9131232294167</v>
      </c>
      <c r="M1718" s="39">
        <f>(VLOOKUP(DATE(2005,12,1),IGPM!A:B,2,1)/VLOOKUP(DATE(YEAR(F1718),MONTH(F1718),1),IGPM!A:B,2,1))*H1718</f>
        <v>22862.726596603494</v>
      </c>
      <c r="N1718" s="26" t="s">
        <v>28</v>
      </c>
      <c r="O1718" s="26" t="s">
        <v>29</v>
      </c>
      <c r="P1718" s="25">
        <v>-22019.58</v>
      </c>
      <c r="Q1718" s="25">
        <v>10358.169999999998</v>
      </c>
      <c r="R1718" s="25">
        <v>81728.484231571027</v>
      </c>
      <c r="S1718" s="25">
        <v>-55582.209906982942</v>
      </c>
      <c r="T1718" s="27">
        <v>26146.274324588085</v>
      </c>
    </row>
    <row r="1719" spans="1:20">
      <c r="A1719" s="28" t="s">
        <v>2096</v>
      </c>
      <c r="B1719" s="22" t="s">
        <v>2056</v>
      </c>
      <c r="C1719" s="22" t="s">
        <v>32</v>
      </c>
      <c r="D1719" s="22" t="s">
        <v>33</v>
      </c>
      <c r="E1719" s="22" t="s">
        <v>26</v>
      </c>
      <c r="F1719" s="23">
        <v>40939</v>
      </c>
      <c r="G1719" s="24" t="s">
        <v>27</v>
      </c>
      <c r="H1719" s="25">
        <v>2144.9</v>
      </c>
      <c r="I1719" s="25">
        <v>-1716.61</v>
      </c>
      <c r="J1719" s="25">
        <v>428.29000000000019</v>
      </c>
      <c r="K1719" s="41">
        <f t="shared" si="56"/>
        <v>2012</v>
      </c>
      <c r="L1719" s="42">
        <f t="shared" si="55"/>
        <v>193.6721212156518</v>
      </c>
      <c r="M1719" s="39">
        <f>(VLOOKUP(DATE(2005,12,1),IGPM!A:B,2,1)/VLOOKUP(DATE(YEAR(F1719),MONTH(F1719),1),IGPM!A:B,2,1))*H1719</f>
        <v>1514.5667094549447</v>
      </c>
      <c r="N1719" s="26" t="s">
        <v>28</v>
      </c>
      <c r="O1719" s="26" t="s">
        <v>29</v>
      </c>
      <c r="P1719" s="25">
        <v>-1716.61</v>
      </c>
      <c r="Q1719" s="25">
        <v>428.29000000000019</v>
      </c>
      <c r="R1719" s="25">
        <v>5414.1941866960087</v>
      </c>
      <c r="S1719" s="25">
        <v>-4333.0970594546297</v>
      </c>
      <c r="T1719" s="27">
        <v>1081.097127241379</v>
      </c>
    </row>
    <row r="1720" spans="1:20">
      <c r="A1720" s="28" t="s">
        <v>2097</v>
      </c>
      <c r="B1720" s="22" t="s">
        <v>1529</v>
      </c>
      <c r="C1720" s="22" t="s">
        <v>24</v>
      </c>
      <c r="D1720" s="22" t="s">
        <v>33</v>
      </c>
      <c r="E1720" s="22" t="s">
        <v>26</v>
      </c>
      <c r="F1720" s="23">
        <v>40939</v>
      </c>
      <c r="G1720" s="24" t="s">
        <v>27</v>
      </c>
      <c r="H1720" s="25">
        <v>60465.7</v>
      </c>
      <c r="I1720" s="25">
        <v>-60465.7</v>
      </c>
      <c r="J1720" s="25">
        <v>0</v>
      </c>
      <c r="K1720" s="41">
        <f t="shared" si="56"/>
        <v>2012</v>
      </c>
      <c r="L1720" s="42">
        <f t="shared" si="55"/>
        <v>155</v>
      </c>
      <c r="M1720" s="39">
        <f>(VLOOKUP(DATE(2005,12,1),IGPM!A:B,2,1)/VLOOKUP(DATE(YEAR(F1720),MONTH(F1720),1),IGPM!A:B,2,1))*H1720</f>
        <v>42696.319774297095</v>
      </c>
      <c r="N1720" s="26" t="s">
        <v>28</v>
      </c>
      <c r="O1720" s="26" t="s">
        <v>29</v>
      </c>
      <c r="P1720" s="25">
        <v>-60465.7</v>
      </c>
      <c r="Q1720" s="25">
        <v>0</v>
      </c>
      <c r="R1720" s="25">
        <v>152628.58008975003</v>
      </c>
      <c r="S1720" s="25">
        <v>-152628.58008975003</v>
      </c>
      <c r="T1720" s="27">
        <v>0</v>
      </c>
    </row>
    <row r="1721" spans="1:20">
      <c r="A1721" s="28" t="s">
        <v>2098</v>
      </c>
      <c r="B1721" s="22" t="s">
        <v>81</v>
      </c>
      <c r="C1721" s="22" t="s">
        <v>82</v>
      </c>
      <c r="D1721" s="22" t="s">
        <v>33</v>
      </c>
      <c r="E1721" s="22" t="s">
        <v>26</v>
      </c>
      <c r="F1721" s="23">
        <v>40939</v>
      </c>
      <c r="G1721" s="24" t="s">
        <v>27</v>
      </c>
      <c r="H1721" s="25">
        <v>1021.38</v>
      </c>
      <c r="I1721" s="25">
        <v>-1021.38</v>
      </c>
      <c r="J1721" s="25">
        <v>0</v>
      </c>
      <c r="K1721" s="41">
        <f t="shared" si="56"/>
        <v>2012</v>
      </c>
      <c r="L1721" s="42">
        <f t="shared" si="55"/>
        <v>155</v>
      </c>
      <c r="M1721" s="39">
        <f>(VLOOKUP(DATE(2005,12,1),IGPM!A:B,2,1)/VLOOKUP(DATE(YEAR(F1721),MONTH(F1721),1),IGPM!A:B,2,1))*H1721</f>
        <v>721.22157009794921</v>
      </c>
      <c r="N1721" s="26" t="s">
        <v>28</v>
      </c>
      <c r="O1721" s="26" t="s">
        <v>29</v>
      </c>
      <c r="P1721" s="25">
        <v>-1021.38</v>
      </c>
      <c r="Q1721" s="25">
        <v>0</v>
      </c>
      <c r="R1721" s="25">
        <v>2578.1853039337821</v>
      </c>
      <c r="S1721" s="25">
        <v>-2578.1853039337821</v>
      </c>
      <c r="T1721" s="27">
        <v>0</v>
      </c>
    </row>
    <row r="1722" spans="1:20">
      <c r="A1722" s="28" t="s">
        <v>2099</v>
      </c>
      <c r="B1722" s="22" t="s">
        <v>245</v>
      </c>
      <c r="C1722" s="22" t="s">
        <v>24</v>
      </c>
      <c r="D1722" s="22" t="s">
        <v>33</v>
      </c>
      <c r="E1722" s="22" t="s">
        <v>26</v>
      </c>
      <c r="F1722" s="23">
        <v>40939</v>
      </c>
      <c r="G1722" s="24" t="s">
        <v>27</v>
      </c>
      <c r="H1722" s="25">
        <v>1021.38</v>
      </c>
      <c r="I1722" s="25">
        <v>-1021.38</v>
      </c>
      <c r="J1722" s="25">
        <v>0</v>
      </c>
      <c r="K1722" s="41">
        <f t="shared" si="56"/>
        <v>2012</v>
      </c>
      <c r="L1722" s="42">
        <f t="shared" si="55"/>
        <v>155</v>
      </c>
      <c r="M1722" s="39">
        <f>(VLOOKUP(DATE(2005,12,1),IGPM!A:B,2,1)/VLOOKUP(DATE(YEAR(F1722),MONTH(F1722),1),IGPM!A:B,2,1))*H1722</f>
        <v>721.22157009794921</v>
      </c>
      <c r="N1722" s="26" t="s">
        <v>28</v>
      </c>
      <c r="O1722" s="26" t="s">
        <v>29</v>
      </c>
      <c r="P1722" s="25">
        <v>-1021.38</v>
      </c>
      <c r="Q1722" s="25">
        <v>0</v>
      </c>
      <c r="R1722" s="25">
        <v>2578.1853039337821</v>
      </c>
      <c r="S1722" s="25">
        <v>-2578.1853039337821</v>
      </c>
      <c r="T1722" s="27">
        <v>0</v>
      </c>
    </row>
    <row r="1723" spans="1:20">
      <c r="A1723" s="28" t="s">
        <v>2100</v>
      </c>
      <c r="B1723" s="22" t="s">
        <v>243</v>
      </c>
      <c r="C1723" s="22" t="s">
        <v>24</v>
      </c>
      <c r="D1723" s="22" t="s">
        <v>33</v>
      </c>
      <c r="E1723" s="22" t="s">
        <v>26</v>
      </c>
      <c r="F1723" s="23">
        <v>40939</v>
      </c>
      <c r="G1723" s="24" t="s">
        <v>27</v>
      </c>
      <c r="H1723" s="25">
        <v>26964.43</v>
      </c>
      <c r="I1723" s="25">
        <v>-26964.43</v>
      </c>
      <c r="J1723" s="25">
        <v>0</v>
      </c>
      <c r="K1723" s="41">
        <f t="shared" si="56"/>
        <v>2012</v>
      </c>
      <c r="L1723" s="42">
        <f t="shared" si="55"/>
        <v>155</v>
      </c>
      <c r="M1723" s="39">
        <f>(VLOOKUP(DATE(2005,12,1),IGPM!A:B,2,1)/VLOOKUP(DATE(YEAR(F1723),MONTH(F1723),1),IGPM!A:B,2,1))*H1723</f>
        <v>19040.248038336609</v>
      </c>
      <c r="N1723" s="26" t="s">
        <v>28</v>
      </c>
      <c r="O1723" s="26" t="s">
        <v>29</v>
      </c>
      <c r="P1723" s="25">
        <v>-26964.43</v>
      </c>
      <c r="Q1723" s="25">
        <v>0</v>
      </c>
      <c r="R1723" s="25">
        <v>68064.08697541678</v>
      </c>
      <c r="S1723" s="25">
        <v>-68064.08697541678</v>
      </c>
      <c r="T1723" s="27">
        <v>0</v>
      </c>
    </row>
    <row r="1724" spans="1:20">
      <c r="A1724" s="28" t="s">
        <v>2101</v>
      </c>
      <c r="B1724" s="22" t="s">
        <v>241</v>
      </c>
      <c r="C1724" s="22" t="s">
        <v>24</v>
      </c>
      <c r="D1724" s="22" t="s">
        <v>33</v>
      </c>
      <c r="E1724" s="22" t="s">
        <v>26</v>
      </c>
      <c r="F1724" s="23">
        <v>40939</v>
      </c>
      <c r="G1724" s="24" t="s">
        <v>27</v>
      </c>
      <c r="H1724" s="25">
        <v>2144.9</v>
      </c>
      <c r="I1724" s="25">
        <v>-2144.9</v>
      </c>
      <c r="J1724" s="25">
        <v>0</v>
      </c>
      <c r="K1724" s="41">
        <f t="shared" si="56"/>
        <v>2012</v>
      </c>
      <c r="L1724" s="42">
        <f t="shared" si="55"/>
        <v>155</v>
      </c>
      <c r="M1724" s="39">
        <f>(VLOOKUP(DATE(2005,12,1),IGPM!A:B,2,1)/VLOOKUP(DATE(YEAR(F1724),MONTH(F1724),1),IGPM!A:B,2,1))*H1724</f>
        <v>1514.5667094549447</v>
      </c>
      <c r="N1724" s="26" t="s">
        <v>28</v>
      </c>
      <c r="O1724" s="26" t="s">
        <v>29</v>
      </c>
      <c r="P1724" s="25">
        <v>-2144.9</v>
      </c>
      <c r="Q1724" s="25">
        <v>0</v>
      </c>
      <c r="R1724" s="25">
        <v>5414.1941866960087</v>
      </c>
      <c r="S1724" s="25">
        <v>-5414.1941866960087</v>
      </c>
      <c r="T1724" s="27">
        <v>0</v>
      </c>
    </row>
    <row r="1725" spans="1:20">
      <c r="A1725" s="28" t="s">
        <v>2102</v>
      </c>
      <c r="B1725" s="22" t="s">
        <v>328</v>
      </c>
      <c r="C1725" s="22" t="s">
        <v>24</v>
      </c>
      <c r="D1725" s="22" t="s">
        <v>33</v>
      </c>
      <c r="E1725" s="22" t="s">
        <v>26</v>
      </c>
      <c r="F1725" s="23">
        <v>40939</v>
      </c>
      <c r="G1725" s="24" t="s">
        <v>27</v>
      </c>
      <c r="H1725" s="25">
        <v>6536.83</v>
      </c>
      <c r="I1725" s="25">
        <v>-6536.83</v>
      </c>
      <c r="J1725" s="25">
        <v>0</v>
      </c>
      <c r="K1725" s="41">
        <f t="shared" si="56"/>
        <v>2012</v>
      </c>
      <c r="L1725" s="42">
        <f t="shared" si="55"/>
        <v>155</v>
      </c>
      <c r="M1725" s="39">
        <f>(VLOOKUP(DATE(2005,12,1),IGPM!A:B,2,1)/VLOOKUP(DATE(YEAR(F1725),MONTH(F1725),1),IGPM!A:B,2,1))*H1725</f>
        <v>4615.8166363776236</v>
      </c>
      <c r="N1725" s="26" t="s">
        <v>28</v>
      </c>
      <c r="O1725" s="26" t="s">
        <v>29</v>
      </c>
      <c r="P1725" s="25">
        <v>-6536.83</v>
      </c>
      <c r="Q1725" s="25">
        <v>0</v>
      </c>
      <c r="R1725" s="25">
        <v>16500.380896741139</v>
      </c>
      <c r="S1725" s="25">
        <v>-16500.380896741139</v>
      </c>
      <c r="T1725" s="27">
        <v>0</v>
      </c>
    </row>
    <row r="1726" spans="1:20">
      <c r="A1726" s="28" t="s">
        <v>2103</v>
      </c>
      <c r="B1726" s="22" t="s">
        <v>23</v>
      </c>
      <c r="C1726" s="22" t="s">
        <v>24</v>
      </c>
      <c r="D1726" s="22" t="s">
        <v>33</v>
      </c>
      <c r="E1726" s="22" t="s">
        <v>26</v>
      </c>
      <c r="F1726" s="23">
        <v>40939</v>
      </c>
      <c r="G1726" s="24" t="s">
        <v>27</v>
      </c>
      <c r="H1726" s="25">
        <v>4494.07</v>
      </c>
      <c r="I1726" s="25">
        <v>-3596.72</v>
      </c>
      <c r="J1726" s="25">
        <v>897.34999999999991</v>
      </c>
      <c r="K1726" s="41">
        <f t="shared" si="56"/>
        <v>2012</v>
      </c>
      <c r="L1726" s="42">
        <f t="shared" si="55"/>
        <v>193.67113647990391</v>
      </c>
      <c r="M1726" s="39">
        <f>(VLOOKUP(DATE(2005,12,1),IGPM!A:B,2,1)/VLOOKUP(DATE(YEAR(F1726),MONTH(F1726),1),IGPM!A:B,2,1))*H1726</f>
        <v>3173.3734961817254</v>
      </c>
      <c r="N1726" s="26" t="s">
        <v>28</v>
      </c>
      <c r="O1726" s="26" t="s">
        <v>29</v>
      </c>
      <c r="P1726" s="25">
        <v>-3596.72</v>
      </c>
      <c r="Q1726" s="25">
        <v>897.34999999999991</v>
      </c>
      <c r="R1726" s="25">
        <v>11344.010288873575</v>
      </c>
      <c r="S1726" s="25">
        <v>-9078.9036855672839</v>
      </c>
      <c r="T1726" s="27">
        <v>2265.1066033062907</v>
      </c>
    </row>
    <row r="1727" spans="1:20">
      <c r="A1727" s="28" t="s">
        <v>2104</v>
      </c>
      <c r="B1727" s="22" t="s">
        <v>23</v>
      </c>
      <c r="C1727" s="22" t="s">
        <v>24</v>
      </c>
      <c r="D1727" s="22" t="s">
        <v>33</v>
      </c>
      <c r="E1727" s="22" t="s">
        <v>26</v>
      </c>
      <c r="F1727" s="23">
        <v>40939</v>
      </c>
      <c r="G1727" s="24" t="s">
        <v>27</v>
      </c>
      <c r="H1727" s="25">
        <v>5617.59</v>
      </c>
      <c r="I1727" s="25">
        <v>-4441.01</v>
      </c>
      <c r="J1727" s="25">
        <v>1176.58</v>
      </c>
      <c r="K1727" s="41">
        <f t="shared" si="56"/>
        <v>2012</v>
      </c>
      <c r="L1727" s="42">
        <f t="shared" si="55"/>
        <v>196.06496044818635</v>
      </c>
      <c r="M1727" s="39">
        <f>(VLOOKUP(DATE(2005,12,1),IGPM!A:B,2,1)/VLOOKUP(DATE(YEAR(F1727),MONTH(F1727),1),IGPM!A:B,2,1))*H1727</f>
        <v>3966.7186355387212</v>
      </c>
      <c r="N1727" s="26" t="s">
        <v>28</v>
      </c>
      <c r="O1727" s="26" t="s">
        <v>29</v>
      </c>
      <c r="P1727" s="25">
        <v>-4441.01</v>
      </c>
      <c r="Q1727" s="25">
        <v>1176.58</v>
      </c>
      <c r="R1727" s="25">
        <v>14180.019171635802</v>
      </c>
      <c r="S1727" s="25">
        <v>-11210.075306568531</v>
      </c>
      <c r="T1727" s="27">
        <v>2969.943865067271</v>
      </c>
    </row>
    <row r="1728" spans="1:20">
      <c r="A1728" s="28" t="s">
        <v>2105</v>
      </c>
      <c r="B1728" s="22" t="s">
        <v>23</v>
      </c>
      <c r="C1728" s="22" t="s">
        <v>24</v>
      </c>
      <c r="D1728" s="22" t="s">
        <v>33</v>
      </c>
      <c r="E1728" s="22" t="s">
        <v>26</v>
      </c>
      <c r="F1728" s="23">
        <v>40939</v>
      </c>
      <c r="G1728" s="24" t="s">
        <v>27</v>
      </c>
      <c r="H1728" s="25">
        <v>5004.76</v>
      </c>
      <c r="I1728" s="25">
        <v>-3956.55</v>
      </c>
      <c r="J1728" s="25">
        <v>1048.21</v>
      </c>
      <c r="K1728" s="41">
        <f t="shared" si="56"/>
        <v>2012</v>
      </c>
      <c r="L1728" s="42">
        <f t="shared" si="55"/>
        <v>196.06419734364536</v>
      </c>
      <c r="M1728" s="39">
        <f>(VLOOKUP(DATE(2005,12,1),IGPM!A:B,2,1)/VLOOKUP(DATE(YEAR(F1728),MONTH(F1728),1),IGPM!A:B,2,1))*H1728</f>
        <v>3533.9842812307002</v>
      </c>
      <c r="N1728" s="26" t="s">
        <v>28</v>
      </c>
      <c r="O1728" s="26" t="s">
        <v>29</v>
      </c>
      <c r="P1728" s="25">
        <v>-3956.55</v>
      </c>
      <c r="Q1728" s="25">
        <v>1048.21</v>
      </c>
      <c r="R1728" s="25">
        <v>12633.102940840467</v>
      </c>
      <c r="S1728" s="25">
        <v>-9987.1928804942399</v>
      </c>
      <c r="T1728" s="27">
        <v>2645.9100603462266</v>
      </c>
    </row>
    <row r="1729" spans="1:20">
      <c r="A1729" s="28" t="s">
        <v>2106</v>
      </c>
      <c r="B1729" s="22" t="s">
        <v>314</v>
      </c>
      <c r="C1729" s="22" t="s">
        <v>32</v>
      </c>
      <c r="D1729" s="22" t="s">
        <v>33</v>
      </c>
      <c r="E1729" s="22" t="s">
        <v>26</v>
      </c>
      <c r="F1729" s="23">
        <v>40939</v>
      </c>
      <c r="G1729" s="24" t="s">
        <v>27</v>
      </c>
      <c r="H1729" s="25">
        <v>49843.35</v>
      </c>
      <c r="I1729" s="25">
        <v>-39285.01</v>
      </c>
      <c r="J1729" s="25">
        <v>10558.339999999997</v>
      </c>
      <c r="K1729" s="41">
        <f t="shared" si="56"/>
        <v>2012</v>
      </c>
      <c r="L1729" s="42">
        <f t="shared" si="55"/>
        <v>196.65819736332</v>
      </c>
      <c r="M1729" s="39">
        <f>(VLOOKUP(DATE(2005,12,1),IGPM!A:B,2,1)/VLOOKUP(DATE(YEAR(F1729),MONTH(F1729),1),IGPM!A:B,2,1))*H1729</f>
        <v>35195.616857527675</v>
      </c>
      <c r="N1729" s="26" t="s">
        <v>28</v>
      </c>
      <c r="O1729" s="26" t="s">
        <v>29</v>
      </c>
      <c r="P1729" s="25">
        <v>-39285.01</v>
      </c>
      <c r="Q1729" s="25">
        <v>10558.339999999997</v>
      </c>
      <c r="R1729" s="25">
        <v>125815.45797727375</v>
      </c>
      <c r="S1729" s="25">
        <v>-99163.911029089737</v>
      </c>
      <c r="T1729" s="27">
        <v>26651.546948184012</v>
      </c>
    </row>
    <row r="1730" spans="1:20">
      <c r="A1730" s="28" t="s">
        <v>2107</v>
      </c>
      <c r="B1730" s="22" t="s">
        <v>90</v>
      </c>
      <c r="C1730" s="22" t="s">
        <v>91</v>
      </c>
      <c r="D1730" s="22" t="s">
        <v>33</v>
      </c>
      <c r="E1730" s="22" t="s">
        <v>26</v>
      </c>
      <c r="F1730" s="23">
        <v>40939</v>
      </c>
      <c r="G1730" s="24" t="s">
        <v>27</v>
      </c>
      <c r="H1730" s="25">
        <v>32377.75</v>
      </c>
      <c r="I1730" s="25">
        <v>-19817.38</v>
      </c>
      <c r="J1730" s="25">
        <v>12560.369999999999</v>
      </c>
      <c r="K1730" s="41">
        <f t="shared" si="56"/>
        <v>2012</v>
      </c>
      <c r="L1730" s="42">
        <f t="shared" si="55"/>
        <v>253.23989599028729</v>
      </c>
      <c r="M1730" s="39">
        <f>(VLOOKUP(DATE(2005,12,1),IGPM!A:B,2,1)/VLOOKUP(DATE(YEAR(F1730),MONTH(F1730),1),IGPM!A:B,2,1))*H1730</f>
        <v>22862.726596603494</v>
      </c>
      <c r="N1730" s="26" t="s">
        <v>28</v>
      </c>
      <c r="O1730" s="26" t="s">
        <v>29</v>
      </c>
      <c r="P1730" s="25">
        <v>-19817.38</v>
      </c>
      <c r="Q1730" s="25">
        <v>12560.369999999999</v>
      </c>
      <c r="R1730" s="25">
        <v>81728.484231571027</v>
      </c>
      <c r="S1730" s="25">
        <v>-50023.378055641631</v>
      </c>
      <c r="T1730" s="27">
        <v>31705.106175929395</v>
      </c>
    </row>
    <row r="1731" spans="1:20">
      <c r="A1731" s="28" t="s">
        <v>2108</v>
      </c>
      <c r="B1731" s="22" t="s">
        <v>787</v>
      </c>
      <c r="C1731" s="22" t="s">
        <v>91</v>
      </c>
      <c r="D1731" s="22" t="s">
        <v>33</v>
      </c>
      <c r="E1731" s="22" t="s">
        <v>26</v>
      </c>
      <c r="F1731" s="23">
        <v>40939</v>
      </c>
      <c r="G1731" s="24" t="s">
        <v>27</v>
      </c>
      <c r="H1731" s="25">
        <v>5515.45</v>
      </c>
      <c r="I1731" s="25">
        <v>-3375.83</v>
      </c>
      <c r="J1731" s="25">
        <v>2139.62</v>
      </c>
      <c r="K1731" s="41">
        <f t="shared" si="56"/>
        <v>2012</v>
      </c>
      <c r="L1731" s="42">
        <f t="shared" ref="L1731:L1794" si="57">IFERROR((DATEDIF(F1731,DATE(2024,12,31),"M")*H1731)/(H1731-J1731),12*_xlfn.NUMBERVALUE(LEFT(G1731,3)))</f>
        <v>253.23986989866196</v>
      </c>
      <c r="M1731" s="39">
        <f>(VLOOKUP(DATE(2005,12,1),IGPM!A:B,2,1)/VLOOKUP(DATE(YEAR(F1731),MONTH(F1731),1),IGPM!A:B,2,1))*H1731</f>
        <v>3894.5950662796745</v>
      </c>
      <c r="N1731" s="26" t="s">
        <v>28</v>
      </c>
      <c r="O1731" s="26" t="s">
        <v>29</v>
      </c>
      <c r="P1731" s="25">
        <v>-3375.83</v>
      </c>
      <c r="Q1731" s="25">
        <v>2139.62</v>
      </c>
      <c r="R1731" s="25">
        <v>13922.195592807357</v>
      </c>
      <c r="S1731" s="25">
        <v>-8521.3292746859934</v>
      </c>
      <c r="T1731" s="27">
        <v>5400.8663181213633</v>
      </c>
    </row>
    <row r="1732" spans="1:20">
      <c r="A1732" s="28" t="s">
        <v>2109</v>
      </c>
      <c r="B1732" s="22" t="s">
        <v>51</v>
      </c>
      <c r="C1732" s="22" t="s">
        <v>32</v>
      </c>
      <c r="D1732" s="22" t="s">
        <v>260</v>
      </c>
      <c r="E1732" s="22" t="s">
        <v>26</v>
      </c>
      <c r="F1732" s="23">
        <v>40954</v>
      </c>
      <c r="G1732" s="24" t="s">
        <v>27</v>
      </c>
      <c r="H1732" s="25">
        <v>31768.799999999999</v>
      </c>
      <c r="I1732" s="25">
        <v>-16540.830000000002</v>
      </c>
      <c r="J1732" s="25">
        <v>15227.969999999998</v>
      </c>
      <c r="K1732" s="41">
        <f t="shared" si="56"/>
        <v>2012</v>
      </c>
      <c r="L1732" s="42">
        <f t="shared" si="57"/>
        <v>295.77688664958163</v>
      </c>
      <c r="M1732" s="39">
        <f>(VLOOKUP(DATE(2005,12,1),IGPM!A:B,2,1)/VLOOKUP(DATE(YEAR(F1732),MONTH(F1732),1),IGPM!A:B,2,1))*H1732</f>
        <v>22446.49999114182</v>
      </c>
      <c r="N1732" s="26" t="s">
        <v>28</v>
      </c>
      <c r="O1732" s="26" t="s">
        <v>29</v>
      </c>
      <c r="P1732" s="25">
        <v>-16540.830000000002</v>
      </c>
      <c r="Q1732" s="25">
        <v>15227.969999999998</v>
      </c>
      <c r="R1732" s="25">
        <v>80240.579041544872</v>
      </c>
      <c r="S1732" s="25">
        <v>-41778.278594966032</v>
      </c>
      <c r="T1732" s="27">
        <v>38462.30044657884</v>
      </c>
    </row>
    <row r="1733" spans="1:20">
      <c r="A1733" s="28" t="s">
        <v>2110</v>
      </c>
      <c r="B1733" s="22" t="s">
        <v>51</v>
      </c>
      <c r="C1733" s="22" t="s">
        <v>32</v>
      </c>
      <c r="D1733" s="22" t="s">
        <v>260</v>
      </c>
      <c r="E1733" s="22" t="s">
        <v>26</v>
      </c>
      <c r="F1733" s="23">
        <v>40954</v>
      </c>
      <c r="G1733" s="24" t="s">
        <v>27</v>
      </c>
      <c r="H1733" s="25">
        <v>31768.799999999999</v>
      </c>
      <c r="I1733" s="25">
        <v>-16540.830000000002</v>
      </c>
      <c r="J1733" s="25">
        <v>15227.969999999998</v>
      </c>
      <c r="K1733" s="41">
        <f t="shared" ref="K1733:K1796" si="58">YEAR(F1733)</f>
        <v>2012</v>
      </c>
      <c r="L1733" s="42">
        <f t="shared" si="57"/>
        <v>295.77688664958163</v>
      </c>
      <c r="M1733" s="39">
        <f>(VLOOKUP(DATE(2005,12,1),IGPM!A:B,2,1)/VLOOKUP(DATE(YEAR(F1733),MONTH(F1733),1),IGPM!A:B,2,1))*H1733</f>
        <v>22446.49999114182</v>
      </c>
      <c r="N1733" s="26" t="s">
        <v>28</v>
      </c>
      <c r="O1733" s="26" t="s">
        <v>29</v>
      </c>
      <c r="P1733" s="25">
        <v>-16540.830000000002</v>
      </c>
      <c r="Q1733" s="25">
        <v>15227.969999999998</v>
      </c>
      <c r="R1733" s="25">
        <v>80240.579041544872</v>
      </c>
      <c r="S1733" s="25">
        <v>-41778.278594966032</v>
      </c>
      <c r="T1733" s="27">
        <v>38462.30044657884</v>
      </c>
    </row>
    <row r="1734" spans="1:20">
      <c r="A1734" s="28" t="s">
        <v>2111</v>
      </c>
      <c r="B1734" s="22" t="s">
        <v>160</v>
      </c>
      <c r="C1734" s="22" t="s">
        <v>24</v>
      </c>
      <c r="D1734" s="22" t="s">
        <v>260</v>
      </c>
      <c r="E1734" s="22" t="s">
        <v>26</v>
      </c>
      <c r="F1734" s="23">
        <v>40954</v>
      </c>
      <c r="G1734" s="24" t="s">
        <v>27</v>
      </c>
      <c r="H1734" s="25">
        <v>10964.66</v>
      </c>
      <c r="I1734" s="25">
        <v>-7903.48</v>
      </c>
      <c r="J1734" s="25">
        <v>3061.1800000000003</v>
      </c>
      <c r="K1734" s="41">
        <f t="shared" si="58"/>
        <v>2012</v>
      </c>
      <c r="L1734" s="42">
        <f t="shared" si="57"/>
        <v>213.6473604032654</v>
      </c>
      <c r="M1734" s="39">
        <f>(VLOOKUP(DATE(2005,12,1),IGPM!A:B,2,1)/VLOOKUP(DATE(YEAR(F1734),MONTH(F1734),1),IGPM!A:B,2,1))*H1734</f>
        <v>7747.1683095638828</v>
      </c>
      <c r="N1734" s="26" t="s">
        <v>28</v>
      </c>
      <c r="O1734" s="26" t="s">
        <v>29</v>
      </c>
      <c r="P1734" s="25">
        <v>-7903.48</v>
      </c>
      <c r="Q1734" s="25">
        <v>3061.1800000000003</v>
      </c>
      <c r="R1734" s="25">
        <v>27694.173761478731</v>
      </c>
      <c r="S1734" s="25">
        <v>-19962.347071443339</v>
      </c>
      <c r="T1734" s="27">
        <v>7731.8266900353919</v>
      </c>
    </row>
    <row r="1735" spans="1:20">
      <c r="A1735" s="28" t="s">
        <v>2112</v>
      </c>
      <c r="B1735" s="22" t="s">
        <v>876</v>
      </c>
      <c r="C1735" s="22" t="s">
        <v>24</v>
      </c>
      <c r="D1735" s="22" t="s">
        <v>260</v>
      </c>
      <c r="E1735" s="22" t="s">
        <v>26</v>
      </c>
      <c r="F1735" s="23">
        <v>40954</v>
      </c>
      <c r="G1735" s="24" t="s">
        <v>27</v>
      </c>
      <c r="H1735" s="25">
        <v>19942.28</v>
      </c>
      <c r="I1735" s="25">
        <v>-19942.28</v>
      </c>
      <c r="J1735" s="25">
        <v>0</v>
      </c>
      <c r="K1735" s="41">
        <f t="shared" si="58"/>
        <v>2012</v>
      </c>
      <c r="L1735" s="42">
        <f t="shared" si="57"/>
        <v>154</v>
      </c>
      <c r="M1735" s="39">
        <f>(VLOOKUP(DATE(2005,12,1),IGPM!A:B,2,1)/VLOOKUP(DATE(YEAR(F1735),MONTH(F1735),1),IGPM!A:B,2,1))*H1735</f>
        <v>14090.377598251986</v>
      </c>
      <c r="N1735" s="26" t="s">
        <v>28</v>
      </c>
      <c r="O1735" s="26" t="s">
        <v>29</v>
      </c>
      <c r="P1735" s="25">
        <v>-19942.28</v>
      </c>
      <c r="Q1735" s="25">
        <v>0</v>
      </c>
      <c r="R1735" s="25">
        <v>50369.547940388664</v>
      </c>
      <c r="S1735" s="25">
        <v>-50369.547940388664</v>
      </c>
      <c r="T1735" s="27">
        <v>0</v>
      </c>
    </row>
    <row r="1736" spans="1:20">
      <c r="A1736" s="28" t="s">
        <v>2113</v>
      </c>
      <c r="B1736" s="22" t="s">
        <v>81</v>
      </c>
      <c r="C1736" s="22" t="s">
        <v>82</v>
      </c>
      <c r="D1736" s="22" t="s">
        <v>260</v>
      </c>
      <c r="E1736" s="22" t="s">
        <v>26</v>
      </c>
      <c r="F1736" s="23">
        <v>40954</v>
      </c>
      <c r="G1736" s="24" t="s">
        <v>27</v>
      </c>
      <c r="H1736" s="25">
        <v>3351.65</v>
      </c>
      <c r="I1736" s="25">
        <v>-3127.28</v>
      </c>
      <c r="J1736" s="25">
        <v>224.36999999999989</v>
      </c>
      <c r="K1736" s="41">
        <f t="shared" si="58"/>
        <v>2012</v>
      </c>
      <c r="L1736" s="42">
        <f t="shared" si="57"/>
        <v>165.04889232815736</v>
      </c>
      <c r="M1736" s="39">
        <f>(VLOOKUP(DATE(2005,12,1),IGPM!A:B,2,1)/VLOOKUP(DATE(YEAR(F1736),MONTH(F1736),1),IGPM!A:B,2,1))*H1736</f>
        <v>2368.1351418785248</v>
      </c>
      <c r="N1736" s="26" t="s">
        <v>28</v>
      </c>
      <c r="O1736" s="26" t="s">
        <v>29</v>
      </c>
      <c r="P1736" s="25">
        <v>-3127.28</v>
      </c>
      <c r="Q1736" s="25">
        <v>224.36999999999989</v>
      </c>
      <c r="R1736" s="25">
        <v>8465.4861607801959</v>
      </c>
      <c r="S1736" s="25">
        <v>-7898.77987286402</v>
      </c>
      <c r="T1736" s="27">
        <v>566.70628791617582</v>
      </c>
    </row>
    <row r="1737" spans="1:20">
      <c r="A1737" s="28" t="s">
        <v>2114</v>
      </c>
      <c r="B1737" s="22" t="s">
        <v>328</v>
      </c>
      <c r="C1737" s="22" t="s">
        <v>32</v>
      </c>
      <c r="D1737" s="22" t="s">
        <v>260</v>
      </c>
      <c r="E1737" s="22" t="s">
        <v>26</v>
      </c>
      <c r="F1737" s="23">
        <v>40954</v>
      </c>
      <c r="G1737" s="24" t="s">
        <v>27</v>
      </c>
      <c r="H1737" s="25">
        <v>8043.95</v>
      </c>
      <c r="I1737" s="25">
        <v>-8043.95</v>
      </c>
      <c r="J1737" s="25">
        <v>0</v>
      </c>
      <c r="K1737" s="41">
        <f t="shared" si="58"/>
        <v>2012</v>
      </c>
      <c r="L1737" s="42">
        <f t="shared" si="57"/>
        <v>154</v>
      </c>
      <c r="M1737" s="39">
        <f>(VLOOKUP(DATE(2005,12,1),IGPM!A:B,2,1)/VLOOKUP(DATE(YEAR(F1737),MONTH(F1737),1),IGPM!A:B,2,1))*H1737</f>
        <v>5683.5172749283965</v>
      </c>
      <c r="N1737" s="26" t="s">
        <v>28</v>
      </c>
      <c r="O1737" s="26" t="s">
        <v>29</v>
      </c>
      <c r="P1737" s="25">
        <v>-8043.95</v>
      </c>
      <c r="Q1737" s="25">
        <v>0</v>
      </c>
      <c r="R1737" s="25">
        <v>20317.141528204873</v>
      </c>
      <c r="S1737" s="25">
        <v>-20317.141528204873</v>
      </c>
      <c r="T1737" s="27">
        <v>0</v>
      </c>
    </row>
    <row r="1738" spans="1:20">
      <c r="A1738" s="28" t="s">
        <v>2115</v>
      </c>
      <c r="B1738" s="22" t="s">
        <v>68</v>
      </c>
      <c r="C1738" s="22" t="s">
        <v>69</v>
      </c>
      <c r="D1738" s="22" t="s">
        <v>99</v>
      </c>
      <c r="E1738" s="22" t="s">
        <v>26</v>
      </c>
      <c r="F1738" s="23">
        <v>40954</v>
      </c>
      <c r="G1738" s="24" t="s">
        <v>27</v>
      </c>
      <c r="H1738" s="25">
        <v>9805.9599999999991</v>
      </c>
      <c r="I1738" s="25">
        <v>-5126.1000000000004</v>
      </c>
      <c r="J1738" s="25">
        <v>4679.8599999999988</v>
      </c>
      <c r="K1738" s="41">
        <f t="shared" si="58"/>
        <v>2012</v>
      </c>
      <c r="L1738" s="42">
        <f t="shared" si="57"/>
        <v>294.59390959989071</v>
      </c>
      <c r="M1738" s="39">
        <f>(VLOOKUP(DATE(2005,12,1),IGPM!A:B,2,1)/VLOOKUP(DATE(YEAR(F1738),MONTH(F1738),1),IGPM!A:B,2,1))*H1738</f>
        <v>6928.4795476422469</v>
      </c>
      <c r="N1738" s="26" t="s">
        <v>28</v>
      </c>
      <c r="O1738" s="26" t="s">
        <v>29</v>
      </c>
      <c r="P1738" s="25">
        <v>-5126.1000000000004</v>
      </c>
      <c r="Q1738" s="25">
        <v>4679.8599999999988</v>
      </c>
      <c r="R1738" s="25">
        <v>24767.567816795956</v>
      </c>
      <c r="S1738" s="25">
        <v>-12947.332987864296</v>
      </c>
      <c r="T1738" s="27">
        <v>11820.23482893166</v>
      </c>
    </row>
    <row r="1739" spans="1:20">
      <c r="A1739" s="28" t="s">
        <v>2116</v>
      </c>
      <c r="B1739" s="22" t="s">
        <v>1331</v>
      </c>
      <c r="C1739" s="22" t="s">
        <v>32</v>
      </c>
      <c r="D1739" s="22" t="s">
        <v>99</v>
      </c>
      <c r="E1739" s="22" t="s">
        <v>26</v>
      </c>
      <c r="F1739" s="23">
        <v>40954</v>
      </c>
      <c r="G1739" s="24" t="s">
        <v>27</v>
      </c>
      <c r="H1739" s="25">
        <v>23836.799999999999</v>
      </c>
      <c r="I1739" s="25">
        <v>-15894.06</v>
      </c>
      <c r="J1739" s="25">
        <v>7942.74</v>
      </c>
      <c r="K1739" s="41">
        <f t="shared" si="58"/>
        <v>2012</v>
      </c>
      <c r="L1739" s="42">
        <f t="shared" si="57"/>
        <v>230.95843352799724</v>
      </c>
      <c r="M1739" s="39">
        <f>(VLOOKUP(DATE(2005,12,1),IGPM!A:B,2,1)/VLOOKUP(DATE(YEAR(F1739),MONTH(F1739),1),IGPM!A:B,2,1))*H1739</f>
        <v>16842.081885020816</v>
      </c>
      <c r="N1739" s="26" t="s">
        <v>28</v>
      </c>
      <c r="O1739" s="26" t="s">
        <v>29</v>
      </c>
      <c r="P1739" s="25">
        <v>-15894.06</v>
      </c>
      <c r="Q1739" s="25">
        <v>7942.74</v>
      </c>
      <c r="R1739" s="25">
        <v>60206.197102109523</v>
      </c>
      <c r="S1739" s="25">
        <v>-40144.688427672962</v>
      </c>
      <c r="T1739" s="27">
        <v>20061.508674436562</v>
      </c>
    </row>
    <row r="1740" spans="1:20">
      <c r="A1740" s="28" t="s">
        <v>2117</v>
      </c>
      <c r="B1740" s="22" t="s">
        <v>53</v>
      </c>
      <c r="C1740" s="22" t="s">
        <v>32</v>
      </c>
      <c r="D1740" s="22" t="s">
        <v>25</v>
      </c>
      <c r="E1740" s="22" t="s">
        <v>26</v>
      </c>
      <c r="F1740" s="23">
        <v>40954</v>
      </c>
      <c r="G1740" s="24" t="s">
        <v>27</v>
      </c>
      <c r="H1740" s="25">
        <v>9805.9599999999991</v>
      </c>
      <c r="I1740" s="25">
        <v>-5628.33</v>
      </c>
      <c r="J1740" s="25">
        <v>4177.6299999999992</v>
      </c>
      <c r="K1740" s="41">
        <f t="shared" si="58"/>
        <v>2012</v>
      </c>
      <c r="L1740" s="42">
        <f t="shared" si="57"/>
        <v>268.30655629645025</v>
      </c>
      <c r="M1740" s="39">
        <f>(VLOOKUP(DATE(2005,12,1),IGPM!A:B,2,1)/VLOOKUP(DATE(YEAR(F1740),MONTH(F1740),1),IGPM!A:B,2,1))*H1740</f>
        <v>6928.4795476422469</v>
      </c>
      <c r="N1740" s="26" t="s">
        <v>28</v>
      </c>
      <c r="O1740" s="26" t="s">
        <v>29</v>
      </c>
      <c r="P1740" s="25">
        <v>-5628.33</v>
      </c>
      <c r="Q1740" s="25">
        <v>4177.6299999999992</v>
      </c>
      <c r="R1740" s="25">
        <v>24767.567816795956</v>
      </c>
      <c r="S1740" s="25">
        <v>-14215.848827683081</v>
      </c>
      <c r="T1740" s="27">
        <v>10551.718989112875</v>
      </c>
    </row>
    <row r="1741" spans="1:20">
      <c r="A1741" s="28" t="s">
        <v>2118</v>
      </c>
      <c r="B1741" s="22" t="s">
        <v>1365</v>
      </c>
      <c r="C1741" s="22" t="s">
        <v>32</v>
      </c>
      <c r="D1741" s="22" t="s">
        <v>25</v>
      </c>
      <c r="E1741" s="22" t="s">
        <v>26</v>
      </c>
      <c r="F1741" s="23">
        <v>40954</v>
      </c>
      <c r="G1741" s="24" t="s">
        <v>27</v>
      </c>
      <c r="H1741" s="25">
        <v>9805.9599999999991</v>
      </c>
      <c r="I1741" s="25">
        <v>-6029.57</v>
      </c>
      <c r="J1741" s="25">
        <v>3776.3899999999994</v>
      </c>
      <c r="K1741" s="41">
        <f t="shared" si="58"/>
        <v>2012</v>
      </c>
      <c r="L1741" s="42">
        <f t="shared" si="57"/>
        <v>250.45199574762378</v>
      </c>
      <c r="M1741" s="39">
        <f>(VLOOKUP(DATE(2005,12,1),IGPM!A:B,2,1)/VLOOKUP(DATE(YEAR(F1741),MONTH(F1741),1),IGPM!A:B,2,1))*H1741</f>
        <v>6928.4795476422469</v>
      </c>
      <c r="N1741" s="26" t="s">
        <v>28</v>
      </c>
      <c r="O1741" s="26" t="s">
        <v>29</v>
      </c>
      <c r="P1741" s="25">
        <v>-6029.57</v>
      </c>
      <c r="Q1741" s="25">
        <v>3776.3899999999994</v>
      </c>
      <c r="R1741" s="25">
        <v>24767.567816795956</v>
      </c>
      <c r="S1741" s="25">
        <v>-15229.28748242073</v>
      </c>
      <c r="T1741" s="27">
        <v>9538.2803343752257</v>
      </c>
    </row>
    <row r="1742" spans="1:20">
      <c r="A1742" s="28" t="s">
        <v>2119</v>
      </c>
      <c r="B1742" s="22" t="s">
        <v>1381</v>
      </c>
      <c r="C1742" s="22" t="s">
        <v>69</v>
      </c>
      <c r="D1742" s="22" t="s">
        <v>25</v>
      </c>
      <c r="E1742" s="22" t="s">
        <v>26</v>
      </c>
      <c r="F1742" s="23">
        <v>40954</v>
      </c>
      <c r="G1742" s="24" t="s">
        <v>27</v>
      </c>
      <c r="H1742" s="25">
        <v>46211.46</v>
      </c>
      <c r="I1742" s="25">
        <v>-21563.03</v>
      </c>
      <c r="J1742" s="25">
        <v>24648.43</v>
      </c>
      <c r="K1742" s="41">
        <f t="shared" si="58"/>
        <v>2012</v>
      </c>
      <c r="L1742" s="42">
        <f t="shared" si="57"/>
        <v>330.03547460630534</v>
      </c>
      <c r="M1742" s="39">
        <f>(VLOOKUP(DATE(2005,12,1),IGPM!A:B,2,1)/VLOOKUP(DATE(YEAR(F1742),MONTH(F1742),1),IGPM!A:B,2,1))*H1742</f>
        <v>32651.077046682611</v>
      </c>
      <c r="N1742" s="26" t="s">
        <v>28</v>
      </c>
      <c r="O1742" s="26" t="s">
        <v>29</v>
      </c>
      <c r="P1742" s="25">
        <v>-21563.03</v>
      </c>
      <c r="Q1742" s="25">
        <v>24648.43</v>
      </c>
      <c r="R1742" s="25">
        <v>116719.36959391572</v>
      </c>
      <c r="S1742" s="25">
        <v>-54463.18441647791</v>
      </c>
      <c r="T1742" s="27">
        <v>62256.185177437808</v>
      </c>
    </row>
    <row r="1743" spans="1:20">
      <c r="A1743" s="28" t="s">
        <v>2120</v>
      </c>
      <c r="B1743" s="22" t="s">
        <v>273</v>
      </c>
      <c r="C1743" s="22" t="s">
        <v>69</v>
      </c>
      <c r="D1743" s="22" t="s">
        <v>25</v>
      </c>
      <c r="E1743" s="22" t="s">
        <v>26</v>
      </c>
      <c r="F1743" s="23">
        <v>40954</v>
      </c>
      <c r="G1743" s="24" t="s">
        <v>27</v>
      </c>
      <c r="H1743" s="25">
        <v>12212.94</v>
      </c>
      <c r="I1743" s="25">
        <v>-5818.1</v>
      </c>
      <c r="J1743" s="25">
        <v>6394.84</v>
      </c>
      <c r="K1743" s="41">
        <f t="shared" si="58"/>
        <v>2012</v>
      </c>
      <c r="L1743" s="42">
        <f t="shared" si="57"/>
        <v>323.26580155033429</v>
      </c>
      <c r="M1743" s="39">
        <f>(VLOOKUP(DATE(2005,12,1),IGPM!A:B,2,1)/VLOOKUP(DATE(YEAR(F1743),MONTH(F1743),1),IGPM!A:B,2,1))*H1743</f>
        <v>8629.1505376915593</v>
      </c>
      <c r="N1743" s="26" t="s">
        <v>28</v>
      </c>
      <c r="O1743" s="26" t="s">
        <v>29</v>
      </c>
      <c r="P1743" s="25">
        <v>-5818.1</v>
      </c>
      <c r="Q1743" s="25">
        <v>6394.84</v>
      </c>
      <c r="R1743" s="25">
        <v>30847.037892512311</v>
      </c>
      <c r="S1743" s="25">
        <v>-14695.163585707118</v>
      </c>
      <c r="T1743" s="27">
        <v>16151.874306805194</v>
      </c>
    </row>
    <row r="1744" spans="1:20">
      <c r="A1744" s="28" t="s">
        <v>2121</v>
      </c>
      <c r="B1744" s="22" t="s">
        <v>273</v>
      </c>
      <c r="C1744" s="22" t="s">
        <v>69</v>
      </c>
      <c r="D1744" s="22" t="s">
        <v>25</v>
      </c>
      <c r="E1744" s="22" t="s">
        <v>26</v>
      </c>
      <c r="F1744" s="23">
        <v>40954</v>
      </c>
      <c r="G1744" s="24" t="s">
        <v>27</v>
      </c>
      <c r="H1744" s="25">
        <v>11027.71</v>
      </c>
      <c r="I1744" s="25">
        <v>-5249.93</v>
      </c>
      <c r="J1744" s="25">
        <v>5777.7799999999988</v>
      </c>
      <c r="K1744" s="41">
        <f t="shared" si="58"/>
        <v>2012</v>
      </c>
      <c r="L1744" s="42">
        <f t="shared" si="57"/>
        <v>323.48380645075264</v>
      </c>
      <c r="M1744" s="39">
        <f>(VLOOKUP(DATE(2005,12,1),IGPM!A:B,2,1)/VLOOKUP(DATE(YEAR(F1744),MONTH(F1744),1),IGPM!A:B,2,1))*H1744</f>
        <v>7791.7167918622845</v>
      </c>
      <c r="N1744" s="26" t="s">
        <v>28</v>
      </c>
      <c r="O1744" s="26" t="s">
        <v>29</v>
      </c>
      <c r="P1744" s="25">
        <v>-5249.93</v>
      </c>
      <c r="Q1744" s="25">
        <v>5777.7799999999988</v>
      </c>
      <c r="R1744" s="25">
        <v>27853.423355689694</v>
      </c>
      <c r="S1744" s="25">
        <v>-13260.098685741284</v>
      </c>
      <c r="T1744" s="27">
        <v>14593.32466994841</v>
      </c>
    </row>
    <row r="1745" spans="1:20">
      <c r="A1745" s="28" t="s">
        <v>2122</v>
      </c>
      <c r="B1745" s="22" t="s">
        <v>273</v>
      </c>
      <c r="C1745" s="22" t="s">
        <v>69</v>
      </c>
      <c r="D1745" s="22" t="s">
        <v>25</v>
      </c>
      <c r="E1745" s="22" t="s">
        <v>26</v>
      </c>
      <c r="F1745" s="23">
        <v>40954</v>
      </c>
      <c r="G1745" s="24" t="s">
        <v>27</v>
      </c>
      <c r="H1745" s="25">
        <v>9972.7900000000009</v>
      </c>
      <c r="I1745" s="25">
        <v>-4740.17</v>
      </c>
      <c r="J1745" s="25">
        <v>5232.6200000000008</v>
      </c>
      <c r="K1745" s="41">
        <f t="shared" si="58"/>
        <v>2012</v>
      </c>
      <c r="L1745" s="42">
        <f t="shared" si="57"/>
        <v>323.99885658109309</v>
      </c>
      <c r="M1745" s="39">
        <f>(VLOOKUP(DATE(2005,12,1),IGPM!A:B,2,1)/VLOOKUP(DATE(YEAR(F1745),MONTH(F1745),1),IGPM!A:B,2,1))*H1745</f>
        <v>7046.3546198364202</v>
      </c>
      <c r="N1745" s="26" t="s">
        <v>28</v>
      </c>
      <c r="O1745" s="26" t="s">
        <v>29</v>
      </c>
      <c r="P1745" s="25">
        <v>-4740.17</v>
      </c>
      <c r="Q1745" s="25">
        <v>5232.6200000000008</v>
      </c>
      <c r="R1745" s="25">
        <v>25188.941485348154</v>
      </c>
      <c r="S1745" s="25">
        <v>-11972.563822220536</v>
      </c>
      <c r="T1745" s="27">
        <v>13216.377663127618</v>
      </c>
    </row>
    <row r="1746" spans="1:20">
      <c r="A1746" s="28" t="s">
        <v>2123</v>
      </c>
      <c r="B1746" s="22" t="s">
        <v>273</v>
      </c>
      <c r="C1746" s="22" t="s">
        <v>69</v>
      </c>
      <c r="D1746" s="22" t="s">
        <v>25</v>
      </c>
      <c r="E1746" s="22" t="s">
        <v>26</v>
      </c>
      <c r="F1746" s="23">
        <v>40954</v>
      </c>
      <c r="G1746" s="24" t="s">
        <v>27</v>
      </c>
      <c r="H1746" s="25">
        <v>9972.7900000000009</v>
      </c>
      <c r="I1746" s="25">
        <v>-4740.17</v>
      </c>
      <c r="J1746" s="25">
        <v>5232.6200000000008</v>
      </c>
      <c r="K1746" s="41">
        <f t="shared" si="58"/>
        <v>2012</v>
      </c>
      <c r="L1746" s="42">
        <f t="shared" si="57"/>
        <v>323.99885658109309</v>
      </c>
      <c r="M1746" s="39">
        <f>(VLOOKUP(DATE(2005,12,1),IGPM!A:B,2,1)/VLOOKUP(DATE(YEAR(F1746),MONTH(F1746),1),IGPM!A:B,2,1))*H1746</f>
        <v>7046.3546198364202</v>
      </c>
      <c r="N1746" s="26" t="s">
        <v>28</v>
      </c>
      <c r="O1746" s="26" t="s">
        <v>29</v>
      </c>
      <c r="P1746" s="25">
        <v>-4740.17</v>
      </c>
      <c r="Q1746" s="25">
        <v>5232.6200000000008</v>
      </c>
      <c r="R1746" s="25">
        <v>25188.941485348154</v>
      </c>
      <c r="S1746" s="25">
        <v>-11972.563822220536</v>
      </c>
      <c r="T1746" s="27">
        <v>13216.377663127618</v>
      </c>
    </row>
    <row r="1747" spans="1:20">
      <c r="A1747" s="28" t="s">
        <v>2124</v>
      </c>
      <c r="B1747" s="22" t="s">
        <v>109</v>
      </c>
      <c r="C1747" s="22" t="s">
        <v>69</v>
      </c>
      <c r="D1747" s="22" t="s">
        <v>105</v>
      </c>
      <c r="E1747" s="22" t="s">
        <v>26</v>
      </c>
      <c r="F1747" s="23">
        <v>40967</v>
      </c>
      <c r="G1747" s="24" t="s">
        <v>27</v>
      </c>
      <c r="H1747" s="25">
        <v>652601.99</v>
      </c>
      <c r="I1747" s="25">
        <v>-299084.62</v>
      </c>
      <c r="J1747" s="25">
        <v>353517.37</v>
      </c>
      <c r="K1747" s="41">
        <f t="shared" si="58"/>
        <v>2012</v>
      </c>
      <c r="L1747" s="42">
        <f t="shared" si="57"/>
        <v>336.02766487959161</v>
      </c>
      <c r="M1747" s="39">
        <f>(VLOOKUP(DATE(2005,12,1),IGPM!A:B,2,1)/VLOOKUP(DATE(YEAR(F1747),MONTH(F1747),1),IGPM!A:B,2,1))*H1747</f>
        <v>461101.1609741046</v>
      </c>
      <c r="N1747" s="26" t="s">
        <v>28</v>
      </c>
      <c r="O1747" s="26" t="s">
        <v>29</v>
      </c>
      <c r="P1747" s="25">
        <v>-299084.62</v>
      </c>
      <c r="Q1747" s="25">
        <v>353517.37</v>
      </c>
      <c r="R1747" s="25">
        <v>1648320.4137790687</v>
      </c>
      <c r="S1747" s="25">
        <v>-755417.99158987473</v>
      </c>
      <c r="T1747" s="27">
        <v>892902.42218919401</v>
      </c>
    </row>
    <row r="1748" spans="1:20">
      <c r="A1748" s="28" t="s">
        <v>2125</v>
      </c>
      <c r="B1748" s="22" t="s">
        <v>68</v>
      </c>
      <c r="C1748" s="22" t="s">
        <v>69</v>
      </c>
      <c r="D1748" s="22" t="s">
        <v>260</v>
      </c>
      <c r="E1748" s="22" t="s">
        <v>26</v>
      </c>
      <c r="F1748" s="23">
        <v>40968</v>
      </c>
      <c r="G1748" s="24" t="s">
        <v>27</v>
      </c>
      <c r="H1748" s="25">
        <v>5248.09</v>
      </c>
      <c r="I1748" s="25">
        <v>-2471.4499999999998</v>
      </c>
      <c r="J1748" s="25">
        <v>2776.6400000000003</v>
      </c>
      <c r="K1748" s="41">
        <f t="shared" si="58"/>
        <v>2012</v>
      </c>
      <c r="L1748" s="42">
        <f t="shared" si="57"/>
        <v>327.0168767322827</v>
      </c>
      <c r="M1748" s="39">
        <f>(VLOOKUP(DATE(2005,12,1),IGPM!A:B,2,1)/VLOOKUP(DATE(YEAR(F1748),MONTH(F1748),1),IGPM!A:B,2,1))*H1748</f>
        <v>3708.0800073818173</v>
      </c>
      <c r="N1748" s="26" t="s">
        <v>28</v>
      </c>
      <c r="O1748" s="26" t="s">
        <v>29</v>
      </c>
      <c r="P1748" s="25">
        <v>-2471.4499999999998</v>
      </c>
      <c r="Q1748" s="25">
        <v>2776.6400000000003</v>
      </c>
      <c r="R1748" s="25">
        <v>13255.451274903091</v>
      </c>
      <c r="S1748" s="25">
        <v>-6242.306258726363</v>
      </c>
      <c r="T1748" s="27">
        <v>7013.1450161767279</v>
      </c>
    </row>
    <row r="1749" spans="1:20">
      <c r="A1749" s="28" t="s">
        <v>2126</v>
      </c>
      <c r="B1749" s="22" t="s">
        <v>2127</v>
      </c>
      <c r="C1749" s="22" t="s">
        <v>24</v>
      </c>
      <c r="D1749" s="22" t="s">
        <v>105</v>
      </c>
      <c r="E1749" s="22" t="s">
        <v>26</v>
      </c>
      <c r="F1749" s="23">
        <v>40998</v>
      </c>
      <c r="G1749" s="24" t="s">
        <v>27</v>
      </c>
      <c r="H1749" s="25">
        <v>19.489999999999998</v>
      </c>
      <c r="I1749" s="25">
        <v>-18.64</v>
      </c>
      <c r="J1749" s="25">
        <v>0.84999999999999787</v>
      </c>
      <c r="K1749" s="41">
        <f t="shared" si="58"/>
        <v>2012</v>
      </c>
      <c r="L1749" s="42">
        <f t="shared" si="57"/>
        <v>159.9769313304721</v>
      </c>
      <c r="M1749" s="39">
        <f>(VLOOKUP(DATE(2005,12,1),IGPM!A:B,2,1)/VLOOKUP(DATE(YEAR(F1749),MONTH(F1749),1),IGPM!A:B,2,1))*H1749</f>
        <v>13.712165379300494</v>
      </c>
      <c r="N1749" s="26" t="s">
        <v>28</v>
      </c>
      <c r="O1749" s="26" t="s">
        <v>29</v>
      </c>
      <c r="P1749" s="25">
        <v>-18.64</v>
      </c>
      <c r="Q1749" s="25">
        <v>0.84999999999999787</v>
      </c>
      <c r="R1749" s="25">
        <v>49.017534599278406</v>
      </c>
      <c r="S1749" s="25">
        <v>-46.879776548514599</v>
      </c>
      <c r="T1749" s="27">
        <v>2.1377580507638072</v>
      </c>
    </row>
    <row r="1750" spans="1:20">
      <c r="A1750" s="28" t="s">
        <v>2128</v>
      </c>
      <c r="B1750" s="22" t="s">
        <v>417</v>
      </c>
      <c r="C1750" s="22" t="s">
        <v>24</v>
      </c>
      <c r="D1750" s="22" t="s">
        <v>105</v>
      </c>
      <c r="E1750" s="22" t="s">
        <v>26</v>
      </c>
      <c r="F1750" s="23">
        <v>40998</v>
      </c>
      <c r="G1750" s="24" t="s">
        <v>27</v>
      </c>
      <c r="H1750" s="25">
        <v>50.12</v>
      </c>
      <c r="I1750" s="25">
        <v>-35.72</v>
      </c>
      <c r="J1750" s="25">
        <v>14.399999999999999</v>
      </c>
      <c r="K1750" s="41">
        <f t="shared" si="58"/>
        <v>2012</v>
      </c>
      <c r="L1750" s="42">
        <f t="shared" si="57"/>
        <v>214.67973124300113</v>
      </c>
      <c r="M1750" s="39">
        <f>(VLOOKUP(DATE(2005,12,1),IGPM!A:B,2,1)/VLOOKUP(DATE(YEAR(F1750),MONTH(F1750),1),IGPM!A:B,2,1))*H1750</f>
        <v>35.261863971808147</v>
      </c>
      <c r="N1750" s="26" t="s">
        <v>28</v>
      </c>
      <c r="O1750" s="26" t="s">
        <v>29</v>
      </c>
      <c r="P1750" s="25">
        <v>-35.72</v>
      </c>
      <c r="Q1750" s="25">
        <v>14.399999999999999</v>
      </c>
      <c r="R1750" s="25">
        <v>126.05227471092014</v>
      </c>
      <c r="S1750" s="25">
        <v>-89.836138321509736</v>
      </c>
      <c r="T1750" s="27">
        <v>36.216136389410408</v>
      </c>
    </row>
    <row r="1751" spans="1:20">
      <c r="A1751" s="28" t="s">
        <v>2129</v>
      </c>
      <c r="B1751" s="22" t="s">
        <v>23</v>
      </c>
      <c r="C1751" s="22" t="s">
        <v>24</v>
      </c>
      <c r="D1751" s="22" t="s">
        <v>105</v>
      </c>
      <c r="E1751" s="22" t="s">
        <v>26</v>
      </c>
      <c r="F1751" s="23">
        <v>40998</v>
      </c>
      <c r="G1751" s="24" t="s">
        <v>27</v>
      </c>
      <c r="H1751" s="25">
        <v>12.99</v>
      </c>
      <c r="I1751" s="25">
        <v>-9.4499999999999993</v>
      </c>
      <c r="J1751" s="25">
        <v>3.5400000000000009</v>
      </c>
      <c r="K1751" s="41">
        <f t="shared" si="58"/>
        <v>2012</v>
      </c>
      <c r="L1751" s="42">
        <f t="shared" si="57"/>
        <v>210.31428571428575</v>
      </c>
      <c r="M1751" s="39">
        <f>(VLOOKUP(DATE(2005,12,1),IGPM!A:B,2,1)/VLOOKUP(DATE(YEAR(F1751),MONTH(F1751),1),IGPM!A:B,2,1))*H1751</f>
        <v>9.1390984236589752</v>
      </c>
      <c r="N1751" s="26" t="s">
        <v>28</v>
      </c>
      <c r="O1751" s="26" t="s">
        <v>29</v>
      </c>
      <c r="P1751" s="25">
        <v>-9.4499999999999993</v>
      </c>
      <c r="Q1751" s="25">
        <v>3.5400000000000009</v>
      </c>
      <c r="R1751" s="25">
        <v>32.669973034613982</v>
      </c>
      <c r="S1751" s="25">
        <v>-23.766839505550585</v>
      </c>
      <c r="T1751" s="27">
        <v>8.9031335290633962</v>
      </c>
    </row>
    <row r="1752" spans="1:20">
      <c r="A1752" s="28" t="s">
        <v>2130</v>
      </c>
      <c r="B1752" s="22" t="s">
        <v>1430</v>
      </c>
      <c r="C1752" s="22" t="s">
        <v>24</v>
      </c>
      <c r="D1752" s="22" t="s">
        <v>105</v>
      </c>
      <c r="E1752" s="22" t="s">
        <v>26</v>
      </c>
      <c r="F1752" s="23">
        <v>40998</v>
      </c>
      <c r="G1752" s="24" t="s">
        <v>27</v>
      </c>
      <c r="H1752" s="25">
        <v>5.57</v>
      </c>
      <c r="I1752" s="25">
        <v>-5.57</v>
      </c>
      <c r="J1752" s="25">
        <v>0</v>
      </c>
      <c r="K1752" s="41">
        <f t="shared" si="58"/>
        <v>2012</v>
      </c>
      <c r="L1752" s="42">
        <f t="shared" si="57"/>
        <v>153</v>
      </c>
      <c r="M1752" s="39">
        <f>(VLOOKUP(DATE(2005,12,1),IGPM!A:B,2,1)/VLOOKUP(DATE(YEAR(F1752),MONTH(F1752),1),IGPM!A:B,2,1))*H1752</f>
        <v>3.9187666066035796</v>
      </c>
      <c r="N1752" s="26" t="s">
        <v>28</v>
      </c>
      <c r="O1752" s="26" t="s">
        <v>29</v>
      </c>
      <c r="P1752" s="25">
        <v>-5.57</v>
      </c>
      <c r="Q1752" s="25">
        <v>0</v>
      </c>
      <c r="R1752" s="25">
        <v>14.008602756181668</v>
      </c>
      <c r="S1752" s="25">
        <v>-14.008602756181668</v>
      </c>
      <c r="T1752" s="27">
        <v>0</v>
      </c>
    </row>
    <row r="1753" spans="1:20">
      <c r="A1753" s="28" t="s">
        <v>2131</v>
      </c>
      <c r="B1753" s="22" t="s">
        <v>328</v>
      </c>
      <c r="C1753" s="22" t="s">
        <v>24</v>
      </c>
      <c r="D1753" s="22" t="s">
        <v>105</v>
      </c>
      <c r="E1753" s="22" t="s">
        <v>26</v>
      </c>
      <c r="F1753" s="23">
        <v>40998</v>
      </c>
      <c r="G1753" s="24" t="s">
        <v>27</v>
      </c>
      <c r="H1753" s="25">
        <v>16.71</v>
      </c>
      <c r="I1753" s="25">
        <v>-16.71</v>
      </c>
      <c r="J1753" s="25">
        <v>0</v>
      </c>
      <c r="K1753" s="41">
        <f t="shared" si="58"/>
        <v>2012</v>
      </c>
      <c r="L1753" s="42">
        <f t="shared" si="57"/>
        <v>153</v>
      </c>
      <c r="M1753" s="39">
        <f>(VLOOKUP(DATE(2005,12,1),IGPM!A:B,2,1)/VLOOKUP(DATE(YEAR(F1753),MONTH(F1753),1),IGPM!A:B,2,1))*H1753</f>
        <v>11.756299819810739</v>
      </c>
      <c r="N1753" s="26" t="s">
        <v>28</v>
      </c>
      <c r="O1753" s="26" t="s">
        <v>29</v>
      </c>
      <c r="P1753" s="25">
        <v>-16.71</v>
      </c>
      <c r="Q1753" s="25">
        <v>0</v>
      </c>
      <c r="R1753" s="25">
        <v>42.025808268545013</v>
      </c>
      <c r="S1753" s="25">
        <v>-42.025808268545013</v>
      </c>
      <c r="T1753" s="27">
        <v>0</v>
      </c>
    </row>
    <row r="1754" spans="1:20">
      <c r="A1754" s="28" t="s">
        <v>2132</v>
      </c>
      <c r="B1754" s="22" t="s">
        <v>245</v>
      </c>
      <c r="C1754" s="22" t="s">
        <v>24</v>
      </c>
      <c r="D1754" s="22" t="s">
        <v>105</v>
      </c>
      <c r="E1754" s="22" t="s">
        <v>26</v>
      </c>
      <c r="F1754" s="23">
        <v>40998</v>
      </c>
      <c r="G1754" s="24" t="s">
        <v>27</v>
      </c>
      <c r="H1754" s="25">
        <v>2.84</v>
      </c>
      <c r="I1754" s="25">
        <v>-2.84</v>
      </c>
      <c r="J1754" s="25">
        <v>0</v>
      </c>
      <c r="K1754" s="41">
        <f t="shared" si="58"/>
        <v>2012</v>
      </c>
      <c r="L1754" s="42">
        <f t="shared" si="57"/>
        <v>153</v>
      </c>
      <c r="M1754" s="39">
        <f>(VLOOKUP(DATE(2005,12,1),IGPM!A:B,2,1)/VLOOKUP(DATE(YEAR(F1754),MONTH(F1754),1),IGPM!A:B,2,1))*H1754</f>
        <v>1.9980784852341409</v>
      </c>
      <c r="N1754" s="26" t="s">
        <v>28</v>
      </c>
      <c r="O1754" s="26" t="s">
        <v>29</v>
      </c>
      <c r="P1754" s="25">
        <v>-2.84</v>
      </c>
      <c r="Q1754" s="25">
        <v>0</v>
      </c>
      <c r="R1754" s="25">
        <v>7.1426268990226101</v>
      </c>
      <c r="S1754" s="25">
        <v>-7.1426268990226101</v>
      </c>
      <c r="T1754" s="27">
        <v>0</v>
      </c>
    </row>
    <row r="1755" spans="1:20">
      <c r="A1755" s="28" t="s">
        <v>2133</v>
      </c>
      <c r="B1755" s="22" t="s">
        <v>426</v>
      </c>
      <c r="C1755" s="22" t="s">
        <v>24</v>
      </c>
      <c r="D1755" s="22" t="s">
        <v>105</v>
      </c>
      <c r="E1755" s="22" t="s">
        <v>26</v>
      </c>
      <c r="F1755" s="23">
        <v>40998</v>
      </c>
      <c r="G1755" s="24" t="s">
        <v>27</v>
      </c>
      <c r="H1755" s="25">
        <v>4.6399999999999997</v>
      </c>
      <c r="I1755" s="25">
        <v>-4.6399999999999997</v>
      </c>
      <c r="J1755" s="25">
        <v>0</v>
      </c>
      <c r="K1755" s="41">
        <f t="shared" si="58"/>
        <v>2012</v>
      </c>
      <c r="L1755" s="42">
        <f t="shared" si="57"/>
        <v>153</v>
      </c>
      <c r="M1755" s="39">
        <f>(VLOOKUP(DATE(2005,12,1),IGPM!A:B,2,1)/VLOOKUP(DATE(YEAR(F1755),MONTH(F1755),1),IGPM!A:B,2,1))*H1755</f>
        <v>3.2644662575656382</v>
      </c>
      <c r="N1755" s="26" t="s">
        <v>28</v>
      </c>
      <c r="O1755" s="26" t="s">
        <v>29</v>
      </c>
      <c r="P1755" s="25">
        <v>-4.6399999999999997</v>
      </c>
      <c r="Q1755" s="25">
        <v>0</v>
      </c>
      <c r="R1755" s="25">
        <v>11.669643947698912</v>
      </c>
      <c r="S1755" s="25">
        <v>-11.669643947698912</v>
      </c>
      <c r="T1755" s="27">
        <v>0</v>
      </c>
    </row>
    <row r="1756" spans="1:20">
      <c r="A1756" s="28" t="s">
        <v>2134</v>
      </c>
      <c r="B1756" s="22" t="s">
        <v>1367</v>
      </c>
      <c r="C1756" s="22" t="s">
        <v>24</v>
      </c>
      <c r="D1756" s="22" t="s">
        <v>105</v>
      </c>
      <c r="E1756" s="22" t="s">
        <v>26</v>
      </c>
      <c r="F1756" s="23">
        <v>40998</v>
      </c>
      <c r="G1756" s="24" t="s">
        <v>27</v>
      </c>
      <c r="H1756" s="25">
        <v>459.44</v>
      </c>
      <c r="I1756" s="25">
        <v>-227.4</v>
      </c>
      <c r="J1756" s="25">
        <v>232.04</v>
      </c>
      <c r="K1756" s="41">
        <f t="shared" si="58"/>
        <v>2012</v>
      </c>
      <c r="L1756" s="42">
        <f t="shared" si="57"/>
        <v>309.12189973614772</v>
      </c>
      <c r="M1756" s="39">
        <f>(VLOOKUP(DATE(2005,12,1),IGPM!A:B,2,1)/VLOOKUP(DATE(YEAR(F1756),MONTH(F1756),1),IGPM!A:B,2,1))*H1756</f>
        <v>323.23844339999073</v>
      </c>
      <c r="N1756" s="26" t="s">
        <v>28</v>
      </c>
      <c r="O1756" s="26" t="s">
        <v>29</v>
      </c>
      <c r="P1756" s="25">
        <v>-227.4</v>
      </c>
      <c r="Q1756" s="25">
        <v>232.04</v>
      </c>
      <c r="R1756" s="25">
        <v>1155.4959515799114</v>
      </c>
      <c r="S1756" s="25">
        <v>-571.91315381610627</v>
      </c>
      <c r="T1756" s="27">
        <v>583.58279776380516</v>
      </c>
    </row>
    <row r="1757" spans="1:20">
      <c r="A1757" s="28" t="s">
        <v>2135</v>
      </c>
      <c r="B1757" s="22" t="s">
        <v>1367</v>
      </c>
      <c r="C1757" s="22" t="s">
        <v>24</v>
      </c>
      <c r="D1757" s="22" t="s">
        <v>105</v>
      </c>
      <c r="E1757" s="22" t="s">
        <v>26</v>
      </c>
      <c r="F1757" s="23">
        <v>40998</v>
      </c>
      <c r="G1757" s="24" t="s">
        <v>27</v>
      </c>
      <c r="H1757" s="25">
        <v>495.63</v>
      </c>
      <c r="I1757" s="25">
        <v>-237.04</v>
      </c>
      <c r="J1757" s="25">
        <v>258.59000000000003</v>
      </c>
      <c r="K1757" s="41">
        <f t="shared" si="58"/>
        <v>2012</v>
      </c>
      <c r="L1757" s="42">
        <f t="shared" si="57"/>
        <v>319.90967769152888</v>
      </c>
      <c r="M1757" s="39">
        <f>(VLOOKUP(DATE(2005,12,1),IGPM!A:B,2,1)/VLOOKUP(DATE(YEAR(F1757),MONTH(F1757),1),IGPM!A:B,2,1))*H1757</f>
        <v>348.69987311147793</v>
      </c>
      <c r="N1757" s="26" t="s">
        <v>28</v>
      </c>
      <c r="O1757" s="26" t="s">
        <v>29</v>
      </c>
      <c r="P1757" s="25">
        <v>-237.04</v>
      </c>
      <c r="Q1757" s="25">
        <v>258.59000000000003</v>
      </c>
      <c r="R1757" s="25">
        <v>1246.5141443530199</v>
      </c>
      <c r="S1757" s="25">
        <v>-596.15784512123923</v>
      </c>
      <c r="T1757" s="27">
        <v>650.35629923178067</v>
      </c>
    </row>
    <row r="1758" spans="1:20">
      <c r="A1758" s="28" t="s">
        <v>2136</v>
      </c>
      <c r="B1758" s="22" t="s">
        <v>61</v>
      </c>
      <c r="C1758" s="22" t="s">
        <v>172</v>
      </c>
      <c r="D1758" s="22" t="s">
        <v>105</v>
      </c>
      <c r="E1758" s="22" t="s">
        <v>26</v>
      </c>
      <c r="F1758" s="23">
        <v>40998</v>
      </c>
      <c r="G1758" s="24" t="s">
        <v>27</v>
      </c>
      <c r="H1758" s="25">
        <v>345.27</v>
      </c>
      <c r="I1758" s="25">
        <v>-193.63</v>
      </c>
      <c r="J1758" s="25">
        <v>151.63999999999999</v>
      </c>
      <c r="K1758" s="41">
        <f t="shared" si="58"/>
        <v>2012</v>
      </c>
      <c r="L1758" s="42">
        <f t="shared" si="57"/>
        <v>272.82089552238807</v>
      </c>
      <c r="M1758" s="39">
        <f>(VLOOKUP(DATE(2005,12,1),IGPM!A:B,2,1)/VLOOKUP(DATE(YEAR(F1758),MONTH(F1758),1),IGPM!A:B,2,1))*H1758</f>
        <v>242.91428119605345</v>
      </c>
      <c r="N1758" s="26" t="s">
        <v>28</v>
      </c>
      <c r="O1758" s="26" t="s">
        <v>29</v>
      </c>
      <c r="P1758" s="25">
        <v>-193.63</v>
      </c>
      <c r="Q1758" s="25">
        <v>151.63999999999999</v>
      </c>
      <c r="R1758" s="25">
        <v>868.35732022025945</v>
      </c>
      <c r="S1758" s="25">
        <v>-486.98128396399574</v>
      </c>
      <c r="T1758" s="27">
        <v>381.37603625626372</v>
      </c>
    </row>
    <row r="1759" spans="1:20">
      <c r="A1759" s="28" t="s">
        <v>2137</v>
      </c>
      <c r="B1759" s="22" t="s">
        <v>1454</v>
      </c>
      <c r="C1759" s="22" t="s">
        <v>172</v>
      </c>
      <c r="D1759" s="22" t="s">
        <v>105</v>
      </c>
      <c r="E1759" s="22" t="s">
        <v>26</v>
      </c>
      <c r="F1759" s="23">
        <v>40998</v>
      </c>
      <c r="G1759" s="24" t="s">
        <v>27</v>
      </c>
      <c r="H1759" s="25">
        <v>185.63</v>
      </c>
      <c r="I1759" s="25">
        <v>-124.46</v>
      </c>
      <c r="J1759" s="25">
        <v>61.17</v>
      </c>
      <c r="K1759" s="41">
        <f t="shared" si="58"/>
        <v>2012</v>
      </c>
      <c r="L1759" s="42">
        <f t="shared" si="57"/>
        <v>228.19693074080027</v>
      </c>
      <c r="M1759" s="39">
        <f>(VLOOKUP(DATE(2005,12,1),IGPM!A:B,2,1)/VLOOKUP(DATE(YEAR(F1759),MONTH(F1759),1),IGPM!A:B,2,1))*H1759</f>
        <v>130.59975676549774</v>
      </c>
      <c r="N1759" s="26" t="s">
        <v>28</v>
      </c>
      <c r="O1759" s="26" t="s">
        <v>29</v>
      </c>
      <c r="P1759" s="25">
        <v>-124.46</v>
      </c>
      <c r="Q1759" s="25">
        <v>61.17</v>
      </c>
      <c r="R1759" s="25">
        <v>466.86120819210106</v>
      </c>
      <c r="S1759" s="25">
        <v>-313.01807882125144</v>
      </c>
      <c r="T1759" s="27">
        <v>153.84312937084962</v>
      </c>
    </row>
    <row r="1760" spans="1:20">
      <c r="A1760" s="28" t="s">
        <v>2138</v>
      </c>
      <c r="B1760" s="22" t="s">
        <v>61</v>
      </c>
      <c r="C1760" s="22" t="s">
        <v>172</v>
      </c>
      <c r="D1760" s="22" t="s">
        <v>105</v>
      </c>
      <c r="E1760" s="22" t="s">
        <v>26</v>
      </c>
      <c r="F1760" s="23">
        <v>40998</v>
      </c>
      <c r="G1760" s="24" t="s">
        <v>27</v>
      </c>
      <c r="H1760" s="25">
        <v>345.27</v>
      </c>
      <c r="I1760" s="25">
        <v>-193.63</v>
      </c>
      <c r="J1760" s="25">
        <v>151.63999999999999</v>
      </c>
      <c r="K1760" s="41">
        <f t="shared" si="58"/>
        <v>2012</v>
      </c>
      <c r="L1760" s="42">
        <f t="shared" si="57"/>
        <v>272.82089552238807</v>
      </c>
      <c r="M1760" s="39">
        <f>(VLOOKUP(DATE(2005,12,1),IGPM!A:B,2,1)/VLOOKUP(DATE(YEAR(F1760),MONTH(F1760),1),IGPM!A:B,2,1))*H1760</f>
        <v>242.91428119605345</v>
      </c>
      <c r="N1760" s="26" t="s">
        <v>28</v>
      </c>
      <c r="O1760" s="26" t="s">
        <v>29</v>
      </c>
      <c r="P1760" s="25">
        <v>-193.63</v>
      </c>
      <c r="Q1760" s="25">
        <v>151.63999999999999</v>
      </c>
      <c r="R1760" s="25">
        <v>868.35732022025945</v>
      </c>
      <c r="S1760" s="25">
        <v>-486.98128396399574</v>
      </c>
      <c r="T1760" s="27">
        <v>381.37603625626372</v>
      </c>
    </row>
    <row r="1761" spans="1:20">
      <c r="A1761" s="28" t="s">
        <v>2139</v>
      </c>
      <c r="B1761" s="22" t="s">
        <v>1454</v>
      </c>
      <c r="C1761" s="22" t="s">
        <v>172</v>
      </c>
      <c r="D1761" s="22" t="s">
        <v>105</v>
      </c>
      <c r="E1761" s="22" t="s">
        <v>26</v>
      </c>
      <c r="F1761" s="23">
        <v>40998</v>
      </c>
      <c r="G1761" s="24" t="s">
        <v>27</v>
      </c>
      <c r="H1761" s="25">
        <v>185.63</v>
      </c>
      <c r="I1761" s="25">
        <v>-124.46</v>
      </c>
      <c r="J1761" s="25">
        <v>61.17</v>
      </c>
      <c r="K1761" s="41">
        <f t="shared" si="58"/>
        <v>2012</v>
      </c>
      <c r="L1761" s="42">
        <f t="shared" si="57"/>
        <v>228.19693074080027</v>
      </c>
      <c r="M1761" s="39">
        <f>(VLOOKUP(DATE(2005,12,1),IGPM!A:B,2,1)/VLOOKUP(DATE(YEAR(F1761),MONTH(F1761),1),IGPM!A:B,2,1))*H1761</f>
        <v>130.59975676549774</v>
      </c>
      <c r="N1761" s="26" t="s">
        <v>28</v>
      </c>
      <c r="O1761" s="26" t="s">
        <v>29</v>
      </c>
      <c r="P1761" s="25">
        <v>-124.46</v>
      </c>
      <c r="Q1761" s="25">
        <v>61.17</v>
      </c>
      <c r="R1761" s="25">
        <v>466.86120819210106</v>
      </c>
      <c r="S1761" s="25">
        <v>-313.01807882125144</v>
      </c>
      <c r="T1761" s="27">
        <v>153.84312937084962</v>
      </c>
    </row>
    <row r="1762" spans="1:20">
      <c r="A1762" s="28" t="s">
        <v>2140</v>
      </c>
      <c r="B1762" s="22" t="s">
        <v>61</v>
      </c>
      <c r="C1762" s="22" t="s">
        <v>172</v>
      </c>
      <c r="D1762" s="22" t="s">
        <v>105</v>
      </c>
      <c r="E1762" s="22" t="s">
        <v>26</v>
      </c>
      <c r="F1762" s="23">
        <v>40998</v>
      </c>
      <c r="G1762" s="24" t="s">
        <v>27</v>
      </c>
      <c r="H1762" s="25">
        <v>345.27</v>
      </c>
      <c r="I1762" s="25">
        <v>-193.63</v>
      </c>
      <c r="J1762" s="25">
        <v>151.63999999999999</v>
      </c>
      <c r="K1762" s="41">
        <f t="shared" si="58"/>
        <v>2012</v>
      </c>
      <c r="L1762" s="42">
        <f t="shared" si="57"/>
        <v>272.82089552238807</v>
      </c>
      <c r="M1762" s="39">
        <f>(VLOOKUP(DATE(2005,12,1),IGPM!A:B,2,1)/VLOOKUP(DATE(YEAR(F1762),MONTH(F1762),1),IGPM!A:B,2,1))*H1762</f>
        <v>242.91428119605345</v>
      </c>
      <c r="N1762" s="26" t="s">
        <v>28</v>
      </c>
      <c r="O1762" s="26" t="s">
        <v>29</v>
      </c>
      <c r="P1762" s="25">
        <v>-193.63</v>
      </c>
      <c r="Q1762" s="25">
        <v>151.63999999999999</v>
      </c>
      <c r="R1762" s="25">
        <v>868.35732022025945</v>
      </c>
      <c r="S1762" s="25">
        <v>-486.98128396399574</v>
      </c>
      <c r="T1762" s="27">
        <v>381.37603625626372</v>
      </c>
    </row>
    <row r="1763" spans="1:20">
      <c r="A1763" s="28" t="s">
        <v>2141</v>
      </c>
      <c r="B1763" s="22" t="s">
        <v>1454</v>
      </c>
      <c r="C1763" s="22" t="s">
        <v>172</v>
      </c>
      <c r="D1763" s="22" t="s">
        <v>105</v>
      </c>
      <c r="E1763" s="22" t="s">
        <v>26</v>
      </c>
      <c r="F1763" s="23">
        <v>40998</v>
      </c>
      <c r="G1763" s="24" t="s">
        <v>27</v>
      </c>
      <c r="H1763" s="25">
        <v>185.63</v>
      </c>
      <c r="I1763" s="25">
        <v>-124.46</v>
      </c>
      <c r="J1763" s="25">
        <v>61.17</v>
      </c>
      <c r="K1763" s="41">
        <f t="shared" si="58"/>
        <v>2012</v>
      </c>
      <c r="L1763" s="42">
        <f t="shared" si="57"/>
        <v>228.19693074080027</v>
      </c>
      <c r="M1763" s="39">
        <f>(VLOOKUP(DATE(2005,12,1),IGPM!A:B,2,1)/VLOOKUP(DATE(YEAR(F1763),MONTH(F1763),1),IGPM!A:B,2,1))*H1763</f>
        <v>130.59975676549774</v>
      </c>
      <c r="N1763" s="26" t="s">
        <v>28</v>
      </c>
      <c r="O1763" s="26" t="s">
        <v>29</v>
      </c>
      <c r="P1763" s="25">
        <v>-124.46</v>
      </c>
      <c r="Q1763" s="25">
        <v>61.17</v>
      </c>
      <c r="R1763" s="25">
        <v>466.86120819210106</v>
      </c>
      <c r="S1763" s="25">
        <v>-313.01807882125144</v>
      </c>
      <c r="T1763" s="27">
        <v>153.84312937084962</v>
      </c>
    </row>
    <row r="1764" spans="1:20">
      <c r="A1764" s="28" t="s">
        <v>2142</v>
      </c>
      <c r="B1764" s="22" t="s">
        <v>2143</v>
      </c>
      <c r="C1764" s="22" t="s">
        <v>172</v>
      </c>
      <c r="D1764" s="22" t="s">
        <v>105</v>
      </c>
      <c r="E1764" s="22" t="s">
        <v>26</v>
      </c>
      <c r="F1764" s="23">
        <v>40998</v>
      </c>
      <c r="G1764" s="24" t="s">
        <v>27</v>
      </c>
      <c r="H1764" s="25">
        <v>439.02</v>
      </c>
      <c r="I1764" s="25">
        <v>-288.69</v>
      </c>
      <c r="J1764" s="25">
        <v>150.32999999999998</v>
      </c>
      <c r="K1764" s="41">
        <f t="shared" si="58"/>
        <v>2012</v>
      </c>
      <c r="L1764" s="42">
        <f t="shared" si="57"/>
        <v>232.67193182999065</v>
      </c>
      <c r="M1764" s="39">
        <f>(VLOOKUP(DATE(2005,12,1),IGPM!A:B,2,1)/VLOOKUP(DATE(YEAR(F1764),MONTH(F1764),1),IGPM!A:B,2,1))*H1764</f>
        <v>308.8719776716523</v>
      </c>
      <c r="N1764" s="26" t="s">
        <v>28</v>
      </c>
      <c r="O1764" s="26" t="s">
        <v>29</v>
      </c>
      <c r="P1764" s="25">
        <v>-288.69</v>
      </c>
      <c r="Q1764" s="25">
        <v>150.32999999999998</v>
      </c>
      <c r="R1764" s="25">
        <v>1104.1394581721502</v>
      </c>
      <c r="S1764" s="25">
        <v>-726.05808432353433</v>
      </c>
      <c r="T1764" s="27">
        <v>378.08137384861584</v>
      </c>
    </row>
    <row r="1765" spans="1:20">
      <c r="A1765" s="28" t="s">
        <v>2144</v>
      </c>
      <c r="B1765" s="22" t="s">
        <v>2143</v>
      </c>
      <c r="C1765" s="22" t="s">
        <v>172</v>
      </c>
      <c r="D1765" s="22" t="s">
        <v>105</v>
      </c>
      <c r="E1765" s="22" t="s">
        <v>26</v>
      </c>
      <c r="F1765" s="23">
        <v>40998</v>
      </c>
      <c r="G1765" s="24" t="s">
        <v>27</v>
      </c>
      <c r="H1765" s="25">
        <v>439.02</v>
      </c>
      <c r="I1765" s="25">
        <v>-288.69</v>
      </c>
      <c r="J1765" s="25">
        <v>150.32999999999998</v>
      </c>
      <c r="K1765" s="41">
        <f t="shared" si="58"/>
        <v>2012</v>
      </c>
      <c r="L1765" s="42">
        <f t="shared" si="57"/>
        <v>232.67193182999065</v>
      </c>
      <c r="M1765" s="39">
        <f>(VLOOKUP(DATE(2005,12,1),IGPM!A:B,2,1)/VLOOKUP(DATE(YEAR(F1765),MONTH(F1765),1),IGPM!A:B,2,1))*H1765</f>
        <v>308.8719776716523</v>
      </c>
      <c r="N1765" s="26" t="s">
        <v>28</v>
      </c>
      <c r="O1765" s="26" t="s">
        <v>29</v>
      </c>
      <c r="P1765" s="25">
        <v>-288.69</v>
      </c>
      <c r="Q1765" s="25">
        <v>150.32999999999998</v>
      </c>
      <c r="R1765" s="25">
        <v>1104.1394581721502</v>
      </c>
      <c r="S1765" s="25">
        <v>-726.05808432353433</v>
      </c>
      <c r="T1765" s="27">
        <v>378.08137384861584</v>
      </c>
    </row>
    <row r="1766" spans="1:20">
      <c r="A1766" s="28" t="s">
        <v>2145</v>
      </c>
      <c r="B1766" s="22" t="s">
        <v>2143</v>
      </c>
      <c r="C1766" s="22" t="s">
        <v>172</v>
      </c>
      <c r="D1766" s="22" t="s">
        <v>105</v>
      </c>
      <c r="E1766" s="22" t="s">
        <v>26</v>
      </c>
      <c r="F1766" s="23">
        <v>40998</v>
      </c>
      <c r="G1766" s="24" t="s">
        <v>27</v>
      </c>
      <c r="H1766" s="25">
        <v>439.02</v>
      </c>
      <c r="I1766" s="25">
        <v>-288.69</v>
      </c>
      <c r="J1766" s="25">
        <v>150.32999999999998</v>
      </c>
      <c r="K1766" s="41">
        <f t="shared" si="58"/>
        <v>2012</v>
      </c>
      <c r="L1766" s="42">
        <f t="shared" si="57"/>
        <v>232.67193182999065</v>
      </c>
      <c r="M1766" s="39">
        <f>(VLOOKUP(DATE(2005,12,1),IGPM!A:B,2,1)/VLOOKUP(DATE(YEAR(F1766),MONTH(F1766),1),IGPM!A:B,2,1))*H1766</f>
        <v>308.8719776716523</v>
      </c>
      <c r="N1766" s="26" t="s">
        <v>28</v>
      </c>
      <c r="O1766" s="26" t="s">
        <v>29</v>
      </c>
      <c r="P1766" s="25">
        <v>-288.69</v>
      </c>
      <c r="Q1766" s="25">
        <v>150.32999999999998</v>
      </c>
      <c r="R1766" s="25">
        <v>1104.1394581721502</v>
      </c>
      <c r="S1766" s="25">
        <v>-726.05808432353433</v>
      </c>
      <c r="T1766" s="27">
        <v>378.08137384861584</v>
      </c>
    </row>
    <row r="1767" spans="1:20">
      <c r="A1767" s="28" t="s">
        <v>2146</v>
      </c>
      <c r="B1767" s="22" t="s">
        <v>61</v>
      </c>
      <c r="C1767" s="22" t="s">
        <v>172</v>
      </c>
      <c r="D1767" s="22" t="s">
        <v>105</v>
      </c>
      <c r="E1767" s="22" t="s">
        <v>26</v>
      </c>
      <c r="F1767" s="23">
        <v>40998</v>
      </c>
      <c r="G1767" s="24" t="s">
        <v>27</v>
      </c>
      <c r="H1767" s="25">
        <v>345.27</v>
      </c>
      <c r="I1767" s="25">
        <v>-193.63</v>
      </c>
      <c r="J1767" s="25">
        <v>151.63999999999999</v>
      </c>
      <c r="K1767" s="41">
        <f t="shared" si="58"/>
        <v>2012</v>
      </c>
      <c r="L1767" s="42">
        <f t="shared" si="57"/>
        <v>272.82089552238807</v>
      </c>
      <c r="M1767" s="39">
        <f>(VLOOKUP(DATE(2005,12,1),IGPM!A:B,2,1)/VLOOKUP(DATE(YEAR(F1767),MONTH(F1767),1),IGPM!A:B,2,1))*H1767</f>
        <v>242.91428119605345</v>
      </c>
      <c r="N1767" s="26" t="s">
        <v>28</v>
      </c>
      <c r="O1767" s="26" t="s">
        <v>29</v>
      </c>
      <c r="P1767" s="25">
        <v>-193.63</v>
      </c>
      <c r="Q1767" s="25">
        <v>151.63999999999999</v>
      </c>
      <c r="R1767" s="25">
        <v>868.35732022025945</v>
      </c>
      <c r="S1767" s="25">
        <v>-486.98128396399574</v>
      </c>
      <c r="T1767" s="27">
        <v>381.37603625626372</v>
      </c>
    </row>
    <row r="1768" spans="1:20">
      <c r="A1768" s="28" t="s">
        <v>2147</v>
      </c>
      <c r="B1768" s="22" t="s">
        <v>1454</v>
      </c>
      <c r="C1768" s="22" t="s">
        <v>172</v>
      </c>
      <c r="D1768" s="22" t="s">
        <v>105</v>
      </c>
      <c r="E1768" s="22" t="s">
        <v>26</v>
      </c>
      <c r="F1768" s="23">
        <v>40998</v>
      </c>
      <c r="G1768" s="24" t="s">
        <v>27</v>
      </c>
      <c r="H1768" s="25">
        <v>185.63</v>
      </c>
      <c r="I1768" s="25">
        <v>-124.46</v>
      </c>
      <c r="J1768" s="25">
        <v>61.17</v>
      </c>
      <c r="K1768" s="41">
        <f t="shared" si="58"/>
        <v>2012</v>
      </c>
      <c r="L1768" s="42">
        <f t="shared" si="57"/>
        <v>228.19693074080027</v>
      </c>
      <c r="M1768" s="39">
        <f>(VLOOKUP(DATE(2005,12,1),IGPM!A:B,2,1)/VLOOKUP(DATE(YEAR(F1768),MONTH(F1768),1),IGPM!A:B,2,1))*H1768</f>
        <v>130.59975676549774</v>
      </c>
      <c r="N1768" s="26" t="s">
        <v>28</v>
      </c>
      <c r="O1768" s="26" t="s">
        <v>29</v>
      </c>
      <c r="P1768" s="25">
        <v>-124.46</v>
      </c>
      <c r="Q1768" s="25">
        <v>61.17</v>
      </c>
      <c r="R1768" s="25">
        <v>466.86120819210106</v>
      </c>
      <c r="S1768" s="25">
        <v>-313.01807882125144</v>
      </c>
      <c r="T1768" s="27">
        <v>153.84312937084962</v>
      </c>
    </row>
    <row r="1769" spans="1:20">
      <c r="A1769" s="28" t="s">
        <v>2148</v>
      </c>
      <c r="B1769" s="22" t="s">
        <v>220</v>
      </c>
      <c r="C1769" s="22" t="s">
        <v>172</v>
      </c>
      <c r="D1769" s="22" t="s">
        <v>105</v>
      </c>
      <c r="E1769" s="22" t="s">
        <v>26</v>
      </c>
      <c r="F1769" s="23">
        <v>40998</v>
      </c>
      <c r="G1769" s="24" t="s">
        <v>27</v>
      </c>
      <c r="H1769" s="25">
        <v>67.760000000000005</v>
      </c>
      <c r="I1769" s="25">
        <v>-40.98</v>
      </c>
      <c r="J1769" s="25">
        <v>26.780000000000008</v>
      </c>
      <c r="K1769" s="41">
        <f t="shared" si="58"/>
        <v>2012</v>
      </c>
      <c r="L1769" s="42">
        <f t="shared" si="57"/>
        <v>252.98389458272331</v>
      </c>
      <c r="M1769" s="39">
        <f>(VLOOKUP(DATE(2005,12,1),IGPM!A:B,2,1)/VLOOKUP(DATE(YEAR(F1769),MONTH(F1769),1),IGPM!A:B,2,1))*H1769</f>
        <v>47.672464140656828</v>
      </c>
      <c r="N1769" s="26" t="s">
        <v>28</v>
      </c>
      <c r="O1769" s="26" t="s">
        <v>29</v>
      </c>
      <c r="P1769" s="25">
        <v>-40.98</v>
      </c>
      <c r="Q1769" s="25">
        <v>26.780000000000008</v>
      </c>
      <c r="R1769" s="25">
        <v>170.41704178794794</v>
      </c>
      <c r="S1769" s="25">
        <v>-103.06508814153048</v>
      </c>
      <c r="T1769" s="27">
        <v>67.351953646417456</v>
      </c>
    </row>
    <row r="1770" spans="1:20">
      <c r="A1770" s="28" t="s">
        <v>2149</v>
      </c>
      <c r="B1770" s="22" t="s">
        <v>190</v>
      </c>
      <c r="C1770" s="22" t="s">
        <v>172</v>
      </c>
      <c r="D1770" s="22" t="s">
        <v>105</v>
      </c>
      <c r="E1770" s="22" t="s">
        <v>26</v>
      </c>
      <c r="F1770" s="23">
        <v>40998</v>
      </c>
      <c r="G1770" s="24" t="s">
        <v>27</v>
      </c>
      <c r="H1770" s="25">
        <v>17.63</v>
      </c>
      <c r="I1770" s="25">
        <v>-9.89</v>
      </c>
      <c r="J1770" s="25">
        <v>7.7399999999999984</v>
      </c>
      <c r="K1770" s="41">
        <f t="shared" si="58"/>
        <v>2012</v>
      </c>
      <c r="L1770" s="42">
        <f t="shared" si="57"/>
        <v>272.73913043478257</v>
      </c>
      <c r="M1770" s="39">
        <f>(VLOOKUP(DATE(2005,12,1),IGPM!A:B,2,1)/VLOOKUP(DATE(YEAR(F1770),MONTH(F1770),1),IGPM!A:B,2,1))*H1770</f>
        <v>12.403564681224614</v>
      </c>
      <c r="N1770" s="26" t="s">
        <v>28</v>
      </c>
      <c r="O1770" s="26" t="s">
        <v>29</v>
      </c>
      <c r="P1770" s="25">
        <v>-9.89</v>
      </c>
      <c r="Q1770" s="25">
        <v>7.7399999999999984</v>
      </c>
      <c r="R1770" s="25">
        <v>44.33961698231289</v>
      </c>
      <c r="S1770" s="25">
        <v>-24.873443673004793</v>
      </c>
      <c r="T1770" s="27">
        <v>19.466173309308097</v>
      </c>
    </row>
    <row r="1771" spans="1:20">
      <c r="A1771" s="28" t="s">
        <v>2150</v>
      </c>
      <c r="B1771" s="22" t="s">
        <v>51</v>
      </c>
      <c r="C1771" s="22" t="s">
        <v>172</v>
      </c>
      <c r="D1771" s="22" t="s">
        <v>105</v>
      </c>
      <c r="E1771" s="22" t="s">
        <v>26</v>
      </c>
      <c r="F1771" s="23">
        <v>40998</v>
      </c>
      <c r="G1771" s="24" t="s">
        <v>27</v>
      </c>
      <c r="H1771" s="25">
        <v>14.85</v>
      </c>
      <c r="I1771" s="25">
        <v>-8.33</v>
      </c>
      <c r="J1771" s="25">
        <v>6.52</v>
      </c>
      <c r="K1771" s="41">
        <f t="shared" si="58"/>
        <v>2012</v>
      </c>
      <c r="L1771" s="42">
        <f t="shared" si="57"/>
        <v>272.75510204081627</v>
      </c>
      <c r="M1771" s="39">
        <f>(VLOOKUP(DATE(2005,12,1),IGPM!A:B,2,1)/VLOOKUP(DATE(YEAR(F1771),MONTH(F1771),1),IGPM!A:B,2,1))*H1771</f>
        <v>10.447699121734857</v>
      </c>
      <c r="N1771" s="26" t="s">
        <v>28</v>
      </c>
      <c r="O1771" s="26" t="s">
        <v>29</v>
      </c>
      <c r="P1771" s="25">
        <v>-8.33</v>
      </c>
      <c r="Q1771" s="25">
        <v>6.52</v>
      </c>
      <c r="R1771" s="25">
        <v>37.34789065157949</v>
      </c>
      <c r="S1771" s="25">
        <v>-20.950028897485332</v>
      </c>
      <c r="T1771" s="27">
        <v>16.397861754094158</v>
      </c>
    </row>
    <row r="1772" spans="1:20">
      <c r="A1772" s="28" t="s">
        <v>2151</v>
      </c>
      <c r="B1772" s="22" t="s">
        <v>53</v>
      </c>
      <c r="C1772" s="22" t="s">
        <v>172</v>
      </c>
      <c r="D1772" s="22" t="s">
        <v>105</v>
      </c>
      <c r="E1772" s="22" t="s">
        <v>26</v>
      </c>
      <c r="F1772" s="23">
        <v>40998</v>
      </c>
      <c r="G1772" s="24" t="s">
        <v>27</v>
      </c>
      <c r="H1772" s="25">
        <v>106.74</v>
      </c>
      <c r="I1772" s="25">
        <v>-59.86</v>
      </c>
      <c r="J1772" s="25">
        <v>46.879999999999995</v>
      </c>
      <c r="K1772" s="41">
        <f t="shared" si="58"/>
        <v>2012</v>
      </c>
      <c r="L1772" s="42">
        <f t="shared" si="57"/>
        <v>272.82358837287001</v>
      </c>
      <c r="M1772" s="39">
        <f>(VLOOKUP(DATE(2005,12,1),IGPM!A:B,2,1)/VLOOKUP(DATE(YEAR(F1772),MONTH(F1772),1),IGPM!A:B,2,1))*H1772</f>
        <v>75.096794899257816</v>
      </c>
      <c r="N1772" s="26" t="s">
        <v>28</v>
      </c>
      <c r="O1772" s="26" t="s">
        <v>29</v>
      </c>
      <c r="P1772" s="25">
        <v>-59.86</v>
      </c>
      <c r="Q1772" s="25">
        <v>46.879999999999995</v>
      </c>
      <c r="R1772" s="25">
        <v>268.45211098650469</v>
      </c>
      <c r="S1772" s="25">
        <v>-150.54846696320192</v>
      </c>
      <c r="T1772" s="27">
        <v>117.90364402330277</v>
      </c>
    </row>
    <row r="1773" spans="1:20">
      <c r="A1773" s="28" t="s">
        <v>2152</v>
      </c>
      <c r="B1773" s="22" t="s">
        <v>51</v>
      </c>
      <c r="C1773" s="22" t="s">
        <v>172</v>
      </c>
      <c r="D1773" s="22" t="s">
        <v>105</v>
      </c>
      <c r="E1773" s="22" t="s">
        <v>26</v>
      </c>
      <c r="F1773" s="23">
        <v>40998</v>
      </c>
      <c r="G1773" s="24" t="s">
        <v>27</v>
      </c>
      <c r="H1773" s="25">
        <v>14.85</v>
      </c>
      <c r="I1773" s="25">
        <v>-8.33</v>
      </c>
      <c r="J1773" s="25">
        <v>6.52</v>
      </c>
      <c r="K1773" s="41">
        <f t="shared" si="58"/>
        <v>2012</v>
      </c>
      <c r="L1773" s="42">
        <f t="shared" si="57"/>
        <v>272.75510204081627</v>
      </c>
      <c r="M1773" s="39">
        <f>(VLOOKUP(DATE(2005,12,1),IGPM!A:B,2,1)/VLOOKUP(DATE(YEAR(F1773),MONTH(F1773),1),IGPM!A:B,2,1))*H1773</f>
        <v>10.447699121734857</v>
      </c>
      <c r="N1773" s="26" t="s">
        <v>28</v>
      </c>
      <c r="O1773" s="26" t="s">
        <v>29</v>
      </c>
      <c r="P1773" s="25">
        <v>-8.33</v>
      </c>
      <c r="Q1773" s="25">
        <v>6.52</v>
      </c>
      <c r="R1773" s="25">
        <v>37.34789065157949</v>
      </c>
      <c r="S1773" s="25">
        <v>-20.950028897485332</v>
      </c>
      <c r="T1773" s="27">
        <v>16.397861754094158</v>
      </c>
    </row>
    <row r="1774" spans="1:20">
      <c r="A1774" s="28" t="s">
        <v>2153</v>
      </c>
      <c r="B1774" s="22" t="s">
        <v>190</v>
      </c>
      <c r="C1774" s="22" t="s">
        <v>172</v>
      </c>
      <c r="D1774" s="22" t="s">
        <v>105</v>
      </c>
      <c r="E1774" s="22" t="s">
        <v>26</v>
      </c>
      <c r="F1774" s="23">
        <v>40998</v>
      </c>
      <c r="G1774" s="24" t="s">
        <v>27</v>
      </c>
      <c r="H1774" s="25">
        <v>17.63</v>
      </c>
      <c r="I1774" s="25">
        <v>-9.89</v>
      </c>
      <c r="J1774" s="25">
        <v>7.7399999999999984</v>
      </c>
      <c r="K1774" s="41">
        <f t="shared" si="58"/>
        <v>2012</v>
      </c>
      <c r="L1774" s="42">
        <f t="shared" si="57"/>
        <v>272.73913043478257</v>
      </c>
      <c r="M1774" s="39">
        <f>(VLOOKUP(DATE(2005,12,1),IGPM!A:B,2,1)/VLOOKUP(DATE(YEAR(F1774),MONTH(F1774),1),IGPM!A:B,2,1))*H1774</f>
        <v>12.403564681224614</v>
      </c>
      <c r="N1774" s="26" t="s">
        <v>28</v>
      </c>
      <c r="O1774" s="26" t="s">
        <v>29</v>
      </c>
      <c r="P1774" s="25">
        <v>-9.89</v>
      </c>
      <c r="Q1774" s="25">
        <v>7.7399999999999984</v>
      </c>
      <c r="R1774" s="25">
        <v>44.33961698231289</v>
      </c>
      <c r="S1774" s="25">
        <v>-24.873443673004793</v>
      </c>
      <c r="T1774" s="27">
        <v>19.466173309308097</v>
      </c>
    </row>
    <row r="1775" spans="1:20">
      <c r="A1775" s="28" t="s">
        <v>2154</v>
      </c>
      <c r="B1775" s="22" t="s">
        <v>53</v>
      </c>
      <c r="C1775" s="22" t="s">
        <v>172</v>
      </c>
      <c r="D1775" s="22" t="s">
        <v>105</v>
      </c>
      <c r="E1775" s="22" t="s">
        <v>26</v>
      </c>
      <c r="F1775" s="23">
        <v>40998</v>
      </c>
      <c r="G1775" s="24" t="s">
        <v>27</v>
      </c>
      <c r="H1775" s="25">
        <v>106.74</v>
      </c>
      <c r="I1775" s="25">
        <v>-59.86</v>
      </c>
      <c r="J1775" s="25">
        <v>46.879999999999995</v>
      </c>
      <c r="K1775" s="41">
        <f t="shared" si="58"/>
        <v>2012</v>
      </c>
      <c r="L1775" s="42">
        <f t="shared" si="57"/>
        <v>272.82358837287001</v>
      </c>
      <c r="M1775" s="39">
        <f>(VLOOKUP(DATE(2005,12,1),IGPM!A:B,2,1)/VLOOKUP(DATE(YEAR(F1775),MONTH(F1775),1),IGPM!A:B,2,1))*H1775</f>
        <v>75.096794899257816</v>
      </c>
      <c r="N1775" s="26" t="s">
        <v>28</v>
      </c>
      <c r="O1775" s="26" t="s">
        <v>29</v>
      </c>
      <c r="P1775" s="25">
        <v>-59.86</v>
      </c>
      <c r="Q1775" s="25">
        <v>46.879999999999995</v>
      </c>
      <c r="R1775" s="25">
        <v>268.45211098650469</v>
      </c>
      <c r="S1775" s="25">
        <v>-150.54846696320192</v>
      </c>
      <c r="T1775" s="27">
        <v>117.90364402330277</v>
      </c>
    </row>
    <row r="1776" spans="1:20">
      <c r="A1776" s="28" t="s">
        <v>2155</v>
      </c>
      <c r="B1776" s="22" t="s">
        <v>61</v>
      </c>
      <c r="C1776" s="22" t="s">
        <v>172</v>
      </c>
      <c r="D1776" s="22" t="s">
        <v>105</v>
      </c>
      <c r="E1776" s="22" t="s">
        <v>26</v>
      </c>
      <c r="F1776" s="23">
        <v>40998</v>
      </c>
      <c r="G1776" s="24" t="s">
        <v>27</v>
      </c>
      <c r="H1776" s="25">
        <v>305.36</v>
      </c>
      <c r="I1776" s="25">
        <v>-184.72</v>
      </c>
      <c r="J1776" s="25">
        <v>120.64000000000001</v>
      </c>
      <c r="K1776" s="41">
        <f t="shared" si="58"/>
        <v>2012</v>
      </c>
      <c r="L1776" s="42">
        <f t="shared" si="57"/>
        <v>252.92377652663492</v>
      </c>
      <c r="M1776" s="39">
        <f>(VLOOKUP(DATE(2005,12,1),IGPM!A:B,2,1)/VLOOKUP(DATE(YEAR(F1776),MONTH(F1776),1),IGPM!A:B,2,1))*H1776</f>
        <v>214.83565008841455</v>
      </c>
      <c r="N1776" s="26" t="s">
        <v>28</v>
      </c>
      <c r="O1776" s="26" t="s">
        <v>29</v>
      </c>
      <c r="P1776" s="25">
        <v>-184.72</v>
      </c>
      <c r="Q1776" s="25">
        <v>120.64000000000001</v>
      </c>
      <c r="R1776" s="25">
        <v>767.98329221321978</v>
      </c>
      <c r="S1776" s="25">
        <v>-464.57254957304809</v>
      </c>
      <c r="T1776" s="27">
        <v>303.41074264017169</v>
      </c>
    </row>
    <row r="1777" spans="1:20">
      <c r="A1777" s="28" t="s">
        <v>2156</v>
      </c>
      <c r="B1777" s="22" t="s">
        <v>1454</v>
      </c>
      <c r="C1777" s="22" t="s">
        <v>172</v>
      </c>
      <c r="D1777" s="22" t="s">
        <v>105</v>
      </c>
      <c r="E1777" s="22" t="s">
        <v>26</v>
      </c>
      <c r="F1777" s="23">
        <v>40998</v>
      </c>
      <c r="G1777" s="24" t="s">
        <v>27</v>
      </c>
      <c r="H1777" s="25">
        <v>185.63</v>
      </c>
      <c r="I1777" s="25">
        <v>-124.46</v>
      </c>
      <c r="J1777" s="25">
        <v>61.17</v>
      </c>
      <c r="K1777" s="41">
        <f t="shared" si="58"/>
        <v>2012</v>
      </c>
      <c r="L1777" s="42">
        <f t="shared" si="57"/>
        <v>228.19693074080027</v>
      </c>
      <c r="M1777" s="39">
        <f>(VLOOKUP(DATE(2005,12,1),IGPM!A:B,2,1)/VLOOKUP(DATE(YEAR(F1777),MONTH(F1777),1),IGPM!A:B,2,1))*H1777</f>
        <v>130.59975676549774</v>
      </c>
      <c r="N1777" s="26" t="s">
        <v>28</v>
      </c>
      <c r="O1777" s="26" t="s">
        <v>29</v>
      </c>
      <c r="P1777" s="25">
        <v>-124.46</v>
      </c>
      <c r="Q1777" s="25">
        <v>61.17</v>
      </c>
      <c r="R1777" s="25">
        <v>466.86120819210106</v>
      </c>
      <c r="S1777" s="25">
        <v>-313.01807882125144</v>
      </c>
      <c r="T1777" s="27">
        <v>153.84312937084962</v>
      </c>
    </row>
    <row r="1778" spans="1:20">
      <c r="A1778" s="28" t="s">
        <v>2157</v>
      </c>
      <c r="B1778" s="22" t="s">
        <v>220</v>
      </c>
      <c r="C1778" s="22" t="s">
        <v>172</v>
      </c>
      <c r="D1778" s="22" t="s">
        <v>105</v>
      </c>
      <c r="E1778" s="22" t="s">
        <v>26</v>
      </c>
      <c r="F1778" s="23">
        <v>40998</v>
      </c>
      <c r="G1778" s="24" t="s">
        <v>27</v>
      </c>
      <c r="H1778" s="25">
        <v>76.11</v>
      </c>
      <c r="I1778" s="25">
        <v>-42.69</v>
      </c>
      <c r="J1778" s="25">
        <v>33.42</v>
      </c>
      <c r="K1778" s="41">
        <f t="shared" si="58"/>
        <v>2012</v>
      </c>
      <c r="L1778" s="42">
        <f t="shared" si="57"/>
        <v>272.77652846099789</v>
      </c>
      <c r="M1778" s="39">
        <f>(VLOOKUP(DATE(2005,12,1),IGPM!A:B,2,1)/VLOOKUP(DATE(YEAR(F1778),MONTH(F1778),1),IGPM!A:B,2,1))*H1778</f>
        <v>53.547096306750163</v>
      </c>
      <c r="N1778" s="26" t="s">
        <v>28</v>
      </c>
      <c r="O1778" s="26" t="s">
        <v>29</v>
      </c>
      <c r="P1778" s="25">
        <v>-42.69</v>
      </c>
      <c r="Q1778" s="25">
        <v>33.42</v>
      </c>
      <c r="R1778" s="25">
        <v>191.41737087486297</v>
      </c>
      <c r="S1778" s="25">
        <v>-107.36575433777297</v>
      </c>
      <c r="T1778" s="27">
        <v>84.051616537089998</v>
      </c>
    </row>
    <row r="1779" spans="1:20">
      <c r="A1779" s="28" t="s">
        <v>2158</v>
      </c>
      <c r="B1779" s="22" t="s">
        <v>61</v>
      </c>
      <c r="C1779" s="22" t="s">
        <v>172</v>
      </c>
      <c r="D1779" s="22" t="s">
        <v>105</v>
      </c>
      <c r="E1779" s="22" t="s">
        <v>26</v>
      </c>
      <c r="F1779" s="23">
        <v>40998</v>
      </c>
      <c r="G1779" s="24" t="s">
        <v>27</v>
      </c>
      <c r="H1779" s="25">
        <v>305.36</v>
      </c>
      <c r="I1779" s="25">
        <v>-184.72</v>
      </c>
      <c r="J1779" s="25">
        <v>120.64000000000001</v>
      </c>
      <c r="K1779" s="41">
        <f t="shared" si="58"/>
        <v>2012</v>
      </c>
      <c r="L1779" s="42">
        <f t="shared" si="57"/>
        <v>252.92377652663492</v>
      </c>
      <c r="M1779" s="39">
        <f>(VLOOKUP(DATE(2005,12,1),IGPM!A:B,2,1)/VLOOKUP(DATE(YEAR(F1779),MONTH(F1779),1),IGPM!A:B,2,1))*H1779</f>
        <v>214.83565008841455</v>
      </c>
      <c r="N1779" s="26" t="s">
        <v>28</v>
      </c>
      <c r="O1779" s="26" t="s">
        <v>29</v>
      </c>
      <c r="P1779" s="25">
        <v>-184.72</v>
      </c>
      <c r="Q1779" s="25">
        <v>120.64000000000001</v>
      </c>
      <c r="R1779" s="25">
        <v>767.98329221321978</v>
      </c>
      <c r="S1779" s="25">
        <v>-464.57254957304809</v>
      </c>
      <c r="T1779" s="27">
        <v>303.41074264017169</v>
      </c>
    </row>
    <row r="1780" spans="1:20">
      <c r="A1780" s="28" t="s">
        <v>2159</v>
      </c>
      <c r="B1780" s="22" t="s">
        <v>1454</v>
      </c>
      <c r="C1780" s="22" t="s">
        <v>172</v>
      </c>
      <c r="D1780" s="22" t="s">
        <v>105</v>
      </c>
      <c r="E1780" s="22" t="s">
        <v>26</v>
      </c>
      <c r="F1780" s="23">
        <v>40998</v>
      </c>
      <c r="G1780" s="24" t="s">
        <v>27</v>
      </c>
      <c r="H1780" s="25">
        <v>185.63</v>
      </c>
      <c r="I1780" s="25">
        <v>-124.46</v>
      </c>
      <c r="J1780" s="25">
        <v>61.17</v>
      </c>
      <c r="K1780" s="41">
        <f t="shared" si="58"/>
        <v>2012</v>
      </c>
      <c r="L1780" s="42">
        <f t="shared" si="57"/>
        <v>228.19693074080027</v>
      </c>
      <c r="M1780" s="39">
        <f>(VLOOKUP(DATE(2005,12,1),IGPM!A:B,2,1)/VLOOKUP(DATE(YEAR(F1780),MONTH(F1780),1),IGPM!A:B,2,1))*H1780</f>
        <v>130.59975676549774</v>
      </c>
      <c r="N1780" s="26" t="s">
        <v>28</v>
      </c>
      <c r="O1780" s="26" t="s">
        <v>29</v>
      </c>
      <c r="P1780" s="25">
        <v>-124.46</v>
      </c>
      <c r="Q1780" s="25">
        <v>61.17</v>
      </c>
      <c r="R1780" s="25">
        <v>466.86120819210106</v>
      </c>
      <c r="S1780" s="25">
        <v>-313.01807882125144</v>
      </c>
      <c r="T1780" s="27">
        <v>153.84312937084962</v>
      </c>
    </row>
    <row r="1781" spans="1:20">
      <c r="A1781" s="28" t="s">
        <v>2160</v>
      </c>
      <c r="B1781" s="22" t="s">
        <v>220</v>
      </c>
      <c r="C1781" s="22" t="s">
        <v>172</v>
      </c>
      <c r="D1781" s="22" t="s">
        <v>105</v>
      </c>
      <c r="E1781" s="22" t="s">
        <v>26</v>
      </c>
      <c r="F1781" s="23">
        <v>40998</v>
      </c>
      <c r="G1781" s="24" t="s">
        <v>27</v>
      </c>
      <c r="H1781" s="25">
        <v>67.760000000000005</v>
      </c>
      <c r="I1781" s="25">
        <v>-40.98</v>
      </c>
      <c r="J1781" s="25">
        <v>26.780000000000008</v>
      </c>
      <c r="K1781" s="41">
        <f t="shared" si="58"/>
        <v>2012</v>
      </c>
      <c r="L1781" s="42">
        <f t="shared" si="57"/>
        <v>252.98389458272331</v>
      </c>
      <c r="M1781" s="39">
        <f>(VLOOKUP(DATE(2005,12,1),IGPM!A:B,2,1)/VLOOKUP(DATE(YEAR(F1781),MONTH(F1781),1),IGPM!A:B,2,1))*H1781</f>
        <v>47.672464140656828</v>
      </c>
      <c r="N1781" s="26" t="s">
        <v>28</v>
      </c>
      <c r="O1781" s="26" t="s">
        <v>29</v>
      </c>
      <c r="P1781" s="25">
        <v>-40.98</v>
      </c>
      <c r="Q1781" s="25">
        <v>26.780000000000008</v>
      </c>
      <c r="R1781" s="25">
        <v>170.41704178794794</v>
      </c>
      <c r="S1781" s="25">
        <v>-103.06508814153048</v>
      </c>
      <c r="T1781" s="27">
        <v>67.351953646417456</v>
      </c>
    </row>
    <row r="1782" spans="1:20">
      <c r="A1782" s="28" t="s">
        <v>2161</v>
      </c>
      <c r="B1782" s="22" t="s">
        <v>401</v>
      </c>
      <c r="C1782" s="22" t="s">
        <v>32</v>
      </c>
      <c r="D1782" s="22" t="s">
        <v>105</v>
      </c>
      <c r="E1782" s="22" t="s">
        <v>26</v>
      </c>
      <c r="F1782" s="23">
        <v>40998</v>
      </c>
      <c r="G1782" s="24" t="s">
        <v>27</v>
      </c>
      <c r="H1782" s="25">
        <v>28.77</v>
      </c>
      <c r="I1782" s="25">
        <v>-18.75</v>
      </c>
      <c r="J1782" s="25">
        <v>10.02</v>
      </c>
      <c r="K1782" s="41">
        <f t="shared" si="58"/>
        <v>2012</v>
      </c>
      <c r="L1782" s="42">
        <f t="shared" si="57"/>
        <v>234.76319999999998</v>
      </c>
      <c r="M1782" s="39">
        <f>(VLOOKUP(DATE(2005,12,1),IGPM!A:B,2,1)/VLOOKUP(DATE(YEAR(F1782),MONTH(F1782),1),IGPM!A:B,2,1))*H1782</f>
        <v>20.241097894431771</v>
      </c>
      <c r="N1782" s="26" t="s">
        <v>28</v>
      </c>
      <c r="O1782" s="26" t="s">
        <v>29</v>
      </c>
      <c r="P1782" s="25">
        <v>-18.75</v>
      </c>
      <c r="Q1782" s="25">
        <v>10.02</v>
      </c>
      <c r="R1782" s="25">
        <v>72.356822494676223</v>
      </c>
      <c r="S1782" s="25">
        <v>-47.156427590378151</v>
      </c>
      <c r="T1782" s="27">
        <v>25.200394904298072</v>
      </c>
    </row>
    <row r="1783" spans="1:20">
      <c r="A1783" s="28" t="s">
        <v>2162</v>
      </c>
      <c r="B1783" s="22" t="s">
        <v>399</v>
      </c>
      <c r="C1783" s="22" t="s">
        <v>32</v>
      </c>
      <c r="D1783" s="22" t="s">
        <v>105</v>
      </c>
      <c r="E1783" s="22" t="s">
        <v>26</v>
      </c>
      <c r="F1783" s="23">
        <v>40998</v>
      </c>
      <c r="G1783" s="24" t="s">
        <v>27</v>
      </c>
      <c r="H1783" s="25">
        <v>17.63</v>
      </c>
      <c r="I1783" s="25">
        <v>-11.01</v>
      </c>
      <c r="J1783" s="25">
        <v>6.6199999999999992</v>
      </c>
      <c r="K1783" s="41">
        <f t="shared" si="58"/>
        <v>2012</v>
      </c>
      <c r="L1783" s="42">
        <f t="shared" si="57"/>
        <v>244.99455040871933</v>
      </c>
      <c r="M1783" s="39">
        <f>(VLOOKUP(DATE(2005,12,1),IGPM!A:B,2,1)/VLOOKUP(DATE(YEAR(F1783),MONTH(F1783),1),IGPM!A:B,2,1))*H1783</f>
        <v>12.403564681224614</v>
      </c>
      <c r="N1783" s="26" t="s">
        <v>28</v>
      </c>
      <c r="O1783" s="26" t="s">
        <v>29</v>
      </c>
      <c r="P1783" s="25">
        <v>-11.01</v>
      </c>
      <c r="Q1783" s="25">
        <v>6.6199999999999992</v>
      </c>
      <c r="R1783" s="25">
        <v>44.33961698231289</v>
      </c>
      <c r="S1783" s="25">
        <v>-27.69025428107005</v>
      </c>
      <c r="T1783" s="27">
        <v>16.64936270124284</v>
      </c>
    </row>
    <row r="1784" spans="1:20">
      <c r="A1784" s="28" t="s">
        <v>2163</v>
      </c>
      <c r="B1784" s="22" t="s">
        <v>61</v>
      </c>
      <c r="C1784" s="22" t="s">
        <v>32</v>
      </c>
      <c r="D1784" s="22" t="s">
        <v>105</v>
      </c>
      <c r="E1784" s="22" t="s">
        <v>26</v>
      </c>
      <c r="F1784" s="23">
        <v>40998</v>
      </c>
      <c r="G1784" s="24" t="s">
        <v>27</v>
      </c>
      <c r="H1784" s="25">
        <v>347.13</v>
      </c>
      <c r="I1784" s="25">
        <v>-182.12</v>
      </c>
      <c r="J1784" s="25">
        <v>165.01</v>
      </c>
      <c r="K1784" s="41">
        <f t="shared" si="58"/>
        <v>2012</v>
      </c>
      <c r="L1784" s="42">
        <f t="shared" si="57"/>
        <v>291.62579617834393</v>
      </c>
      <c r="M1784" s="39">
        <f>(VLOOKUP(DATE(2005,12,1),IGPM!A:B,2,1)/VLOOKUP(DATE(YEAR(F1784),MONTH(F1784),1),IGPM!A:B,2,1))*H1784</f>
        <v>244.22288189412933</v>
      </c>
      <c r="N1784" s="26" t="s">
        <v>28</v>
      </c>
      <c r="O1784" s="26" t="s">
        <v>29</v>
      </c>
      <c r="P1784" s="25">
        <v>-182.12</v>
      </c>
      <c r="Q1784" s="25">
        <v>165.01</v>
      </c>
      <c r="R1784" s="25">
        <v>873.03523783722494</v>
      </c>
      <c r="S1784" s="25">
        <v>-458.03352494718234</v>
      </c>
      <c r="T1784" s="27">
        <v>415.0017128900426</v>
      </c>
    </row>
    <row r="1785" spans="1:20">
      <c r="A1785" s="28" t="s">
        <v>2164</v>
      </c>
      <c r="B1785" s="22" t="s">
        <v>1955</v>
      </c>
      <c r="C1785" s="22" t="s">
        <v>32</v>
      </c>
      <c r="D1785" s="22" t="s">
        <v>105</v>
      </c>
      <c r="E1785" s="22" t="s">
        <v>26</v>
      </c>
      <c r="F1785" s="23">
        <v>40998</v>
      </c>
      <c r="G1785" s="24" t="s">
        <v>27</v>
      </c>
      <c r="H1785" s="25">
        <v>184.7</v>
      </c>
      <c r="I1785" s="25">
        <v>-115.31</v>
      </c>
      <c r="J1785" s="25">
        <v>69.389999999999986</v>
      </c>
      <c r="K1785" s="41">
        <f t="shared" si="58"/>
        <v>2012</v>
      </c>
      <c r="L1785" s="42">
        <f t="shared" si="57"/>
        <v>245.07067903911195</v>
      </c>
      <c r="M1785" s="39">
        <f>(VLOOKUP(DATE(2005,12,1),IGPM!A:B,2,1)/VLOOKUP(DATE(YEAR(F1785),MONTH(F1785),1),IGPM!A:B,2,1))*H1785</f>
        <v>129.94545641645979</v>
      </c>
      <c r="N1785" s="26" t="s">
        <v>28</v>
      </c>
      <c r="O1785" s="26" t="s">
        <v>29</v>
      </c>
      <c r="P1785" s="25">
        <v>-115.31</v>
      </c>
      <c r="Q1785" s="25">
        <v>69.389999999999986</v>
      </c>
      <c r="R1785" s="25">
        <v>464.52224938361832</v>
      </c>
      <c r="S1785" s="25">
        <v>-290.00574215714687</v>
      </c>
      <c r="T1785" s="27">
        <v>174.51650722647145</v>
      </c>
    </row>
    <row r="1786" spans="1:20">
      <c r="A1786" s="28" t="s">
        <v>2165</v>
      </c>
      <c r="B1786" s="22" t="s">
        <v>401</v>
      </c>
      <c r="C1786" s="22" t="s">
        <v>32</v>
      </c>
      <c r="D1786" s="22" t="s">
        <v>105</v>
      </c>
      <c r="E1786" s="22" t="s">
        <v>26</v>
      </c>
      <c r="F1786" s="23">
        <v>40998</v>
      </c>
      <c r="G1786" s="24" t="s">
        <v>27</v>
      </c>
      <c r="H1786" s="25">
        <v>28.77</v>
      </c>
      <c r="I1786" s="25">
        <v>-18.75</v>
      </c>
      <c r="J1786" s="25">
        <v>10.02</v>
      </c>
      <c r="K1786" s="41">
        <f t="shared" si="58"/>
        <v>2012</v>
      </c>
      <c r="L1786" s="42">
        <f t="shared" si="57"/>
        <v>234.76319999999998</v>
      </c>
      <c r="M1786" s="39">
        <f>(VLOOKUP(DATE(2005,12,1),IGPM!A:B,2,1)/VLOOKUP(DATE(YEAR(F1786),MONTH(F1786),1),IGPM!A:B,2,1))*H1786</f>
        <v>20.241097894431771</v>
      </c>
      <c r="N1786" s="26" t="s">
        <v>28</v>
      </c>
      <c r="O1786" s="26" t="s">
        <v>29</v>
      </c>
      <c r="P1786" s="25">
        <v>-18.75</v>
      </c>
      <c r="Q1786" s="25">
        <v>10.02</v>
      </c>
      <c r="R1786" s="25">
        <v>72.356822494676223</v>
      </c>
      <c r="S1786" s="25">
        <v>-47.156427590378151</v>
      </c>
      <c r="T1786" s="27">
        <v>25.200394904298072</v>
      </c>
    </row>
    <row r="1787" spans="1:20">
      <c r="A1787" s="28" t="s">
        <v>2166</v>
      </c>
      <c r="B1787" s="22" t="s">
        <v>399</v>
      </c>
      <c r="C1787" s="22" t="s">
        <v>32</v>
      </c>
      <c r="D1787" s="22" t="s">
        <v>105</v>
      </c>
      <c r="E1787" s="22" t="s">
        <v>26</v>
      </c>
      <c r="F1787" s="23">
        <v>40998</v>
      </c>
      <c r="G1787" s="24" t="s">
        <v>27</v>
      </c>
      <c r="H1787" s="25">
        <v>17.63</v>
      </c>
      <c r="I1787" s="25">
        <v>-11.01</v>
      </c>
      <c r="J1787" s="25">
        <v>6.6199999999999992</v>
      </c>
      <c r="K1787" s="41">
        <f t="shared" si="58"/>
        <v>2012</v>
      </c>
      <c r="L1787" s="42">
        <f t="shared" si="57"/>
        <v>244.99455040871933</v>
      </c>
      <c r="M1787" s="39">
        <f>(VLOOKUP(DATE(2005,12,1),IGPM!A:B,2,1)/VLOOKUP(DATE(YEAR(F1787),MONTH(F1787),1),IGPM!A:B,2,1))*H1787</f>
        <v>12.403564681224614</v>
      </c>
      <c r="N1787" s="26" t="s">
        <v>28</v>
      </c>
      <c r="O1787" s="26" t="s">
        <v>29</v>
      </c>
      <c r="P1787" s="25">
        <v>-11.01</v>
      </c>
      <c r="Q1787" s="25">
        <v>6.6199999999999992</v>
      </c>
      <c r="R1787" s="25">
        <v>44.33961698231289</v>
      </c>
      <c r="S1787" s="25">
        <v>-27.69025428107005</v>
      </c>
      <c r="T1787" s="27">
        <v>16.64936270124284</v>
      </c>
    </row>
    <row r="1788" spans="1:20">
      <c r="A1788" s="28" t="s">
        <v>2167</v>
      </c>
      <c r="B1788" s="22" t="s">
        <v>61</v>
      </c>
      <c r="C1788" s="22" t="s">
        <v>32</v>
      </c>
      <c r="D1788" s="22" t="s">
        <v>105</v>
      </c>
      <c r="E1788" s="22" t="s">
        <v>26</v>
      </c>
      <c r="F1788" s="23">
        <v>40998</v>
      </c>
      <c r="G1788" s="24" t="s">
        <v>27</v>
      </c>
      <c r="H1788" s="25">
        <v>347.13</v>
      </c>
      <c r="I1788" s="25">
        <v>-182.12</v>
      </c>
      <c r="J1788" s="25">
        <v>165.01</v>
      </c>
      <c r="K1788" s="41">
        <f t="shared" si="58"/>
        <v>2012</v>
      </c>
      <c r="L1788" s="42">
        <f t="shared" si="57"/>
        <v>291.62579617834393</v>
      </c>
      <c r="M1788" s="39">
        <f>(VLOOKUP(DATE(2005,12,1),IGPM!A:B,2,1)/VLOOKUP(DATE(YEAR(F1788),MONTH(F1788),1),IGPM!A:B,2,1))*H1788</f>
        <v>244.22288189412933</v>
      </c>
      <c r="N1788" s="26" t="s">
        <v>28</v>
      </c>
      <c r="O1788" s="26" t="s">
        <v>29</v>
      </c>
      <c r="P1788" s="25">
        <v>-182.12</v>
      </c>
      <c r="Q1788" s="25">
        <v>165.01</v>
      </c>
      <c r="R1788" s="25">
        <v>873.03523783722494</v>
      </c>
      <c r="S1788" s="25">
        <v>-458.03352494718234</v>
      </c>
      <c r="T1788" s="27">
        <v>415.0017128900426</v>
      </c>
    </row>
    <row r="1789" spans="1:20">
      <c r="A1789" s="28" t="s">
        <v>2168</v>
      </c>
      <c r="B1789" s="22" t="s">
        <v>1955</v>
      </c>
      <c r="C1789" s="22" t="s">
        <v>32</v>
      </c>
      <c r="D1789" s="22" t="s">
        <v>105</v>
      </c>
      <c r="E1789" s="22" t="s">
        <v>26</v>
      </c>
      <c r="F1789" s="23">
        <v>40998</v>
      </c>
      <c r="G1789" s="24" t="s">
        <v>27</v>
      </c>
      <c r="H1789" s="25">
        <v>165.21</v>
      </c>
      <c r="I1789" s="25">
        <v>-110.77</v>
      </c>
      <c r="J1789" s="25">
        <v>54.440000000000012</v>
      </c>
      <c r="K1789" s="41">
        <f t="shared" si="58"/>
        <v>2012</v>
      </c>
      <c r="L1789" s="42">
        <f t="shared" si="57"/>
        <v>228.19472781439021</v>
      </c>
      <c r="M1789" s="39">
        <f>(VLOOKUP(DATE(2005,12,1),IGPM!A:B,2,1)/VLOOKUP(DATE(YEAR(F1789),MONTH(F1789),1),IGPM!A:B,2,1))*H1789</f>
        <v>116.2332910371593</v>
      </c>
      <c r="N1789" s="26" t="s">
        <v>28</v>
      </c>
      <c r="O1789" s="26" t="s">
        <v>29</v>
      </c>
      <c r="P1789" s="25">
        <v>-110.77</v>
      </c>
      <c r="Q1789" s="25">
        <v>54.440000000000012</v>
      </c>
      <c r="R1789" s="25">
        <v>415.50471478433997</v>
      </c>
      <c r="S1789" s="25">
        <v>-278.58759915659664</v>
      </c>
      <c r="T1789" s="27">
        <v>136.91711562774333</v>
      </c>
    </row>
    <row r="1790" spans="1:20">
      <c r="A1790" s="28" t="s">
        <v>2169</v>
      </c>
      <c r="B1790" s="22" t="s">
        <v>401</v>
      </c>
      <c r="C1790" s="22" t="s">
        <v>32</v>
      </c>
      <c r="D1790" s="22" t="s">
        <v>105</v>
      </c>
      <c r="E1790" s="22" t="s">
        <v>26</v>
      </c>
      <c r="F1790" s="23">
        <v>40998</v>
      </c>
      <c r="G1790" s="24" t="s">
        <v>27</v>
      </c>
      <c r="H1790" s="25">
        <v>28.77</v>
      </c>
      <c r="I1790" s="25">
        <v>-18.75</v>
      </c>
      <c r="J1790" s="25">
        <v>10.02</v>
      </c>
      <c r="K1790" s="41">
        <f t="shared" si="58"/>
        <v>2012</v>
      </c>
      <c r="L1790" s="42">
        <f t="shared" si="57"/>
        <v>234.76319999999998</v>
      </c>
      <c r="M1790" s="39">
        <f>(VLOOKUP(DATE(2005,12,1),IGPM!A:B,2,1)/VLOOKUP(DATE(YEAR(F1790),MONTH(F1790),1),IGPM!A:B,2,1))*H1790</f>
        <v>20.241097894431771</v>
      </c>
      <c r="N1790" s="26" t="s">
        <v>28</v>
      </c>
      <c r="O1790" s="26" t="s">
        <v>29</v>
      </c>
      <c r="P1790" s="25">
        <v>-18.75</v>
      </c>
      <c r="Q1790" s="25">
        <v>10.02</v>
      </c>
      <c r="R1790" s="25">
        <v>72.356822494676223</v>
      </c>
      <c r="S1790" s="25">
        <v>-47.156427590378151</v>
      </c>
      <c r="T1790" s="27">
        <v>25.200394904298072</v>
      </c>
    </row>
    <row r="1791" spans="1:20">
      <c r="A1791" s="28" t="s">
        <v>2170</v>
      </c>
      <c r="B1791" s="22" t="s">
        <v>399</v>
      </c>
      <c r="C1791" s="22" t="s">
        <v>32</v>
      </c>
      <c r="D1791" s="22" t="s">
        <v>105</v>
      </c>
      <c r="E1791" s="22" t="s">
        <v>26</v>
      </c>
      <c r="F1791" s="23">
        <v>40998</v>
      </c>
      <c r="G1791" s="24" t="s">
        <v>27</v>
      </c>
      <c r="H1791" s="25">
        <v>17.63</v>
      </c>
      <c r="I1791" s="25">
        <v>-11.01</v>
      </c>
      <c r="J1791" s="25">
        <v>6.6199999999999992</v>
      </c>
      <c r="K1791" s="41">
        <f t="shared" si="58"/>
        <v>2012</v>
      </c>
      <c r="L1791" s="42">
        <f t="shared" si="57"/>
        <v>244.99455040871933</v>
      </c>
      <c r="M1791" s="39">
        <f>(VLOOKUP(DATE(2005,12,1),IGPM!A:B,2,1)/VLOOKUP(DATE(YEAR(F1791),MONTH(F1791),1),IGPM!A:B,2,1))*H1791</f>
        <v>12.403564681224614</v>
      </c>
      <c r="N1791" s="26" t="s">
        <v>28</v>
      </c>
      <c r="O1791" s="26" t="s">
        <v>29</v>
      </c>
      <c r="P1791" s="25">
        <v>-11.01</v>
      </c>
      <c r="Q1791" s="25">
        <v>6.6199999999999992</v>
      </c>
      <c r="R1791" s="25">
        <v>44.33961698231289</v>
      </c>
      <c r="S1791" s="25">
        <v>-27.69025428107005</v>
      </c>
      <c r="T1791" s="27">
        <v>16.64936270124284</v>
      </c>
    </row>
    <row r="1792" spans="1:20">
      <c r="A1792" s="28" t="s">
        <v>2171</v>
      </c>
      <c r="B1792" s="22" t="s">
        <v>61</v>
      </c>
      <c r="C1792" s="22" t="s">
        <v>32</v>
      </c>
      <c r="D1792" s="22" t="s">
        <v>105</v>
      </c>
      <c r="E1792" s="22" t="s">
        <v>26</v>
      </c>
      <c r="F1792" s="23">
        <v>40998</v>
      </c>
      <c r="G1792" s="24" t="s">
        <v>27</v>
      </c>
      <c r="H1792" s="25">
        <v>347.13</v>
      </c>
      <c r="I1792" s="25">
        <v>-182.12</v>
      </c>
      <c r="J1792" s="25">
        <v>165.01</v>
      </c>
      <c r="K1792" s="41">
        <f t="shared" si="58"/>
        <v>2012</v>
      </c>
      <c r="L1792" s="42">
        <f t="shared" si="57"/>
        <v>291.62579617834393</v>
      </c>
      <c r="M1792" s="39">
        <f>(VLOOKUP(DATE(2005,12,1),IGPM!A:B,2,1)/VLOOKUP(DATE(YEAR(F1792),MONTH(F1792),1),IGPM!A:B,2,1))*H1792</f>
        <v>244.22288189412933</v>
      </c>
      <c r="N1792" s="26" t="s">
        <v>28</v>
      </c>
      <c r="O1792" s="26" t="s">
        <v>29</v>
      </c>
      <c r="P1792" s="25">
        <v>-182.12</v>
      </c>
      <c r="Q1792" s="25">
        <v>165.01</v>
      </c>
      <c r="R1792" s="25">
        <v>873.03523783722494</v>
      </c>
      <c r="S1792" s="25">
        <v>-458.03352494718234</v>
      </c>
      <c r="T1792" s="27">
        <v>415.0017128900426</v>
      </c>
    </row>
    <row r="1793" spans="1:20">
      <c r="A1793" s="28" t="s">
        <v>2172</v>
      </c>
      <c r="B1793" s="22" t="s">
        <v>1955</v>
      </c>
      <c r="C1793" s="22" t="s">
        <v>32</v>
      </c>
      <c r="D1793" s="22" t="s">
        <v>105</v>
      </c>
      <c r="E1793" s="22" t="s">
        <v>26</v>
      </c>
      <c r="F1793" s="23">
        <v>40998</v>
      </c>
      <c r="G1793" s="24" t="s">
        <v>27</v>
      </c>
      <c r="H1793" s="25">
        <v>165.21</v>
      </c>
      <c r="I1793" s="25">
        <v>-110.77</v>
      </c>
      <c r="J1793" s="25">
        <v>54.440000000000012</v>
      </c>
      <c r="K1793" s="41">
        <f t="shared" si="58"/>
        <v>2012</v>
      </c>
      <c r="L1793" s="42">
        <f t="shared" si="57"/>
        <v>228.19472781439021</v>
      </c>
      <c r="M1793" s="39">
        <f>(VLOOKUP(DATE(2005,12,1),IGPM!A:B,2,1)/VLOOKUP(DATE(YEAR(F1793),MONTH(F1793),1),IGPM!A:B,2,1))*H1793</f>
        <v>116.2332910371593</v>
      </c>
      <c r="N1793" s="26" t="s">
        <v>28</v>
      </c>
      <c r="O1793" s="26" t="s">
        <v>29</v>
      </c>
      <c r="P1793" s="25">
        <v>-110.77</v>
      </c>
      <c r="Q1793" s="25">
        <v>54.440000000000012</v>
      </c>
      <c r="R1793" s="25">
        <v>415.50471478433997</v>
      </c>
      <c r="S1793" s="25">
        <v>-278.58759915659664</v>
      </c>
      <c r="T1793" s="27">
        <v>136.91711562774333</v>
      </c>
    </row>
    <row r="1794" spans="1:20">
      <c r="A1794" s="28" t="s">
        <v>2173</v>
      </c>
      <c r="B1794" s="22" t="s">
        <v>213</v>
      </c>
      <c r="C1794" s="22" t="s">
        <v>32</v>
      </c>
      <c r="D1794" s="22" t="s">
        <v>105</v>
      </c>
      <c r="E1794" s="22" t="s">
        <v>26</v>
      </c>
      <c r="F1794" s="23">
        <v>40998</v>
      </c>
      <c r="G1794" s="24" t="s">
        <v>27</v>
      </c>
      <c r="H1794" s="25">
        <v>180.06</v>
      </c>
      <c r="I1794" s="25">
        <v>-100.21</v>
      </c>
      <c r="J1794" s="25">
        <v>79.850000000000009</v>
      </c>
      <c r="K1794" s="41">
        <f t="shared" si="58"/>
        <v>2012</v>
      </c>
      <c r="L1794" s="42">
        <f t="shared" si="57"/>
        <v>274.914479592855</v>
      </c>
      <c r="M1794" s="39">
        <f>(VLOOKUP(DATE(2005,12,1),IGPM!A:B,2,1)/VLOOKUP(DATE(YEAR(F1794),MONTH(F1794),1),IGPM!A:B,2,1))*H1794</f>
        <v>126.68099015889416</v>
      </c>
      <c r="N1794" s="26" t="s">
        <v>28</v>
      </c>
      <c r="O1794" s="26" t="s">
        <v>29</v>
      </c>
      <c r="P1794" s="25">
        <v>-100.21</v>
      </c>
      <c r="Q1794" s="25">
        <v>79.850000000000009</v>
      </c>
      <c r="R1794" s="25">
        <v>452.85260543591943</v>
      </c>
      <c r="S1794" s="25">
        <v>-252.02909913769568</v>
      </c>
      <c r="T1794" s="27">
        <v>200.82350629822375</v>
      </c>
    </row>
    <row r="1795" spans="1:20">
      <c r="A1795" s="28" t="s">
        <v>2174</v>
      </c>
      <c r="B1795" s="22" t="s">
        <v>53</v>
      </c>
      <c r="C1795" s="22" t="s">
        <v>32</v>
      </c>
      <c r="D1795" s="22" t="s">
        <v>105</v>
      </c>
      <c r="E1795" s="22" t="s">
        <v>26</v>
      </c>
      <c r="F1795" s="23">
        <v>40998</v>
      </c>
      <c r="G1795" s="24" t="s">
        <v>27</v>
      </c>
      <c r="H1795" s="25">
        <v>236.68</v>
      </c>
      <c r="I1795" s="25">
        <v>-130.88999999999999</v>
      </c>
      <c r="J1795" s="25">
        <v>105.79000000000002</v>
      </c>
      <c r="K1795" s="41">
        <f t="shared" si="58"/>
        <v>2012</v>
      </c>
      <c r="L1795" s="42">
        <f t="shared" ref="L1795:L1858" si="59">IFERROR((DATEDIF(F1795,DATE(2024,12,31),"M")*H1795)/(H1795-J1795),12*_xlfn.NUMBERVALUE(LEFT(G1795,3)))</f>
        <v>276.66009626403854</v>
      </c>
      <c r="M1795" s="39">
        <f>(VLOOKUP(DATE(2005,12,1),IGPM!A:B,2,1)/VLOOKUP(DATE(YEAR(F1795),MONTH(F1795),1),IGPM!A:B,2,1))*H1795</f>
        <v>166.51592108634384</v>
      </c>
      <c r="N1795" s="26" t="s">
        <v>28</v>
      </c>
      <c r="O1795" s="26" t="s">
        <v>29</v>
      </c>
      <c r="P1795" s="25">
        <v>-130.88999999999999</v>
      </c>
      <c r="Q1795" s="25">
        <v>105.79000000000002</v>
      </c>
      <c r="R1795" s="25">
        <v>595.25244171150405</v>
      </c>
      <c r="S1795" s="25">
        <v>-329.18958972291176</v>
      </c>
      <c r="T1795" s="27">
        <v>266.06285198859229</v>
      </c>
    </row>
    <row r="1796" spans="1:20">
      <c r="A1796" s="28" t="s">
        <v>2175</v>
      </c>
      <c r="B1796" s="22" t="s">
        <v>51</v>
      </c>
      <c r="C1796" s="22" t="s">
        <v>32</v>
      </c>
      <c r="D1796" s="22" t="s">
        <v>105</v>
      </c>
      <c r="E1796" s="22" t="s">
        <v>26</v>
      </c>
      <c r="F1796" s="23">
        <v>40998</v>
      </c>
      <c r="G1796" s="24" t="s">
        <v>27</v>
      </c>
      <c r="H1796" s="25">
        <v>88.17</v>
      </c>
      <c r="I1796" s="25">
        <v>-49.44</v>
      </c>
      <c r="J1796" s="25">
        <v>38.730000000000004</v>
      </c>
      <c r="K1796" s="41">
        <f t="shared" si="58"/>
        <v>2012</v>
      </c>
      <c r="L1796" s="42">
        <f t="shared" si="59"/>
        <v>272.85618932038835</v>
      </c>
      <c r="M1796" s="39">
        <f>(VLOOKUP(DATE(2005,12,1),IGPM!A:B,2,1)/VLOOKUP(DATE(YEAR(F1796),MONTH(F1796),1),IGPM!A:B,2,1))*H1796</f>
        <v>62.031894381371202</v>
      </c>
      <c r="N1796" s="26" t="s">
        <v>28</v>
      </c>
      <c r="O1796" s="26" t="s">
        <v>29</v>
      </c>
      <c r="P1796" s="25">
        <v>-49.44</v>
      </c>
      <c r="Q1796" s="25">
        <v>38.730000000000004</v>
      </c>
      <c r="R1796" s="25">
        <v>221.7483851009942</v>
      </c>
      <c r="S1796" s="25">
        <v>-124.3420682703091</v>
      </c>
      <c r="T1796" s="27">
        <v>97.4063168306851</v>
      </c>
    </row>
    <row r="1797" spans="1:20">
      <c r="A1797" s="28" t="s">
        <v>2176</v>
      </c>
      <c r="B1797" s="22" t="s">
        <v>213</v>
      </c>
      <c r="C1797" s="22" t="s">
        <v>32</v>
      </c>
      <c r="D1797" s="22" t="s">
        <v>105</v>
      </c>
      <c r="E1797" s="22" t="s">
        <v>26</v>
      </c>
      <c r="F1797" s="23">
        <v>40998</v>
      </c>
      <c r="G1797" s="24" t="s">
        <v>27</v>
      </c>
      <c r="H1797" s="25">
        <v>180.06</v>
      </c>
      <c r="I1797" s="25">
        <v>-100.21</v>
      </c>
      <c r="J1797" s="25">
        <v>79.850000000000009</v>
      </c>
      <c r="K1797" s="41">
        <f t="shared" ref="K1797:K1860" si="60">YEAR(F1797)</f>
        <v>2012</v>
      </c>
      <c r="L1797" s="42">
        <f t="shared" si="59"/>
        <v>274.914479592855</v>
      </c>
      <c r="M1797" s="39">
        <f>(VLOOKUP(DATE(2005,12,1),IGPM!A:B,2,1)/VLOOKUP(DATE(YEAR(F1797),MONTH(F1797),1),IGPM!A:B,2,1))*H1797</f>
        <v>126.68099015889416</v>
      </c>
      <c r="N1797" s="26" t="s">
        <v>28</v>
      </c>
      <c r="O1797" s="26" t="s">
        <v>29</v>
      </c>
      <c r="P1797" s="25">
        <v>-100.21</v>
      </c>
      <c r="Q1797" s="25">
        <v>79.850000000000009</v>
      </c>
      <c r="R1797" s="25">
        <v>452.85260543591943</v>
      </c>
      <c r="S1797" s="25">
        <v>-252.02909913769568</v>
      </c>
      <c r="T1797" s="27">
        <v>200.82350629822375</v>
      </c>
    </row>
    <row r="1798" spans="1:20">
      <c r="A1798" s="28" t="s">
        <v>2177</v>
      </c>
      <c r="B1798" s="22" t="s">
        <v>53</v>
      </c>
      <c r="C1798" s="22" t="s">
        <v>32</v>
      </c>
      <c r="D1798" s="22" t="s">
        <v>105</v>
      </c>
      <c r="E1798" s="22" t="s">
        <v>26</v>
      </c>
      <c r="F1798" s="23">
        <v>40998</v>
      </c>
      <c r="G1798" s="24" t="s">
        <v>27</v>
      </c>
      <c r="H1798" s="25">
        <v>236.68</v>
      </c>
      <c r="I1798" s="25">
        <v>-130.88999999999999</v>
      </c>
      <c r="J1798" s="25">
        <v>105.79000000000002</v>
      </c>
      <c r="K1798" s="41">
        <f t="shared" si="60"/>
        <v>2012</v>
      </c>
      <c r="L1798" s="42">
        <f t="shared" si="59"/>
        <v>276.66009626403854</v>
      </c>
      <c r="M1798" s="39">
        <f>(VLOOKUP(DATE(2005,12,1),IGPM!A:B,2,1)/VLOOKUP(DATE(YEAR(F1798),MONTH(F1798),1),IGPM!A:B,2,1))*H1798</f>
        <v>166.51592108634384</v>
      </c>
      <c r="N1798" s="26" t="s">
        <v>28</v>
      </c>
      <c r="O1798" s="26" t="s">
        <v>29</v>
      </c>
      <c r="P1798" s="25">
        <v>-130.88999999999999</v>
      </c>
      <c r="Q1798" s="25">
        <v>105.79000000000002</v>
      </c>
      <c r="R1798" s="25">
        <v>595.25244171150405</v>
      </c>
      <c r="S1798" s="25">
        <v>-329.18958972291176</v>
      </c>
      <c r="T1798" s="27">
        <v>266.06285198859229</v>
      </c>
    </row>
    <row r="1799" spans="1:20">
      <c r="A1799" s="28" t="s">
        <v>2178</v>
      </c>
      <c r="B1799" s="22" t="s">
        <v>51</v>
      </c>
      <c r="C1799" s="22" t="s">
        <v>32</v>
      </c>
      <c r="D1799" s="22" t="s">
        <v>105</v>
      </c>
      <c r="E1799" s="22" t="s">
        <v>26</v>
      </c>
      <c r="F1799" s="23">
        <v>40998</v>
      </c>
      <c r="G1799" s="24" t="s">
        <v>27</v>
      </c>
      <c r="H1799" s="25">
        <v>88.17</v>
      </c>
      <c r="I1799" s="25">
        <v>-49.44</v>
      </c>
      <c r="J1799" s="25">
        <v>38.730000000000004</v>
      </c>
      <c r="K1799" s="41">
        <f t="shared" si="60"/>
        <v>2012</v>
      </c>
      <c r="L1799" s="42">
        <f t="shared" si="59"/>
        <v>272.85618932038835</v>
      </c>
      <c r="M1799" s="39">
        <f>(VLOOKUP(DATE(2005,12,1),IGPM!A:B,2,1)/VLOOKUP(DATE(YEAR(F1799),MONTH(F1799),1),IGPM!A:B,2,1))*H1799</f>
        <v>62.031894381371202</v>
      </c>
      <c r="N1799" s="26" t="s">
        <v>28</v>
      </c>
      <c r="O1799" s="26" t="s">
        <v>29</v>
      </c>
      <c r="P1799" s="25">
        <v>-49.44</v>
      </c>
      <c r="Q1799" s="25">
        <v>38.730000000000004</v>
      </c>
      <c r="R1799" s="25">
        <v>221.7483851009942</v>
      </c>
      <c r="S1799" s="25">
        <v>-124.3420682703091</v>
      </c>
      <c r="T1799" s="27">
        <v>97.4063168306851</v>
      </c>
    </row>
    <row r="1800" spans="1:20">
      <c r="A1800" s="28" t="s">
        <v>2179</v>
      </c>
      <c r="B1800" s="22" t="s">
        <v>213</v>
      </c>
      <c r="C1800" s="22" t="s">
        <v>32</v>
      </c>
      <c r="D1800" s="22" t="s">
        <v>105</v>
      </c>
      <c r="E1800" s="22" t="s">
        <v>26</v>
      </c>
      <c r="F1800" s="23">
        <v>40998</v>
      </c>
      <c r="G1800" s="24" t="s">
        <v>27</v>
      </c>
      <c r="H1800" s="25">
        <v>180.06</v>
      </c>
      <c r="I1800" s="25">
        <v>-100.21</v>
      </c>
      <c r="J1800" s="25">
        <v>79.850000000000009</v>
      </c>
      <c r="K1800" s="41">
        <f t="shared" si="60"/>
        <v>2012</v>
      </c>
      <c r="L1800" s="42">
        <f t="shared" si="59"/>
        <v>274.914479592855</v>
      </c>
      <c r="M1800" s="39">
        <f>(VLOOKUP(DATE(2005,12,1),IGPM!A:B,2,1)/VLOOKUP(DATE(YEAR(F1800),MONTH(F1800),1),IGPM!A:B,2,1))*H1800</f>
        <v>126.68099015889416</v>
      </c>
      <c r="N1800" s="26" t="s">
        <v>28</v>
      </c>
      <c r="O1800" s="26" t="s">
        <v>29</v>
      </c>
      <c r="P1800" s="25">
        <v>-100.21</v>
      </c>
      <c r="Q1800" s="25">
        <v>79.850000000000009</v>
      </c>
      <c r="R1800" s="25">
        <v>452.85260543591943</v>
      </c>
      <c r="S1800" s="25">
        <v>-252.02909913769568</v>
      </c>
      <c r="T1800" s="27">
        <v>200.82350629822375</v>
      </c>
    </row>
    <row r="1801" spans="1:20">
      <c r="A1801" s="28" t="s">
        <v>2180</v>
      </c>
      <c r="B1801" s="22" t="s">
        <v>53</v>
      </c>
      <c r="C1801" s="22" t="s">
        <v>32</v>
      </c>
      <c r="D1801" s="22" t="s">
        <v>105</v>
      </c>
      <c r="E1801" s="22" t="s">
        <v>26</v>
      </c>
      <c r="F1801" s="23">
        <v>40998</v>
      </c>
      <c r="G1801" s="24" t="s">
        <v>27</v>
      </c>
      <c r="H1801" s="25">
        <v>236.68</v>
      </c>
      <c r="I1801" s="25">
        <v>-125.38</v>
      </c>
      <c r="J1801" s="25">
        <v>111.30000000000001</v>
      </c>
      <c r="K1801" s="41">
        <f t="shared" si="60"/>
        <v>2012</v>
      </c>
      <c r="L1801" s="42">
        <f t="shared" si="59"/>
        <v>288.81831233051525</v>
      </c>
      <c r="M1801" s="39">
        <f>(VLOOKUP(DATE(2005,12,1),IGPM!A:B,2,1)/VLOOKUP(DATE(YEAR(F1801),MONTH(F1801),1),IGPM!A:B,2,1))*H1801</f>
        <v>166.51592108634384</v>
      </c>
      <c r="N1801" s="26" t="s">
        <v>28</v>
      </c>
      <c r="O1801" s="26" t="s">
        <v>29</v>
      </c>
      <c r="P1801" s="25">
        <v>-125.38</v>
      </c>
      <c r="Q1801" s="25">
        <v>111.30000000000001</v>
      </c>
      <c r="R1801" s="25">
        <v>595.25244171150405</v>
      </c>
      <c r="S1801" s="25">
        <v>-315.33188753501929</v>
      </c>
      <c r="T1801" s="27">
        <v>279.92055417648476</v>
      </c>
    </row>
    <row r="1802" spans="1:20">
      <c r="A1802" s="28" t="s">
        <v>2181</v>
      </c>
      <c r="B1802" s="22" t="s">
        <v>51</v>
      </c>
      <c r="C1802" s="22" t="s">
        <v>32</v>
      </c>
      <c r="D1802" s="22" t="s">
        <v>105</v>
      </c>
      <c r="E1802" s="22" t="s">
        <v>26</v>
      </c>
      <c r="F1802" s="23">
        <v>40998</v>
      </c>
      <c r="G1802" s="24" t="s">
        <v>27</v>
      </c>
      <c r="H1802" s="25">
        <v>88.17</v>
      </c>
      <c r="I1802" s="25">
        <v>-49.44</v>
      </c>
      <c r="J1802" s="25">
        <v>38.730000000000004</v>
      </c>
      <c r="K1802" s="41">
        <f t="shared" si="60"/>
        <v>2012</v>
      </c>
      <c r="L1802" s="42">
        <f t="shared" si="59"/>
        <v>272.85618932038835</v>
      </c>
      <c r="M1802" s="39">
        <f>(VLOOKUP(DATE(2005,12,1),IGPM!A:B,2,1)/VLOOKUP(DATE(YEAR(F1802),MONTH(F1802),1),IGPM!A:B,2,1))*H1802</f>
        <v>62.031894381371202</v>
      </c>
      <c r="N1802" s="26" t="s">
        <v>28</v>
      </c>
      <c r="O1802" s="26" t="s">
        <v>29</v>
      </c>
      <c r="P1802" s="25">
        <v>-49.44</v>
      </c>
      <c r="Q1802" s="25">
        <v>38.730000000000004</v>
      </c>
      <c r="R1802" s="25">
        <v>221.7483851009942</v>
      </c>
      <c r="S1802" s="25">
        <v>-124.3420682703091</v>
      </c>
      <c r="T1802" s="27">
        <v>97.4063168306851</v>
      </c>
    </row>
    <row r="1803" spans="1:20">
      <c r="A1803" s="28" t="s">
        <v>2182</v>
      </c>
      <c r="B1803" s="22" t="s">
        <v>90</v>
      </c>
      <c r="C1803" s="22" t="s">
        <v>91</v>
      </c>
      <c r="D1803" s="22" t="s">
        <v>105</v>
      </c>
      <c r="E1803" s="22" t="s">
        <v>26</v>
      </c>
      <c r="F1803" s="23">
        <v>40998</v>
      </c>
      <c r="G1803" s="24" t="s">
        <v>27</v>
      </c>
      <c r="H1803" s="25">
        <v>90.96</v>
      </c>
      <c r="I1803" s="25">
        <v>-41.05</v>
      </c>
      <c r="J1803" s="25">
        <v>49.91</v>
      </c>
      <c r="K1803" s="41">
        <f t="shared" si="60"/>
        <v>2012</v>
      </c>
      <c r="L1803" s="42">
        <f t="shared" si="59"/>
        <v>339.02265529841657</v>
      </c>
      <c r="M1803" s="39">
        <f>(VLOOKUP(DATE(2005,12,1),IGPM!A:B,2,1)/VLOOKUP(DATE(YEAR(F1803),MONTH(F1803),1),IGPM!A:B,2,1))*H1803</f>
        <v>63.994795428485013</v>
      </c>
      <c r="N1803" s="26" t="s">
        <v>28</v>
      </c>
      <c r="O1803" s="26" t="s">
        <v>29</v>
      </c>
      <c r="P1803" s="25">
        <v>-41.05</v>
      </c>
      <c r="Q1803" s="25">
        <v>49.91</v>
      </c>
      <c r="R1803" s="25">
        <v>228.76526152644246</v>
      </c>
      <c r="S1803" s="25">
        <v>-103.24113880453456</v>
      </c>
      <c r="T1803" s="27">
        <v>125.5241227219079</v>
      </c>
    </row>
    <row r="1804" spans="1:20">
      <c r="A1804" s="28" t="s">
        <v>2183</v>
      </c>
      <c r="B1804" s="22" t="s">
        <v>1365</v>
      </c>
      <c r="C1804" s="22" t="s">
        <v>32</v>
      </c>
      <c r="D1804" s="22" t="s">
        <v>25</v>
      </c>
      <c r="E1804" s="22" t="s">
        <v>26</v>
      </c>
      <c r="F1804" s="23">
        <v>40998</v>
      </c>
      <c r="G1804" s="24" t="s">
        <v>27</v>
      </c>
      <c r="H1804" s="25">
        <v>9281.48</v>
      </c>
      <c r="I1804" s="25">
        <v>-5742.35</v>
      </c>
      <c r="J1804" s="25">
        <v>3539.1299999999992</v>
      </c>
      <c r="K1804" s="41">
        <f t="shared" si="60"/>
        <v>2012</v>
      </c>
      <c r="L1804" s="42">
        <f t="shared" si="59"/>
        <v>247.29708917080984</v>
      </c>
      <c r="M1804" s="39">
        <f>(VLOOKUP(DATE(2005,12,1),IGPM!A:B,2,1)/VLOOKUP(DATE(YEAR(F1804),MONTH(F1804),1),IGPM!A:B,2,1))*H1804</f>
        <v>6529.9737672996389</v>
      </c>
      <c r="N1804" s="26" t="s">
        <v>28</v>
      </c>
      <c r="O1804" s="26" t="s">
        <v>29</v>
      </c>
      <c r="P1804" s="25">
        <v>-5742.35</v>
      </c>
      <c r="Q1804" s="25">
        <v>3539.1299999999992</v>
      </c>
      <c r="R1804" s="25">
        <v>23343.010109415623</v>
      </c>
      <c r="S1804" s="25">
        <v>-14442.064638592425</v>
      </c>
      <c r="T1804" s="27">
        <v>8900.9454708231988</v>
      </c>
    </row>
    <row r="1805" spans="1:20">
      <c r="A1805" s="28" t="s">
        <v>2184</v>
      </c>
      <c r="B1805" s="22" t="s">
        <v>68</v>
      </c>
      <c r="C1805" s="22" t="s">
        <v>69</v>
      </c>
      <c r="D1805" s="22" t="s">
        <v>25</v>
      </c>
      <c r="E1805" s="22" t="s">
        <v>26</v>
      </c>
      <c r="F1805" s="23">
        <v>40999</v>
      </c>
      <c r="G1805" s="24" t="s">
        <v>27</v>
      </c>
      <c r="H1805" s="25">
        <v>11333.82</v>
      </c>
      <c r="I1805" s="25">
        <v>-5381.46</v>
      </c>
      <c r="J1805" s="25">
        <v>5952.36</v>
      </c>
      <c r="K1805" s="41">
        <f t="shared" si="60"/>
        <v>2012</v>
      </c>
      <c r="L1805" s="42">
        <f t="shared" si="59"/>
        <v>322.23122721343276</v>
      </c>
      <c r="M1805" s="39">
        <f>(VLOOKUP(DATE(2005,12,1),IGPM!A:B,2,1)/VLOOKUP(DATE(YEAR(F1805),MONTH(F1805),1),IGPM!A:B,2,1))*H1805</f>
        <v>7973.8950343367642</v>
      </c>
      <c r="N1805" s="26" t="s">
        <v>28</v>
      </c>
      <c r="O1805" s="26" t="s">
        <v>29</v>
      </c>
      <c r="P1805" s="25">
        <v>-5381.46</v>
      </c>
      <c r="Q1805" s="25">
        <v>5952.36</v>
      </c>
      <c r="R1805" s="25">
        <v>28504.664648126916</v>
      </c>
      <c r="S1805" s="25">
        <v>-13534.422870427541</v>
      </c>
      <c r="T1805" s="27">
        <v>14970.241777699375</v>
      </c>
    </row>
    <row r="1806" spans="1:20">
      <c r="A1806" s="28" t="s">
        <v>2185</v>
      </c>
      <c r="B1806" s="22" t="s">
        <v>68</v>
      </c>
      <c r="C1806" s="22" t="s">
        <v>69</v>
      </c>
      <c r="D1806" s="22" t="s">
        <v>260</v>
      </c>
      <c r="E1806" s="22" t="s">
        <v>26</v>
      </c>
      <c r="F1806" s="23">
        <v>41002</v>
      </c>
      <c r="G1806" s="24" t="s">
        <v>27</v>
      </c>
      <c r="H1806" s="25">
        <v>18622.07</v>
      </c>
      <c r="I1806" s="25">
        <v>-8633.17</v>
      </c>
      <c r="J1806" s="25">
        <v>9988.9</v>
      </c>
      <c r="K1806" s="41">
        <f t="shared" si="60"/>
        <v>2012</v>
      </c>
      <c r="L1806" s="42">
        <f t="shared" si="59"/>
        <v>327.86967475446448</v>
      </c>
      <c r="M1806" s="39">
        <f>(VLOOKUP(DATE(2005,12,1),IGPM!A:B,2,1)/VLOOKUP(DATE(YEAR(F1806),MONTH(F1806),1),IGPM!A:B,2,1))*H1806</f>
        <v>12990.688155900621</v>
      </c>
      <c r="N1806" s="26" t="s">
        <v>28</v>
      </c>
      <c r="O1806" s="26" t="s">
        <v>29</v>
      </c>
      <c r="P1806" s="25">
        <v>-8633.17</v>
      </c>
      <c r="Q1806" s="25">
        <v>9988.9</v>
      </c>
      <c r="R1806" s="25">
        <v>46438.435399236616</v>
      </c>
      <c r="S1806" s="25">
        <v>-21528.804656819979</v>
      </c>
      <c r="T1806" s="27">
        <v>24909.630742416637</v>
      </c>
    </row>
    <row r="1807" spans="1:20">
      <c r="A1807" s="28" t="s">
        <v>2186</v>
      </c>
      <c r="B1807" s="22" t="s">
        <v>68</v>
      </c>
      <c r="C1807" s="22" t="s">
        <v>69</v>
      </c>
      <c r="D1807" s="22" t="s">
        <v>99</v>
      </c>
      <c r="E1807" s="22" t="s">
        <v>26</v>
      </c>
      <c r="F1807" s="23">
        <v>41002</v>
      </c>
      <c r="G1807" s="24" t="s">
        <v>27</v>
      </c>
      <c r="H1807" s="25">
        <v>83455.12</v>
      </c>
      <c r="I1807" s="25">
        <v>-43209.46</v>
      </c>
      <c r="J1807" s="25">
        <v>40245.659999999996</v>
      </c>
      <c r="K1807" s="41">
        <f t="shared" si="60"/>
        <v>2012</v>
      </c>
      <c r="L1807" s="42">
        <f t="shared" si="59"/>
        <v>293.57409789430369</v>
      </c>
      <c r="M1807" s="39">
        <f>(VLOOKUP(DATE(2005,12,1),IGPM!A:B,2,1)/VLOOKUP(DATE(YEAR(F1807),MONTH(F1807),1),IGPM!A:B,2,1))*H1807</f>
        <v>58217.987524118696</v>
      </c>
      <c r="N1807" s="26" t="s">
        <v>28</v>
      </c>
      <c r="O1807" s="26" t="s">
        <v>29</v>
      </c>
      <c r="P1807" s="25">
        <v>-43209.46</v>
      </c>
      <c r="Q1807" s="25">
        <v>40245.659999999996</v>
      </c>
      <c r="R1807" s="25">
        <v>208114.62951516881</v>
      </c>
      <c r="S1807" s="25">
        <v>-107752.77489805905</v>
      </c>
      <c r="T1807" s="27">
        <v>100361.85461710976</v>
      </c>
    </row>
    <row r="1808" spans="1:20">
      <c r="A1808" s="28" t="s">
        <v>2187</v>
      </c>
      <c r="B1808" s="22" t="s">
        <v>113</v>
      </c>
      <c r="C1808" s="22" t="s">
        <v>32</v>
      </c>
      <c r="D1808" s="22" t="s">
        <v>25</v>
      </c>
      <c r="E1808" s="22" t="s">
        <v>26</v>
      </c>
      <c r="F1808" s="23">
        <v>41002</v>
      </c>
      <c r="G1808" s="24" t="s">
        <v>27</v>
      </c>
      <c r="H1808" s="25">
        <v>49537.3</v>
      </c>
      <c r="I1808" s="25">
        <v>-25453.45</v>
      </c>
      <c r="J1808" s="25">
        <v>24083.850000000002</v>
      </c>
      <c r="K1808" s="41">
        <f t="shared" si="60"/>
        <v>2012</v>
      </c>
      <c r="L1808" s="42">
        <f t="shared" si="59"/>
        <v>295.82117944718692</v>
      </c>
      <c r="M1808" s="39">
        <f>(VLOOKUP(DATE(2005,12,1),IGPM!A:B,2,1)/VLOOKUP(DATE(YEAR(F1808),MONTH(F1808),1),IGPM!A:B,2,1))*H1808</f>
        <v>34557.039920121446</v>
      </c>
      <c r="N1808" s="26" t="s">
        <v>28</v>
      </c>
      <c r="O1808" s="26" t="s">
        <v>29</v>
      </c>
      <c r="P1808" s="25">
        <v>-25453.45</v>
      </c>
      <c r="Q1808" s="25">
        <v>24083.850000000002</v>
      </c>
      <c r="R1808" s="25">
        <v>123532.70640173752</v>
      </c>
      <c r="S1808" s="25">
        <v>-63474.060268955029</v>
      </c>
      <c r="T1808" s="27">
        <v>60058.646132782495</v>
      </c>
    </row>
    <row r="1809" spans="1:20">
      <c r="A1809" s="28" t="s">
        <v>2188</v>
      </c>
      <c r="B1809" s="22" t="s">
        <v>61</v>
      </c>
      <c r="C1809" s="22" t="s">
        <v>32</v>
      </c>
      <c r="D1809" s="22" t="s">
        <v>25</v>
      </c>
      <c r="E1809" s="22" t="s">
        <v>26</v>
      </c>
      <c r="F1809" s="23">
        <v>41002</v>
      </c>
      <c r="G1809" s="24" t="s">
        <v>27</v>
      </c>
      <c r="H1809" s="25">
        <v>50403.74</v>
      </c>
      <c r="I1809" s="25">
        <v>-28438.5</v>
      </c>
      <c r="J1809" s="25">
        <v>21965.239999999998</v>
      </c>
      <c r="K1809" s="41">
        <f t="shared" si="60"/>
        <v>2012</v>
      </c>
      <c r="L1809" s="42">
        <f t="shared" si="59"/>
        <v>269.40128628443836</v>
      </c>
      <c r="M1809" s="39">
        <f>(VLOOKUP(DATE(2005,12,1),IGPM!A:B,2,1)/VLOOKUP(DATE(YEAR(F1809),MONTH(F1809),1),IGPM!A:B,2,1))*H1809</f>
        <v>35161.465306010257</v>
      </c>
      <c r="N1809" s="26" t="s">
        <v>28</v>
      </c>
      <c r="O1809" s="26" t="s">
        <v>29</v>
      </c>
      <c r="P1809" s="25">
        <v>-28438.5</v>
      </c>
      <c r="Q1809" s="25">
        <v>21965.239999999998</v>
      </c>
      <c r="R1809" s="25">
        <v>125693.37478969409</v>
      </c>
      <c r="S1809" s="25">
        <v>-70917.972336114661</v>
      </c>
      <c r="T1809" s="27">
        <v>54775.402453579431</v>
      </c>
    </row>
    <row r="1810" spans="1:20">
      <c r="A1810" s="28" t="s">
        <v>2189</v>
      </c>
      <c r="B1810" s="22" t="s">
        <v>61</v>
      </c>
      <c r="C1810" s="22" t="s">
        <v>32</v>
      </c>
      <c r="D1810" s="22" t="s">
        <v>25</v>
      </c>
      <c r="E1810" s="22" t="s">
        <v>26</v>
      </c>
      <c r="F1810" s="23">
        <v>41002</v>
      </c>
      <c r="G1810" s="24" t="s">
        <v>27</v>
      </c>
      <c r="H1810" s="25">
        <v>50403.74</v>
      </c>
      <c r="I1810" s="25">
        <v>-28438.5</v>
      </c>
      <c r="J1810" s="25">
        <v>21965.239999999998</v>
      </c>
      <c r="K1810" s="41">
        <f t="shared" si="60"/>
        <v>2012</v>
      </c>
      <c r="L1810" s="42">
        <f t="shared" si="59"/>
        <v>269.40128628443836</v>
      </c>
      <c r="M1810" s="39">
        <f>(VLOOKUP(DATE(2005,12,1),IGPM!A:B,2,1)/VLOOKUP(DATE(YEAR(F1810),MONTH(F1810),1),IGPM!A:B,2,1))*H1810</f>
        <v>35161.465306010257</v>
      </c>
      <c r="N1810" s="26" t="s">
        <v>28</v>
      </c>
      <c r="O1810" s="26" t="s">
        <v>29</v>
      </c>
      <c r="P1810" s="25">
        <v>-28438.5</v>
      </c>
      <c r="Q1810" s="25">
        <v>21965.239999999998</v>
      </c>
      <c r="R1810" s="25">
        <v>125693.37478969409</v>
      </c>
      <c r="S1810" s="25">
        <v>-70917.972336114661</v>
      </c>
      <c r="T1810" s="27">
        <v>54775.402453579431</v>
      </c>
    </row>
    <row r="1811" spans="1:20">
      <c r="A1811" s="28" t="s">
        <v>2190</v>
      </c>
      <c r="B1811" s="22" t="s">
        <v>61</v>
      </c>
      <c r="C1811" s="22" t="s">
        <v>32</v>
      </c>
      <c r="D1811" s="22" t="s">
        <v>25</v>
      </c>
      <c r="E1811" s="22" t="s">
        <v>26</v>
      </c>
      <c r="F1811" s="23">
        <v>41002</v>
      </c>
      <c r="G1811" s="24" t="s">
        <v>27</v>
      </c>
      <c r="H1811" s="25">
        <v>51921.63</v>
      </c>
      <c r="I1811" s="25">
        <v>-28782.87</v>
      </c>
      <c r="J1811" s="25">
        <v>23138.76</v>
      </c>
      <c r="K1811" s="41">
        <f t="shared" si="60"/>
        <v>2012</v>
      </c>
      <c r="L1811" s="42">
        <f t="shared" si="59"/>
        <v>274.1939132546546</v>
      </c>
      <c r="M1811" s="39">
        <f>(VLOOKUP(DATE(2005,12,1),IGPM!A:B,2,1)/VLOOKUP(DATE(YEAR(F1811),MONTH(F1811),1),IGPM!A:B,2,1))*H1811</f>
        <v>36220.339837410902</v>
      </c>
      <c r="N1811" s="26" t="s">
        <v>28</v>
      </c>
      <c r="O1811" s="26" t="s">
        <v>29</v>
      </c>
      <c r="P1811" s="25">
        <v>-28782.87</v>
      </c>
      <c r="Q1811" s="25">
        <v>23138.76</v>
      </c>
      <c r="R1811" s="25">
        <v>129478.58431302567</v>
      </c>
      <c r="S1811" s="25">
        <v>-71776.738520455867</v>
      </c>
      <c r="T1811" s="27">
        <v>57701.845792569802</v>
      </c>
    </row>
    <row r="1812" spans="1:20">
      <c r="A1812" s="28" t="s">
        <v>2191</v>
      </c>
      <c r="B1812" s="22" t="s">
        <v>2192</v>
      </c>
      <c r="C1812" s="22" t="s">
        <v>32</v>
      </c>
      <c r="D1812" s="22" t="s">
        <v>25</v>
      </c>
      <c r="E1812" s="22" t="s">
        <v>26</v>
      </c>
      <c r="F1812" s="23">
        <v>41002</v>
      </c>
      <c r="G1812" s="24" t="s">
        <v>27</v>
      </c>
      <c r="H1812" s="25">
        <v>48283.5</v>
      </c>
      <c r="I1812" s="25">
        <v>-33425.61</v>
      </c>
      <c r="J1812" s="25">
        <v>14857.89</v>
      </c>
      <c r="K1812" s="41">
        <f t="shared" si="60"/>
        <v>2012</v>
      </c>
      <c r="L1812" s="42">
        <f t="shared" si="59"/>
        <v>219.56493838107966</v>
      </c>
      <c r="M1812" s="39">
        <f>(VLOOKUP(DATE(2005,12,1),IGPM!A:B,2,1)/VLOOKUP(DATE(YEAR(F1812),MONTH(F1812),1),IGPM!A:B,2,1))*H1812</f>
        <v>33682.393610131832</v>
      </c>
      <c r="N1812" s="26" t="s">
        <v>28</v>
      </c>
      <c r="O1812" s="26" t="s">
        <v>29</v>
      </c>
      <c r="P1812" s="25">
        <v>-33425.61</v>
      </c>
      <c r="Q1812" s="25">
        <v>14857.89</v>
      </c>
      <c r="R1812" s="25">
        <v>120406.06632877233</v>
      </c>
      <c r="S1812" s="25">
        <v>-83354.483720933145</v>
      </c>
      <c r="T1812" s="27">
        <v>37051.582607839184</v>
      </c>
    </row>
    <row r="1813" spans="1:20">
      <c r="A1813" s="28" t="s">
        <v>2193</v>
      </c>
      <c r="B1813" s="22" t="s">
        <v>90</v>
      </c>
      <c r="C1813" s="22" t="s">
        <v>91</v>
      </c>
      <c r="D1813" s="22" t="s">
        <v>25</v>
      </c>
      <c r="E1813" s="22" t="s">
        <v>26</v>
      </c>
      <c r="F1813" s="23">
        <v>41002</v>
      </c>
      <c r="G1813" s="24" t="s">
        <v>27</v>
      </c>
      <c r="H1813" s="25">
        <v>39923.040000000001</v>
      </c>
      <c r="I1813" s="25">
        <v>-17656.439999999999</v>
      </c>
      <c r="J1813" s="25">
        <v>22266.600000000002</v>
      </c>
      <c r="K1813" s="41">
        <f t="shared" si="60"/>
        <v>2012</v>
      </c>
      <c r="L1813" s="42">
        <f t="shared" si="59"/>
        <v>343.68774679380442</v>
      </c>
      <c r="M1813" s="39">
        <f>(VLOOKUP(DATE(2005,12,1),IGPM!A:B,2,1)/VLOOKUP(DATE(YEAR(F1813),MONTH(F1813),1),IGPM!A:B,2,1))*H1813</f>
        <v>27850.167187404342</v>
      </c>
      <c r="N1813" s="26" t="s">
        <v>28</v>
      </c>
      <c r="O1813" s="26" t="s">
        <v>29</v>
      </c>
      <c r="P1813" s="25">
        <v>-17656.439999999999</v>
      </c>
      <c r="Q1813" s="25">
        <v>22266.600000000002</v>
      </c>
      <c r="R1813" s="25">
        <v>99557.327084536751</v>
      </c>
      <c r="S1813" s="25">
        <v>-44030.4138219058</v>
      </c>
      <c r="T1813" s="27">
        <v>55526.913262630951</v>
      </c>
    </row>
    <row r="1814" spans="1:20">
      <c r="A1814" s="28" t="s">
        <v>2194</v>
      </c>
      <c r="B1814" s="22" t="s">
        <v>1381</v>
      </c>
      <c r="C1814" s="22" t="s">
        <v>69</v>
      </c>
      <c r="D1814" s="22" t="s">
        <v>25</v>
      </c>
      <c r="E1814" s="22" t="s">
        <v>26</v>
      </c>
      <c r="F1814" s="23">
        <v>41002</v>
      </c>
      <c r="G1814" s="24" t="s">
        <v>27</v>
      </c>
      <c r="H1814" s="25">
        <v>49463.68</v>
      </c>
      <c r="I1814" s="25">
        <v>-22898.33</v>
      </c>
      <c r="J1814" s="25">
        <v>26565.35</v>
      </c>
      <c r="K1814" s="41">
        <f t="shared" si="60"/>
        <v>2012</v>
      </c>
      <c r="L1814" s="42">
        <f t="shared" si="59"/>
        <v>328.34182056071336</v>
      </c>
      <c r="M1814" s="39">
        <f>(VLOOKUP(DATE(2005,12,1),IGPM!A:B,2,1)/VLOOKUP(DATE(YEAR(F1814),MONTH(F1814),1),IGPM!A:B,2,1))*H1814</f>
        <v>34505.682876461018</v>
      </c>
      <c r="N1814" s="26" t="s">
        <v>28</v>
      </c>
      <c r="O1814" s="26" t="s">
        <v>29</v>
      </c>
      <c r="P1814" s="25">
        <v>-22898.33</v>
      </c>
      <c r="Q1814" s="25">
        <v>26565.35</v>
      </c>
      <c r="R1814" s="25">
        <v>123349.11791699378</v>
      </c>
      <c r="S1814" s="25">
        <v>-57102.27802040278</v>
      </c>
      <c r="T1814" s="27">
        <v>66246.839896591002</v>
      </c>
    </row>
    <row r="1815" spans="1:20">
      <c r="A1815" s="28" t="s">
        <v>2195</v>
      </c>
      <c r="B1815" s="22" t="s">
        <v>273</v>
      </c>
      <c r="C1815" s="22" t="s">
        <v>69</v>
      </c>
      <c r="D1815" s="22" t="s">
        <v>25</v>
      </c>
      <c r="E1815" s="22" t="s">
        <v>26</v>
      </c>
      <c r="F1815" s="23">
        <v>41002</v>
      </c>
      <c r="G1815" s="24" t="s">
        <v>27</v>
      </c>
      <c r="H1815" s="25">
        <v>98186.31</v>
      </c>
      <c r="I1815" s="25">
        <v>-46142.11</v>
      </c>
      <c r="J1815" s="25">
        <v>52044.2</v>
      </c>
      <c r="K1815" s="41">
        <f t="shared" si="60"/>
        <v>2012</v>
      </c>
      <c r="L1815" s="42">
        <f t="shared" si="59"/>
        <v>323.44249363542326</v>
      </c>
      <c r="M1815" s="39">
        <f>(VLOOKUP(DATE(2005,12,1),IGPM!A:B,2,1)/VLOOKUP(DATE(YEAR(F1815),MONTH(F1815),1),IGPM!A:B,2,1))*H1815</f>
        <v>68494.411973995739</v>
      </c>
      <c r="N1815" s="26" t="s">
        <v>28</v>
      </c>
      <c r="O1815" s="26" t="s">
        <v>29</v>
      </c>
      <c r="P1815" s="25">
        <v>-46142.11</v>
      </c>
      <c r="Q1815" s="25">
        <v>52044.2</v>
      </c>
      <c r="R1815" s="25">
        <v>244850.25639063865</v>
      </c>
      <c r="S1815" s="25">
        <v>-115066.0154547518</v>
      </c>
      <c r="T1815" s="27">
        <v>129784.24093588685</v>
      </c>
    </row>
    <row r="1816" spans="1:20">
      <c r="A1816" s="28" t="s">
        <v>2196</v>
      </c>
      <c r="B1816" s="22" t="s">
        <v>263</v>
      </c>
      <c r="C1816" s="22" t="s">
        <v>32</v>
      </c>
      <c r="D1816" s="22" t="s">
        <v>33</v>
      </c>
      <c r="E1816" s="22" t="s">
        <v>26</v>
      </c>
      <c r="F1816" s="23">
        <v>41002</v>
      </c>
      <c r="G1816" s="24" t="s">
        <v>27</v>
      </c>
      <c r="H1816" s="25">
        <v>106.99</v>
      </c>
      <c r="I1816" s="25">
        <v>-61.14</v>
      </c>
      <c r="J1816" s="25">
        <v>45.849999999999994</v>
      </c>
      <c r="K1816" s="41">
        <f t="shared" si="60"/>
        <v>2012</v>
      </c>
      <c r="L1816" s="42">
        <f t="shared" si="59"/>
        <v>265.98756951259406</v>
      </c>
      <c r="M1816" s="39">
        <f>(VLOOKUP(DATE(2005,12,1),IGPM!A:B,2,1)/VLOOKUP(DATE(YEAR(F1816),MONTH(F1816),1),IGPM!A:B,2,1))*H1816</f>
        <v>74.635834029181908</v>
      </c>
      <c r="N1816" s="26" t="s">
        <v>28</v>
      </c>
      <c r="O1816" s="26" t="s">
        <v>29</v>
      </c>
      <c r="P1816" s="25">
        <v>-61.14</v>
      </c>
      <c r="Q1816" s="25">
        <v>45.849999999999994</v>
      </c>
      <c r="R1816" s="25">
        <v>266.80429207732146</v>
      </c>
      <c r="S1816" s="25">
        <v>-152.46672041880021</v>
      </c>
      <c r="T1816" s="27">
        <v>114.33757165852126</v>
      </c>
    </row>
    <row r="1817" spans="1:20">
      <c r="A1817" s="28" t="s">
        <v>2197</v>
      </c>
      <c r="B1817" s="22" t="s">
        <v>2198</v>
      </c>
      <c r="C1817" s="22" t="s">
        <v>32</v>
      </c>
      <c r="D1817" s="22" t="s">
        <v>99</v>
      </c>
      <c r="E1817" s="22" t="s">
        <v>26</v>
      </c>
      <c r="F1817" s="23">
        <v>41029</v>
      </c>
      <c r="G1817" s="24" t="s">
        <v>27</v>
      </c>
      <c r="H1817" s="25">
        <v>777.41</v>
      </c>
      <c r="I1817" s="25">
        <v>-479.88</v>
      </c>
      <c r="J1817" s="25">
        <v>297.52999999999997</v>
      </c>
      <c r="K1817" s="41">
        <f t="shared" si="60"/>
        <v>2012</v>
      </c>
      <c r="L1817" s="42">
        <f t="shared" si="59"/>
        <v>246.24139368175375</v>
      </c>
      <c r="M1817" s="39">
        <f>(VLOOKUP(DATE(2005,12,1),IGPM!A:B,2,1)/VLOOKUP(DATE(YEAR(F1817),MONTH(F1817),1),IGPM!A:B,2,1))*H1817</f>
        <v>542.31838239673152</v>
      </c>
      <c r="N1817" s="26" t="s">
        <v>28</v>
      </c>
      <c r="O1817" s="26" t="s">
        <v>29</v>
      </c>
      <c r="P1817" s="25">
        <v>-479.88</v>
      </c>
      <c r="Q1817" s="25">
        <v>297.52999999999997</v>
      </c>
      <c r="R1817" s="25">
        <v>1938.6515067186697</v>
      </c>
      <c r="S1817" s="25">
        <v>-1196.6916878405927</v>
      </c>
      <c r="T1817" s="27">
        <v>741.95981887807693</v>
      </c>
    </row>
    <row r="1818" spans="1:20">
      <c r="A1818" s="28" t="s">
        <v>2199</v>
      </c>
      <c r="B1818" s="22" t="s">
        <v>2198</v>
      </c>
      <c r="C1818" s="22" t="s">
        <v>32</v>
      </c>
      <c r="D1818" s="22" t="s">
        <v>99</v>
      </c>
      <c r="E1818" s="22" t="s">
        <v>26</v>
      </c>
      <c r="F1818" s="23">
        <v>41029</v>
      </c>
      <c r="G1818" s="24" t="s">
        <v>27</v>
      </c>
      <c r="H1818" s="25">
        <v>777.41</v>
      </c>
      <c r="I1818" s="25">
        <v>-479.88</v>
      </c>
      <c r="J1818" s="25">
        <v>297.52999999999997</v>
      </c>
      <c r="K1818" s="41">
        <f t="shared" si="60"/>
        <v>2012</v>
      </c>
      <c r="L1818" s="42">
        <f t="shared" si="59"/>
        <v>246.24139368175375</v>
      </c>
      <c r="M1818" s="39">
        <f>(VLOOKUP(DATE(2005,12,1),IGPM!A:B,2,1)/VLOOKUP(DATE(YEAR(F1818),MONTH(F1818),1),IGPM!A:B,2,1))*H1818</f>
        <v>542.31838239673152</v>
      </c>
      <c r="N1818" s="26" t="s">
        <v>28</v>
      </c>
      <c r="O1818" s="26" t="s">
        <v>29</v>
      </c>
      <c r="P1818" s="25">
        <v>-479.88</v>
      </c>
      <c r="Q1818" s="25">
        <v>297.52999999999997</v>
      </c>
      <c r="R1818" s="25">
        <v>1938.6515067186697</v>
      </c>
      <c r="S1818" s="25">
        <v>-1196.6916878405927</v>
      </c>
      <c r="T1818" s="27">
        <v>741.95981887807693</v>
      </c>
    </row>
    <row r="1819" spans="1:20">
      <c r="A1819" s="28" t="s">
        <v>2200</v>
      </c>
      <c r="B1819" s="22" t="s">
        <v>734</v>
      </c>
      <c r="C1819" s="22" t="s">
        <v>32</v>
      </c>
      <c r="D1819" s="22" t="s">
        <v>99</v>
      </c>
      <c r="E1819" s="22" t="s">
        <v>26</v>
      </c>
      <c r="F1819" s="23">
        <v>41029</v>
      </c>
      <c r="G1819" s="24" t="s">
        <v>27</v>
      </c>
      <c r="H1819" s="25">
        <v>202.86</v>
      </c>
      <c r="I1819" s="25">
        <v>-114.19</v>
      </c>
      <c r="J1819" s="25">
        <v>88.670000000000016</v>
      </c>
      <c r="K1819" s="41">
        <f t="shared" si="60"/>
        <v>2012</v>
      </c>
      <c r="L1819" s="42">
        <f t="shared" si="59"/>
        <v>270.02995008319471</v>
      </c>
      <c r="M1819" s="39">
        <f>(VLOOKUP(DATE(2005,12,1),IGPM!A:B,2,1)/VLOOKUP(DATE(YEAR(F1819),MONTH(F1819),1),IGPM!A:B,2,1))*H1819</f>
        <v>141.5143965899602</v>
      </c>
      <c r="N1819" s="26" t="s">
        <v>28</v>
      </c>
      <c r="O1819" s="26" t="s">
        <v>29</v>
      </c>
      <c r="P1819" s="25">
        <v>-114.19</v>
      </c>
      <c r="Q1819" s="25">
        <v>88.670000000000016</v>
      </c>
      <c r="R1819" s="25">
        <v>505.87829414716737</v>
      </c>
      <c r="S1819" s="25">
        <v>-284.75915611093876</v>
      </c>
      <c r="T1819" s="27">
        <v>221.11913803622861</v>
      </c>
    </row>
    <row r="1820" spans="1:20">
      <c r="A1820" s="28" t="s">
        <v>2201</v>
      </c>
      <c r="B1820" s="22" t="s">
        <v>51</v>
      </c>
      <c r="C1820" s="22" t="s">
        <v>32</v>
      </c>
      <c r="D1820" s="22" t="s">
        <v>99</v>
      </c>
      <c r="E1820" s="22" t="s">
        <v>26</v>
      </c>
      <c r="F1820" s="23">
        <v>41029</v>
      </c>
      <c r="G1820" s="24" t="s">
        <v>27</v>
      </c>
      <c r="H1820" s="25">
        <v>117.79</v>
      </c>
      <c r="I1820" s="25">
        <v>-67.63</v>
      </c>
      <c r="J1820" s="25">
        <v>50.160000000000011</v>
      </c>
      <c r="K1820" s="41">
        <f t="shared" si="60"/>
        <v>2012</v>
      </c>
      <c r="L1820" s="42">
        <f t="shared" si="59"/>
        <v>264.73576815022921</v>
      </c>
      <c r="M1820" s="39">
        <f>(VLOOKUP(DATE(2005,12,1),IGPM!A:B,2,1)/VLOOKUP(DATE(YEAR(F1820),MONTH(F1820),1),IGPM!A:B,2,1))*H1820</f>
        <v>82.169874663962403</v>
      </c>
      <c r="N1820" s="26" t="s">
        <v>28</v>
      </c>
      <c r="O1820" s="26" t="s">
        <v>29</v>
      </c>
      <c r="P1820" s="25">
        <v>-67.63</v>
      </c>
      <c r="Q1820" s="25">
        <v>50.160000000000011</v>
      </c>
      <c r="R1820" s="25">
        <v>293.73658812774738</v>
      </c>
      <c r="S1820" s="25">
        <v>-168.65103536021357</v>
      </c>
      <c r="T1820" s="27">
        <v>125.08555276753381</v>
      </c>
    </row>
    <row r="1821" spans="1:20">
      <c r="A1821" s="28" t="s">
        <v>2202</v>
      </c>
      <c r="B1821" s="22" t="s">
        <v>53</v>
      </c>
      <c r="C1821" s="22" t="s">
        <v>32</v>
      </c>
      <c r="D1821" s="22" t="s">
        <v>99</v>
      </c>
      <c r="E1821" s="22" t="s">
        <v>26</v>
      </c>
      <c r="F1821" s="23">
        <v>41029</v>
      </c>
      <c r="G1821" s="24" t="s">
        <v>27</v>
      </c>
      <c r="H1821" s="25">
        <v>693.65</v>
      </c>
      <c r="I1821" s="25">
        <v>-390.5</v>
      </c>
      <c r="J1821" s="25">
        <v>303.14999999999998</v>
      </c>
      <c r="K1821" s="41">
        <f t="shared" si="60"/>
        <v>2012</v>
      </c>
      <c r="L1821" s="42">
        <f t="shared" si="59"/>
        <v>269.99948783610756</v>
      </c>
      <c r="M1821" s="39">
        <f>(VLOOKUP(DATE(2005,12,1),IGPM!A:B,2,1)/VLOOKUP(DATE(YEAR(F1821),MONTH(F1821),1),IGPM!A:B,2,1))*H1821</f>
        <v>483.88771169587841</v>
      </c>
      <c r="N1821" s="26" t="s">
        <v>28</v>
      </c>
      <c r="O1821" s="26" t="s">
        <v>29</v>
      </c>
      <c r="P1821" s="25">
        <v>-390.5</v>
      </c>
      <c r="Q1821" s="25">
        <v>303.14999999999998</v>
      </c>
      <c r="R1821" s="25">
        <v>1729.7765884609219</v>
      </c>
      <c r="S1821" s="25">
        <v>-973.80200071216029</v>
      </c>
      <c r="T1821" s="27">
        <v>755.97458774876156</v>
      </c>
    </row>
    <row r="1822" spans="1:20">
      <c r="A1822" s="28" t="s">
        <v>2203</v>
      </c>
      <c r="B1822" s="22" t="s">
        <v>734</v>
      </c>
      <c r="C1822" s="22" t="s">
        <v>32</v>
      </c>
      <c r="D1822" s="22" t="s">
        <v>99</v>
      </c>
      <c r="E1822" s="22" t="s">
        <v>26</v>
      </c>
      <c r="F1822" s="23">
        <v>41029</v>
      </c>
      <c r="G1822" s="24" t="s">
        <v>27</v>
      </c>
      <c r="H1822" s="25">
        <v>202.86</v>
      </c>
      <c r="I1822" s="25">
        <v>-114.19</v>
      </c>
      <c r="J1822" s="25">
        <v>88.670000000000016</v>
      </c>
      <c r="K1822" s="41">
        <f t="shared" si="60"/>
        <v>2012</v>
      </c>
      <c r="L1822" s="42">
        <f t="shared" si="59"/>
        <v>270.02995008319471</v>
      </c>
      <c r="M1822" s="39">
        <f>(VLOOKUP(DATE(2005,12,1),IGPM!A:B,2,1)/VLOOKUP(DATE(YEAR(F1822),MONTH(F1822),1),IGPM!A:B,2,1))*H1822</f>
        <v>141.5143965899602</v>
      </c>
      <c r="N1822" s="26" t="s">
        <v>28</v>
      </c>
      <c r="O1822" s="26" t="s">
        <v>29</v>
      </c>
      <c r="P1822" s="25">
        <v>-114.19</v>
      </c>
      <c r="Q1822" s="25">
        <v>88.670000000000016</v>
      </c>
      <c r="R1822" s="25">
        <v>505.87829414716737</v>
      </c>
      <c r="S1822" s="25">
        <v>-284.75915611093876</v>
      </c>
      <c r="T1822" s="27">
        <v>221.11913803622861</v>
      </c>
    </row>
    <row r="1823" spans="1:20">
      <c r="A1823" s="28" t="s">
        <v>2204</v>
      </c>
      <c r="B1823" s="22" t="s">
        <v>51</v>
      </c>
      <c r="C1823" s="22" t="s">
        <v>32</v>
      </c>
      <c r="D1823" s="22" t="s">
        <v>99</v>
      </c>
      <c r="E1823" s="22" t="s">
        <v>26</v>
      </c>
      <c r="F1823" s="23">
        <v>41029</v>
      </c>
      <c r="G1823" s="24" t="s">
        <v>27</v>
      </c>
      <c r="H1823" s="25">
        <v>117.79</v>
      </c>
      <c r="I1823" s="25">
        <v>-67.63</v>
      </c>
      <c r="J1823" s="25">
        <v>50.160000000000011</v>
      </c>
      <c r="K1823" s="41">
        <f t="shared" si="60"/>
        <v>2012</v>
      </c>
      <c r="L1823" s="42">
        <f t="shared" si="59"/>
        <v>264.73576815022921</v>
      </c>
      <c r="M1823" s="39">
        <f>(VLOOKUP(DATE(2005,12,1),IGPM!A:B,2,1)/VLOOKUP(DATE(YEAR(F1823),MONTH(F1823),1),IGPM!A:B,2,1))*H1823</f>
        <v>82.169874663962403</v>
      </c>
      <c r="N1823" s="26" t="s">
        <v>28</v>
      </c>
      <c r="O1823" s="26" t="s">
        <v>29</v>
      </c>
      <c r="P1823" s="25">
        <v>-67.63</v>
      </c>
      <c r="Q1823" s="25">
        <v>50.160000000000011</v>
      </c>
      <c r="R1823" s="25">
        <v>293.73658812774738</v>
      </c>
      <c r="S1823" s="25">
        <v>-168.65103536021357</v>
      </c>
      <c r="T1823" s="27">
        <v>125.08555276753381</v>
      </c>
    </row>
    <row r="1824" spans="1:20">
      <c r="A1824" s="28" t="s">
        <v>2205</v>
      </c>
      <c r="B1824" s="22" t="s">
        <v>53</v>
      </c>
      <c r="C1824" s="22" t="s">
        <v>32</v>
      </c>
      <c r="D1824" s="22" t="s">
        <v>99</v>
      </c>
      <c r="E1824" s="22" t="s">
        <v>26</v>
      </c>
      <c r="F1824" s="23">
        <v>41029</v>
      </c>
      <c r="G1824" s="24" t="s">
        <v>27</v>
      </c>
      <c r="H1824" s="25">
        <v>693.65</v>
      </c>
      <c r="I1824" s="25">
        <v>-390.5</v>
      </c>
      <c r="J1824" s="25">
        <v>303.14999999999998</v>
      </c>
      <c r="K1824" s="41">
        <f t="shared" si="60"/>
        <v>2012</v>
      </c>
      <c r="L1824" s="42">
        <f t="shared" si="59"/>
        <v>269.99948783610756</v>
      </c>
      <c r="M1824" s="39">
        <f>(VLOOKUP(DATE(2005,12,1),IGPM!A:B,2,1)/VLOOKUP(DATE(YEAR(F1824),MONTH(F1824),1),IGPM!A:B,2,1))*H1824</f>
        <v>483.88771169587841</v>
      </c>
      <c r="N1824" s="26" t="s">
        <v>28</v>
      </c>
      <c r="O1824" s="26" t="s">
        <v>29</v>
      </c>
      <c r="P1824" s="25">
        <v>-390.5</v>
      </c>
      <c r="Q1824" s="25">
        <v>303.14999999999998</v>
      </c>
      <c r="R1824" s="25">
        <v>1729.7765884609219</v>
      </c>
      <c r="S1824" s="25">
        <v>-973.80200071216029</v>
      </c>
      <c r="T1824" s="27">
        <v>755.97458774876156</v>
      </c>
    </row>
    <row r="1825" spans="1:20">
      <c r="A1825" s="28" t="s">
        <v>2206</v>
      </c>
      <c r="B1825" s="22" t="s">
        <v>1333</v>
      </c>
      <c r="C1825" s="22" t="s">
        <v>32</v>
      </c>
      <c r="D1825" s="22" t="s">
        <v>99</v>
      </c>
      <c r="E1825" s="22" t="s">
        <v>26</v>
      </c>
      <c r="F1825" s="23">
        <v>41029</v>
      </c>
      <c r="G1825" s="24" t="s">
        <v>27</v>
      </c>
      <c r="H1825" s="25">
        <v>753.85</v>
      </c>
      <c r="I1825" s="25">
        <v>-424.4</v>
      </c>
      <c r="J1825" s="25">
        <v>329.45000000000005</v>
      </c>
      <c r="K1825" s="41">
        <f t="shared" si="60"/>
        <v>2012</v>
      </c>
      <c r="L1825" s="42">
        <f t="shared" si="59"/>
        <v>269.99340245051837</v>
      </c>
      <c r="M1825" s="39">
        <f>(VLOOKUP(DATE(2005,12,1),IGPM!A:B,2,1)/VLOOKUP(DATE(YEAR(F1825),MONTH(F1825),1),IGPM!A:B,2,1))*H1825</f>
        <v>525.88301227122895</v>
      </c>
      <c r="N1825" s="26" t="s">
        <v>28</v>
      </c>
      <c r="O1825" s="26" t="s">
        <v>29</v>
      </c>
      <c r="P1825" s="25">
        <v>-424.4</v>
      </c>
      <c r="Q1825" s="25">
        <v>329.45000000000005</v>
      </c>
      <c r="R1825" s="25">
        <v>1879.8992016308887</v>
      </c>
      <c r="S1825" s="25">
        <v>-1058.3394855371084</v>
      </c>
      <c r="T1825" s="27">
        <v>821.55971609378025</v>
      </c>
    </row>
    <row r="1826" spans="1:20">
      <c r="A1826" s="28" t="s">
        <v>2207</v>
      </c>
      <c r="B1826" s="22" t="s">
        <v>53</v>
      </c>
      <c r="C1826" s="22" t="s">
        <v>32</v>
      </c>
      <c r="D1826" s="22" t="s">
        <v>99</v>
      </c>
      <c r="E1826" s="22" t="s">
        <v>26</v>
      </c>
      <c r="F1826" s="23">
        <v>41029</v>
      </c>
      <c r="G1826" s="24" t="s">
        <v>27</v>
      </c>
      <c r="H1826" s="25">
        <v>1247.26</v>
      </c>
      <c r="I1826" s="25">
        <v>-702.18</v>
      </c>
      <c r="J1826" s="25">
        <v>545.08000000000004</v>
      </c>
      <c r="K1826" s="41">
        <f t="shared" si="60"/>
        <v>2012</v>
      </c>
      <c r="L1826" s="42">
        <f t="shared" si="59"/>
        <v>269.9927653877923</v>
      </c>
      <c r="M1826" s="39">
        <f>(VLOOKUP(DATE(2005,12,1),IGPM!A:B,2,1)/VLOOKUP(DATE(YEAR(F1826),MONTH(F1826),1),IGPM!A:B,2,1))*H1826</f>
        <v>870.08402982743644</v>
      </c>
      <c r="N1826" s="26" t="s">
        <v>28</v>
      </c>
      <c r="O1826" s="26" t="s">
        <v>29</v>
      </c>
      <c r="P1826" s="25">
        <v>-702.18</v>
      </c>
      <c r="Q1826" s="25">
        <v>545.08000000000004</v>
      </c>
      <c r="R1826" s="25">
        <v>3110.3310714679874</v>
      </c>
      <c r="S1826" s="25">
        <v>-1751.0481148785268</v>
      </c>
      <c r="T1826" s="27">
        <v>1359.2829565894606</v>
      </c>
    </row>
    <row r="1827" spans="1:20">
      <c r="A1827" s="28" t="s">
        <v>2208</v>
      </c>
      <c r="B1827" s="22" t="s">
        <v>51</v>
      </c>
      <c r="C1827" s="22" t="s">
        <v>32</v>
      </c>
      <c r="D1827" s="22" t="s">
        <v>99</v>
      </c>
      <c r="E1827" s="22" t="s">
        <v>26</v>
      </c>
      <c r="F1827" s="23">
        <v>41029</v>
      </c>
      <c r="G1827" s="24" t="s">
        <v>27</v>
      </c>
      <c r="H1827" s="25">
        <v>468.54</v>
      </c>
      <c r="I1827" s="25">
        <v>-269.01</v>
      </c>
      <c r="J1827" s="25">
        <v>199.53000000000003</v>
      </c>
      <c r="K1827" s="41">
        <f t="shared" si="60"/>
        <v>2012</v>
      </c>
      <c r="L1827" s="42">
        <f t="shared" si="59"/>
        <v>264.74138507862165</v>
      </c>
      <c r="M1827" s="39">
        <f>(VLOOKUP(DATE(2005,12,1),IGPM!A:B,2,1)/VLOOKUP(DATE(YEAR(F1827),MONTH(F1827),1),IGPM!A:B,2,1))*H1827</f>
        <v>326.85179620556028</v>
      </c>
      <c r="N1827" s="26" t="s">
        <v>28</v>
      </c>
      <c r="O1827" s="26" t="s">
        <v>29</v>
      </c>
      <c r="P1827" s="25">
        <v>-269.01</v>
      </c>
      <c r="Q1827" s="25">
        <v>199.53000000000003</v>
      </c>
      <c r="R1827" s="25">
        <v>1168.4127769876457</v>
      </c>
      <c r="S1827" s="25">
        <v>-670.83860745602624</v>
      </c>
      <c r="T1827" s="27">
        <v>497.57416953161942</v>
      </c>
    </row>
    <row r="1828" spans="1:20">
      <c r="A1828" s="28" t="s">
        <v>2209</v>
      </c>
      <c r="B1828" s="22" t="s">
        <v>1333</v>
      </c>
      <c r="C1828" s="22" t="s">
        <v>32</v>
      </c>
      <c r="D1828" s="22" t="s">
        <v>99</v>
      </c>
      <c r="E1828" s="22" t="s">
        <v>26</v>
      </c>
      <c r="F1828" s="23">
        <v>41029</v>
      </c>
      <c r="G1828" s="24" t="s">
        <v>27</v>
      </c>
      <c r="H1828" s="25">
        <v>753.85</v>
      </c>
      <c r="I1828" s="25">
        <v>-424.4</v>
      </c>
      <c r="J1828" s="25">
        <v>329.45000000000005</v>
      </c>
      <c r="K1828" s="41">
        <f t="shared" si="60"/>
        <v>2012</v>
      </c>
      <c r="L1828" s="42">
        <f t="shared" si="59"/>
        <v>269.99340245051837</v>
      </c>
      <c r="M1828" s="39">
        <f>(VLOOKUP(DATE(2005,12,1),IGPM!A:B,2,1)/VLOOKUP(DATE(YEAR(F1828),MONTH(F1828),1),IGPM!A:B,2,1))*H1828</f>
        <v>525.88301227122895</v>
      </c>
      <c r="N1828" s="26" t="s">
        <v>28</v>
      </c>
      <c r="O1828" s="26" t="s">
        <v>29</v>
      </c>
      <c r="P1828" s="25">
        <v>-424.4</v>
      </c>
      <c r="Q1828" s="25">
        <v>329.45000000000005</v>
      </c>
      <c r="R1828" s="25">
        <v>1879.8992016308887</v>
      </c>
      <c r="S1828" s="25">
        <v>-1058.3394855371084</v>
      </c>
      <c r="T1828" s="27">
        <v>821.55971609378025</v>
      </c>
    </row>
    <row r="1829" spans="1:20">
      <c r="A1829" s="28" t="s">
        <v>2210</v>
      </c>
      <c r="B1829" s="22" t="s">
        <v>53</v>
      </c>
      <c r="C1829" s="22" t="s">
        <v>32</v>
      </c>
      <c r="D1829" s="22" t="s">
        <v>99</v>
      </c>
      <c r="E1829" s="22" t="s">
        <v>26</v>
      </c>
      <c r="F1829" s="23">
        <v>41029</v>
      </c>
      <c r="G1829" s="24" t="s">
        <v>27</v>
      </c>
      <c r="H1829" s="25">
        <v>1247.26</v>
      </c>
      <c r="I1829" s="25">
        <v>-702.18</v>
      </c>
      <c r="J1829" s="25">
        <v>545.08000000000004</v>
      </c>
      <c r="K1829" s="41">
        <f t="shared" si="60"/>
        <v>2012</v>
      </c>
      <c r="L1829" s="42">
        <f t="shared" si="59"/>
        <v>269.9927653877923</v>
      </c>
      <c r="M1829" s="39">
        <f>(VLOOKUP(DATE(2005,12,1),IGPM!A:B,2,1)/VLOOKUP(DATE(YEAR(F1829),MONTH(F1829),1),IGPM!A:B,2,1))*H1829</f>
        <v>870.08402982743644</v>
      </c>
      <c r="N1829" s="26" t="s">
        <v>28</v>
      </c>
      <c r="O1829" s="26" t="s">
        <v>29</v>
      </c>
      <c r="P1829" s="25">
        <v>-702.18</v>
      </c>
      <c r="Q1829" s="25">
        <v>545.08000000000004</v>
      </c>
      <c r="R1829" s="25">
        <v>3110.3310714679874</v>
      </c>
      <c r="S1829" s="25">
        <v>-1751.0481148785268</v>
      </c>
      <c r="T1829" s="27">
        <v>1359.2829565894606</v>
      </c>
    </row>
    <row r="1830" spans="1:20">
      <c r="A1830" s="28" t="s">
        <v>2211</v>
      </c>
      <c r="B1830" s="22" t="s">
        <v>51</v>
      </c>
      <c r="C1830" s="22" t="s">
        <v>32</v>
      </c>
      <c r="D1830" s="22" t="s">
        <v>99</v>
      </c>
      <c r="E1830" s="22" t="s">
        <v>26</v>
      </c>
      <c r="F1830" s="23">
        <v>41029</v>
      </c>
      <c r="G1830" s="24" t="s">
        <v>27</v>
      </c>
      <c r="H1830" s="25">
        <v>468.54</v>
      </c>
      <c r="I1830" s="25">
        <v>-269.01</v>
      </c>
      <c r="J1830" s="25">
        <v>199.53000000000003</v>
      </c>
      <c r="K1830" s="41">
        <f t="shared" si="60"/>
        <v>2012</v>
      </c>
      <c r="L1830" s="42">
        <f t="shared" si="59"/>
        <v>264.74138507862165</v>
      </c>
      <c r="M1830" s="39">
        <f>(VLOOKUP(DATE(2005,12,1),IGPM!A:B,2,1)/VLOOKUP(DATE(YEAR(F1830),MONTH(F1830),1),IGPM!A:B,2,1))*H1830</f>
        <v>326.85179620556028</v>
      </c>
      <c r="N1830" s="26" t="s">
        <v>28</v>
      </c>
      <c r="O1830" s="26" t="s">
        <v>29</v>
      </c>
      <c r="P1830" s="25">
        <v>-269.01</v>
      </c>
      <c r="Q1830" s="25">
        <v>199.53000000000003</v>
      </c>
      <c r="R1830" s="25">
        <v>1168.4127769876457</v>
      </c>
      <c r="S1830" s="25">
        <v>-670.83860745602624</v>
      </c>
      <c r="T1830" s="27">
        <v>497.57416953161942</v>
      </c>
    </row>
    <row r="1831" spans="1:20">
      <c r="A1831" s="28" t="s">
        <v>2212</v>
      </c>
      <c r="B1831" s="22" t="s">
        <v>2198</v>
      </c>
      <c r="C1831" s="22" t="s">
        <v>32</v>
      </c>
      <c r="D1831" s="22" t="s">
        <v>99</v>
      </c>
      <c r="E1831" s="22" t="s">
        <v>26</v>
      </c>
      <c r="F1831" s="23">
        <v>41029</v>
      </c>
      <c r="G1831" s="24" t="s">
        <v>27</v>
      </c>
      <c r="H1831" s="25">
        <v>696.27</v>
      </c>
      <c r="I1831" s="25">
        <v>-462.51</v>
      </c>
      <c r="J1831" s="25">
        <v>233.76</v>
      </c>
      <c r="K1831" s="41">
        <f t="shared" si="60"/>
        <v>2012</v>
      </c>
      <c r="L1831" s="42">
        <f t="shared" si="59"/>
        <v>228.82324706492832</v>
      </c>
      <c r="M1831" s="39">
        <f>(VLOOKUP(DATE(2005,12,1),IGPM!A:B,2,1)/VLOOKUP(DATE(YEAR(F1831),MONTH(F1831),1),IGPM!A:B,2,1))*H1831</f>
        <v>485.71541414616775</v>
      </c>
      <c r="N1831" s="26" t="s">
        <v>28</v>
      </c>
      <c r="O1831" s="26" t="s">
        <v>29</v>
      </c>
      <c r="P1831" s="25">
        <v>-462.51</v>
      </c>
      <c r="Q1831" s="25">
        <v>233.76</v>
      </c>
      <c r="R1831" s="25">
        <v>1736.3101639842657</v>
      </c>
      <c r="S1831" s="25">
        <v>-1153.3755783594911</v>
      </c>
      <c r="T1831" s="27">
        <v>582.93458562477463</v>
      </c>
    </row>
    <row r="1832" spans="1:20">
      <c r="A1832" s="28" t="s">
        <v>2213</v>
      </c>
      <c r="B1832" s="22" t="s">
        <v>2198</v>
      </c>
      <c r="C1832" s="22" t="s">
        <v>32</v>
      </c>
      <c r="D1832" s="22" t="s">
        <v>99</v>
      </c>
      <c r="E1832" s="22" t="s">
        <v>26</v>
      </c>
      <c r="F1832" s="23">
        <v>41029</v>
      </c>
      <c r="G1832" s="24" t="s">
        <v>27</v>
      </c>
      <c r="H1832" s="25">
        <v>696.27</v>
      </c>
      <c r="I1832" s="25">
        <v>-462.51</v>
      </c>
      <c r="J1832" s="25">
        <v>233.76</v>
      </c>
      <c r="K1832" s="41">
        <f t="shared" si="60"/>
        <v>2012</v>
      </c>
      <c r="L1832" s="42">
        <f t="shared" si="59"/>
        <v>228.82324706492832</v>
      </c>
      <c r="M1832" s="39">
        <f>(VLOOKUP(DATE(2005,12,1),IGPM!A:B,2,1)/VLOOKUP(DATE(YEAR(F1832),MONTH(F1832),1),IGPM!A:B,2,1))*H1832</f>
        <v>485.71541414616775</v>
      </c>
      <c r="N1832" s="26" t="s">
        <v>28</v>
      </c>
      <c r="O1832" s="26" t="s">
        <v>29</v>
      </c>
      <c r="P1832" s="25">
        <v>-462.51</v>
      </c>
      <c r="Q1832" s="25">
        <v>233.76</v>
      </c>
      <c r="R1832" s="25">
        <v>1736.3101639842657</v>
      </c>
      <c r="S1832" s="25">
        <v>-1153.3755783594911</v>
      </c>
      <c r="T1832" s="27">
        <v>582.93458562477463</v>
      </c>
    </row>
    <row r="1833" spans="1:20">
      <c r="A1833" s="28" t="s">
        <v>2214</v>
      </c>
      <c r="B1833" s="22" t="s">
        <v>241</v>
      </c>
      <c r="C1833" s="22" t="s">
        <v>24</v>
      </c>
      <c r="D1833" s="22" t="s">
        <v>99</v>
      </c>
      <c r="E1833" s="22" t="s">
        <v>26</v>
      </c>
      <c r="F1833" s="23">
        <v>41029</v>
      </c>
      <c r="G1833" s="24" t="s">
        <v>27</v>
      </c>
      <c r="H1833" s="25">
        <v>90.31</v>
      </c>
      <c r="I1833" s="25">
        <v>-90.31</v>
      </c>
      <c r="J1833" s="25">
        <v>0</v>
      </c>
      <c r="K1833" s="41">
        <f t="shared" si="60"/>
        <v>2012</v>
      </c>
      <c r="L1833" s="42">
        <f t="shared" si="59"/>
        <v>152</v>
      </c>
      <c r="M1833" s="39">
        <f>(VLOOKUP(DATE(2005,12,1),IGPM!A:B,2,1)/VLOOKUP(DATE(YEAR(F1833),MONTH(F1833),1),IGPM!A:B,2,1))*H1833</f>
        <v>62.999926826576484</v>
      </c>
      <c r="N1833" s="26" t="s">
        <v>28</v>
      </c>
      <c r="O1833" s="26" t="s">
        <v>29</v>
      </c>
      <c r="P1833" s="25">
        <v>-90.31</v>
      </c>
      <c r="Q1833" s="25">
        <v>0</v>
      </c>
      <c r="R1833" s="25">
        <v>225.20885706610807</v>
      </c>
      <c r="S1833" s="25">
        <v>-225.20885706610807</v>
      </c>
      <c r="T1833" s="27">
        <v>0</v>
      </c>
    </row>
    <row r="1834" spans="1:20">
      <c r="A1834" s="28" t="s">
        <v>2215</v>
      </c>
      <c r="B1834" s="22" t="s">
        <v>328</v>
      </c>
      <c r="C1834" s="22" t="s">
        <v>24</v>
      </c>
      <c r="D1834" s="22" t="s">
        <v>99</v>
      </c>
      <c r="E1834" s="22" t="s">
        <v>26</v>
      </c>
      <c r="F1834" s="23">
        <v>41029</v>
      </c>
      <c r="G1834" s="24" t="s">
        <v>27</v>
      </c>
      <c r="H1834" s="25">
        <v>354.68</v>
      </c>
      <c r="I1834" s="25">
        <v>-354.68</v>
      </c>
      <c r="J1834" s="25">
        <v>0</v>
      </c>
      <c r="K1834" s="41">
        <f t="shared" si="60"/>
        <v>2012</v>
      </c>
      <c r="L1834" s="42">
        <f t="shared" si="59"/>
        <v>152</v>
      </c>
      <c r="M1834" s="39">
        <f>(VLOOKUP(DATE(2005,12,1),IGPM!A:B,2,1)/VLOOKUP(DATE(YEAR(F1834),MONTH(F1834),1),IGPM!A:B,2,1))*H1834</f>
        <v>247.42347521703186</v>
      </c>
      <c r="N1834" s="26" t="s">
        <v>28</v>
      </c>
      <c r="O1834" s="26" t="s">
        <v>29</v>
      </c>
      <c r="P1834" s="25">
        <v>-354.68</v>
      </c>
      <c r="Q1834" s="25">
        <v>0</v>
      </c>
      <c r="R1834" s="25">
        <v>884.47655214491431</v>
      </c>
      <c r="S1834" s="25">
        <v>-884.47655214491431</v>
      </c>
      <c r="T1834" s="27">
        <v>0</v>
      </c>
    </row>
    <row r="1835" spans="1:20">
      <c r="A1835" s="28" t="s">
        <v>2216</v>
      </c>
      <c r="B1835" s="22" t="s">
        <v>245</v>
      </c>
      <c r="C1835" s="22" t="s">
        <v>24</v>
      </c>
      <c r="D1835" s="22" t="s">
        <v>99</v>
      </c>
      <c r="E1835" s="22" t="s">
        <v>26</v>
      </c>
      <c r="F1835" s="23">
        <v>41029</v>
      </c>
      <c r="G1835" s="24" t="s">
        <v>27</v>
      </c>
      <c r="H1835" s="25">
        <v>57.59</v>
      </c>
      <c r="I1835" s="25">
        <v>-55.81</v>
      </c>
      <c r="J1835" s="25">
        <v>1.7800000000000011</v>
      </c>
      <c r="K1835" s="41">
        <f t="shared" si="60"/>
        <v>2012</v>
      </c>
      <c r="L1835" s="42">
        <f t="shared" si="59"/>
        <v>156.84787672460132</v>
      </c>
      <c r="M1835" s="39">
        <f>(VLOOKUP(DATE(2005,12,1),IGPM!A:B,2,1)/VLOOKUP(DATE(YEAR(F1835),MONTH(F1835),1),IGPM!A:B,2,1))*H1835</f>
        <v>40.174574088611891</v>
      </c>
      <c r="N1835" s="26" t="s">
        <v>28</v>
      </c>
      <c r="O1835" s="26" t="s">
        <v>29</v>
      </c>
      <c r="P1835" s="25">
        <v>-55.81</v>
      </c>
      <c r="Q1835" s="25">
        <v>1.7800000000000011</v>
      </c>
      <c r="R1835" s="25">
        <v>143.61397495778058</v>
      </c>
      <c r="S1835" s="25">
        <v>-139.17513357169184</v>
      </c>
      <c r="T1835" s="27">
        <v>4.4388413860887397</v>
      </c>
    </row>
    <row r="1836" spans="1:20">
      <c r="A1836" s="28" t="s">
        <v>2217</v>
      </c>
      <c r="B1836" s="22" t="s">
        <v>1357</v>
      </c>
      <c r="C1836" s="22" t="s">
        <v>24</v>
      </c>
      <c r="D1836" s="22" t="s">
        <v>99</v>
      </c>
      <c r="E1836" s="22" t="s">
        <v>26</v>
      </c>
      <c r="F1836" s="23">
        <v>41029</v>
      </c>
      <c r="G1836" s="24" t="s">
        <v>27</v>
      </c>
      <c r="H1836" s="25">
        <v>142.66</v>
      </c>
      <c r="I1836" s="25">
        <v>-142.66</v>
      </c>
      <c r="J1836" s="25">
        <v>0</v>
      </c>
      <c r="K1836" s="41">
        <f t="shared" si="60"/>
        <v>2012</v>
      </c>
      <c r="L1836" s="42">
        <f t="shared" si="59"/>
        <v>152</v>
      </c>
      <c r="M1836" s="39">
        <f>(VLOOKUP(DATE(2005,12,1),IGPM!A:B,2,1)/VLOOKUP(DATE(YEAR(F1836),MONTH(F1836),1),IGPM!A:B,2,1))*H1836</f>
        <v>99.519096014609687</v>
      </c>
      <c r="N1836" s="26" t="s">
        <v>28</v>
      </c>
      <c r="O1836" s="26" t="s">
        <v>29</v>
      </c>
      <c r="P1836" s="25">
        <v>-142.66</v>
      </c>
      <c r="Q1836" s="25">
        <v>0</v>
      </c>
      <c r="R1836" s="25">
        <v>355.75568097720048</v>
      </c>
      <c r="S1836" s="25">
        <v>-355.75568097720048</v>
      </c>
      <c r="T1836" s="27">
        <v>0</v>
      </c>
    </row>
    <row r="1837" spans="1:20">
      <c r="A1837" s="28" t="s">
        <v>2218</v>
      </c>
      <c r="B1837" s="22" t="s">
        <v>768</v>
      </c>
      <c r="C1837" s="22" t="s">
        <v>82</v>
      </c>
      <c r="D1837" s="22" t="s">
        <v>99</v>
      </c>
      <c r="E1837" s="22" t="s">
        <v>26</v>
      </c>
      <c r="F1837" s="23">
        <v>41029</v>
      </c>
      <c r="G1837" s="24" t="s">
        <v>27</v>
      </c>
      <c r="H1837" s="25">
        <v>56.28</v>
      </c>
      <c r="I1837" s="25">
        <v>-56.28</v>
      </c>
      <c r="J1837" s="25">
        <v>0</v>
      </c>
      <c r="K1837" s="41">
        <f t="shared" si="60"/>
        <v>2012</v>
      </c>
      <c r="L1837" s="42">
        <f t="shared" si="59"/>
        <v>152</v>
      </c>
      <c r="M1837" s="39">
        <f>(VLOOKUP(DATE(2005,12,1),IGPM!A:B,2,1)/VLOOKUP(DATE(YEAR(F1837),MONTH(F1837),1),IGPM!A:B,2,1))*H1837</f>
        <v>39.260722863467223</v>
      </c>
      <c r="N1837" s="26" t="s">
        <v>28</v>
      </c>
      <c r="O1837" s="26" t="s">
        <v>29</v>
      </c>
      <c r="P1837" s="25">
        <v>-56.28</v>
      </c>
      <c r="Q1837" s="25">
        <v>0</v>
      </c>
      <c r="R1837" s="25">
        <v>140.34718719610854</v>
      </c>
      <c r="S1837" s="25">
        <v>-140.34718719610854</v>
      </c>
      <c r="T1837" s="27">
        <v>0</v>
      </c>
    </row>
    <row r="1838" spans="1:20">
      <c r="A1838" s="28" t="s">
        <v>2219</v>
      </c>
      <c r="B1838" s="22" t="s">
        <v>77</v>
      </c>
      <c r="C1838" s="22" t="s">
        <v>32</v>
      </c>
      <c r="D1838" s="22" t="s">
        <v>99</v>
      </c>
      <c r="E1838" s="22" t="s">
        <v>26</v>
      </c>
      <c r="F1838" s="23">
        <v>41029</v>
      </c>
      <c r="G1838" s="24" t="s">
        <v>27</v>
      </c>
      <c r="H1838" s="25">
        <v>301.02</v>
      </c>
      <c r="I1838" s="25">
        <v>-185.81</v>
      </c>
      <c r="J1838" s="25">
        <v>115.20999999999998</v>
      </c>
      <c r="K1838" s="41">
        <f t="shared" si="60"/>
        <v>2012</v>
      </c>
      <c r="L1838" s="42">
        <f t="shared" si="59"/>
        <v>246.24638071147942</v>
      </c>
      <c r="M1838" s="39">
        <f>(VLOOKUP(DATE(2005,12,1),IGPM!A:B,2,1)/VLOOKUP(DATE(YEAR(F1838),MONTH(F1838),1),IGPM!A:B,2,1))*H1838</f>
        <v>209.99045480385396</v>
      </c>
      <c r="N1838" s="26" t="s">
        <v>28</v>
      </c>
      <c r="O1838" s="26" t="s">
        <v>29</v>
      </c>
      <c r="P1838" s="25">
        <v>-185.81</v>
      </c>
      <c r="Q1838" s="25">
        <v>115.20999999999998</v>
      </c>
      <c r="R1838" s="25">
        <v>750.66294047214978</v>
      </c>
      <c r="S1838" s="25">
        <v>-463.36017862311525</v>
      </c>
      <c r="T1838" s="27">
        <v>287.30276184903454</v>
      </c>
    </row>
    <row r="1839" spans="1:20">
      <c r="A1839" s="28" t="s">
        <v>2220</v>
      </c>
      <c r="B1839" s="22" t="s">
        <v>77</v>
      </c>
      <c r="C1839" s="22" t="s">
        <v>32</v>
      </c>
      <c r="D1839" s="22" t="s">
        <v>99</v>
      </c>
      <c r="E1839" s="22" t="s">
        <v>26</v>
      </c>
      <c r="F1839" s="23">
        <v>41029</v>
      </c>
      <c r="G1839" s="24" t="s">
        <v>27</v>
      </c>
      <c r="H1839" s="25">
        <v>301.02</v>
      </c>
      <c r="I1839" s="25">
        <v>-185.81</v>
      </c>
      <c r="J1839" s="25">
        <v>115.20999999999998</v>
      </c>
      <c r="K1839" s="41">
        <f t="shared" si="60"/>
        <v>2012</v>
      </c>
      <c r="L1839" s="42">
        <f t="shared" si="59"/>
        <v>246.24638071147942</v>
      </c>
      <c r="M1839" s="39">
        <f>(VLOOKUP(DATE(2005,12,1),IGPM!A:B,2,1)/VLOOKUP(DATE(YEAR(F1839),MONTH(F1839),1),IGPM!A:B,2,1))*H1839</f>
        <v>209.99045480385396</v>
      </c>
      <c r="N1839" s="26" t="s">
        <v>28</v>
      </c>
      <c r="O1839" s="26" t="s">
        <v>29</v>
      </c>
      <c r="P1839" s="25">
        <v>-185.81</v>
      </c>
      <c r="Q1839" s="25">
        <v>115.20999999999998</v>
      </c>
      <c r="R1839" s="25">
        <v>750.66294047214978</v>
      </c>
      <c r="S1839" s="25">
        <v>-463.36017862311525</v>
      </c>
      <c r="T1839" s="27">
        <v>287.30276184903454</v>
      </c>
    </row>
    <row r="1840" spans="1:20">
      <c r="A1840" s="28" t="s">
        <v>2221</v>
      </c>
      <c r="B1840" s="22" t="s">
        <v>23</v>
      </c>
      <c r="C1840" s="22" t="s">
        <v>24</v>
      </c>
      <c r="D1840" s="22" t="s">
        <v>99</v>
      </c>
      <c r="E1840" s="22" t="s">
        <v>26</v>
      </c>
      <c r="F1840" s="23">
        <v>41029</v>
      </c>
      <c r="G1840" s="24" t="s">
        <v>27</v>
      </c>
      <c r="H1840" s="25">
        <v>312.8</v>
      </c>
      <c r="I1840" s="25">
        <v>-193.09</v>
      </c>
      <c r="J1840" s="25">
        <v>119.71000000000001</v>
      </c>
      <c r="K1840" s="41">
        <f t="shared" si="60"/>
        <v>2012</v>
      </c>
      <c r="L1840" s="42">
        <f t="shared" si="59"/>
        <v>246.23543425345693</v>
      </c>
      <c r="M1840" s="39">
        <f>(VLOOKUP(DATE(2005,12,1),IGPM!A:B,2,1)/VLOOKUP(DATE(YEAR(F1840),MONTH(F1840),1),IGPM!A:B,2,1))*H1840</f>
        <v>218.20813986660531</v>
      </c>
      <c r="N1840" s="26" t="s">
        <v>28</v>
      </c>
      <c r="O1840" s="26" t="s">
        <v>29</v>
      </c>
      <c r="P1840" s="25">
        <v>-193.09</v>
      </c>
      <c r="Q1840" s="25">
        <v>119.71000000000001</v>
      </c>
      <c r="R1840" s="25">
        <v>780.0390930160404</v>
      </c>
      <c r="S1840" s="25">
        <v>-481.514541145995</v>
      </c>
      <c r="T1840" s="27">
        <v>298.5245518700454</v>
      </c>
    </row>
    <row r="1841" spans="1:20">
      <c r="A1841" s="28" t="s">
        <v>2222</v>
      </c>
      <c r="B1841" s="22" t="s">
        <v>787</v>
      </c>
      <c r="C1841" s="22" t="s">
        <v>91</v>
      </c>
      <c r="D1841" s="22" t="s">
        <v>99</v>
      </c>
      <c r="E1841" s="22" t="s">
        <v>26</v>
      </c>
      <c r="F1841" s="23">
        <v>41029</v>
      </c>
      <c r="G1841" s="24" t="s">
        <v>27</v>
      </c>
      <c r="H1841" s="25">
        <v>426.66</v>
      </c>
      <c r="I1841" s="25">
        <v>-188.44</v>
      </c>
      <c r="J1841" s="25">
        <v>238.22000000000003</v>
      </c>
      <c r="K1841" s="41">
        <f t="shared" si="60"/>
        <v>2012</v>
      </c>
      <c r="L1841" s="42">
        <f t="shared" si="59"/>
        <v>344.15368286987905</v>
      </c>
      <c r="M1841" s="39">
        <f>(VLOOKUP(DATE(2005,12,1),IGPM!A:B,2,1)/VLOOKUP(DATE(YEAR(F1841),MONTH(F1841),1),IGPM!A:B,2,1))*H1841</f>
        <v>297.63646085513369</v>
      </c>
      <c r="N1841" s="26" t="s">
        <v>28</v>
      </c>
      <c r="O1841" s="26" t="s">
        <v>29</v>
      </c>
      <c r="P1841" s="25">
        <v>-188.44</v>
      </c>
      <c r="Q1841" s="25">
        <v>238.22000000000003</v>
      </c>
      <c r="R1841" s="25">
        <v>1063.9753178587716</v>
      </c>
      <c r="S1841" s="25">
        <v>-469.91869145761717</v>
      </c>
      <c r="T1841" s="27">
        <v>594.05662640115452</v>
      </c>
    </row>
    <row r="1842" spans="1:20">
      <c r="A1842" s="28" t="s">
        <v>2223</v>
      </c>
      <c r="B1842" s="22" t="s">
        <v>90</v>
      </c>
      <c r="C1842" s="22" t="s">
        <v>91</v>
      </c>
      <c r="D1842" s="22" t="s">
        <v>99</v>
      </c>
      <c r="E1842" s="22" t="s">
        <v>26</v>
      </c>
      <c r="F1842" s="23">
        <v>41029</v>
      </c>
      <c r="G1842" s="24" t="s">
        <v>27</v>
      </c>
      <c r="H1842" s="25">
        <v>1064.03</v>
      </c>
      <c r="I1842" s="25">
        <v>-469.98</v>
      </c>
      <c r="J1842" s="25">
        <v>594.04999999999995</v>
      </c>
      <c r="K1842" s="41">
        <f t="shared" si="60"/>
        <v>2012</v>
      </c>
      <c r="L1842" s="42">
        <f t="shared" si="59"/>
        <v>344.12647346695604</v>
      </c>
      <c r="M1842" s="39">
        <f>(VLOOKUP(DATE(2005,12,1),IGPM!A:B,2,1)/VLOOKUP(DATE(YEAR(F1842),MONTH(F1842),1),IGPM!A:B,2,1))*H1842</f>
        <v>742.26344968754483</v>
      </c>
      <c r="N1842" s="26" t="s">
        <v>28</v>
      </c>
      <c r="O1842" s="26" t="s">
        <v>29</v>
      </c>
      <c r="P1842" s="25">
        <v>-469.98</v>
      </c>
      <c r="Q1842" s="25">
        <v>594.04999999999995</v>
      </c>
      <c r="R1842" s="25">
        <v>2653.4047191235845</v>
      </c>
      <c r="S1842" s="25">
        <v>-1172.003749794369</v>
      </c>
      <c r="T1842" s="27">
        <v>1481.4009693292155</v>
      </c>
    </row>
    <row r="1843" spans="1:20">
      <c r="A1843" s="28" t="s">
        <v>2224</v>
      </c>
      <c r="B1843" s="22" t="s">
        <v>61</v>
      </c>
      <c r="C1843" s="22" t="s">
        <v>32</v>
      </c>
      <c r="D1843" s="22" t="s">
        <v>25</v>
      </c>
      <c r="E1843" s="22" t="s">
        <v>26</v>
      </c>
      <c r="F1843" s="23">
        <v>41086</v>
      </c>
      <c r="G1843" s="24" t="s">
        <v>27</v>
      </c>
      <c r="H1843" s="25">
        <v>351406.54</v>
      </c>
      <c r="I1843" s="25">
        <v>-183124.16</v>
      </c>
      <c r="J1843" s="25">
        <v>168282.37999999998</v>
      </c>
      <c r="K1843" s="41">
        <f t="shared" si="60"/>
        <v>2012</v>
      </c>
      <c r="L1843" s="42">
        <f t="shared" si="59"/>
        <v>287.84285481500638</v>
      </c>
      <c r="M1843" s="39">
        <f>(VLOOKUP(DATE(2005,12,1),IGPM!A:B,2,1)/VLOOKUP(DATE(YEAR(F1843),MONTH(F1843),1),IGPM!A:B,2,1))*H1843</f>
        <v>241067.32441452914</v>
      </c>
      <c r="N1843" s="26" t="s">
        <v>28</v>
      </c>
      <c r="O1843" s="26" t="s">
        <v>29</v>
      </c>
      <c r="P1843" s="25">
        <v>-183124.16</v>
      </c>
      <c r="Q1843" s="25">
        <v>168282.37999999998</v>
      </c>
      <c r="R1843" s="25">
        <v>861754.91531647905</v>
      </c>
      <c r="S1843" s="25">
        <v>-449075.72008535004</v>
      </c>
      <c r="T1843" s="27">
        <v>412679.19523112901</v>
      </c>
    </row>
    <row r="1844" spans="1:20">
      <c r="A1844" s="28" t="s">
        <v>2225</v>
      </c>
      <c r="B1844" s="22" t="s">
        <v>2226</v>
      </c>
      <c r="C1844" s="22" t="s">
        <v>32</v>
      </c>
      <c r="D1844" s="22" t="s">
        <v>25</v>
      </c>
      <c r="E1844" s="22" t="s">
        <v>26</v>
      </c>
      <c r="F1844" s="23">
        <v>41086</v>
      </c>
      <c r="G1844" s="24" t="s">
        <v>27</v>
      </c>
      <c r="H1844" s="25">
        <v>406891.78</v>
      </c>
      <c r="I1844" s="25">
        <v>-251871.47</v>
      </c>
      <c r="J1844" s="25">
        <v>155020.31000000003</v>
      </c>
      <c r="K1844" s="41">
        <f t="shared" si="60"/>
        <v>2012</v>
      </c>
      <c r="L1844" s="42">
        <f t="shared" si="59"/>
        <v>242.32108146270002</v>
      </c>
      <c r="M1844" s="39">
        <f>(VLOOKUP(DATE(2005,12,1),IGPM!A:B,2,1)/VLOOKUP(DATE(YEAR(F1844),MONTH(F1844),1),IGPM!A:B,2,1))*H1844</f>
        <v>279130.58399785397</v>
      </c>
      <c r="N1844" s="26" t="s">
        <v>28</v>
      </c>
      <c r="O1844" s="26" t="s">
        <v>29</v>
      </c>
      <c r="P1844" s="25">
        <v>-251871.47</v>
      </c>
      <c r="Q1844" s="25">
        <v>155020.31000000003</v>
      </c>
      <c r="R1844" s="25">
        <v>997821.4731486541</v>
      </c>
      <c r="S1844" s="25">
        <v>-617664.8769840399</v>
      </c>
      <c r="T1844" s="27">
        <v>380156.5961646142</v>
      </c>
    </row>
    <row r="1845" spans="1:20">
      <c r="A1845" s="28" t="s">
        <v>2227</v>
      </c>
      <c r="B1845" s="22" t="s">
        <v>2228</v>
      </c>
      <c r="C1845" s="22" t="s">
        <v>32</v>
      </c>
      <c r="D1845" s="22" t="s">
        <v>25</v>
      </c>
      <c r="E1845" s="22" t="s">
        <v>26</v>
      </c>
      <c r="F1845" s="23">
        <v>41086</v>
      </c>
      <c r="G1845" s="24" t="s">
        <v>27</v>
      </c>
      <c r="H1845" s="25">
        <v>156022.60999999999</v>
      </c>
      <c r="I1845" s="25">
        <v>-95242.45</v>
      </c>
      <c r="J1845" s="25">
        <v>60780.159999999989</v>
      </c>
      <c r="K1845" s="41">
        <f t="shared" si="60"/>
        <v>2012</v>
      </c>
      <c r="L1845" s="42">
        <f t="shared" si="59"/>
        <v>245.72437500295297</v>
      </c>
      <c r="M1845" s="39">
        <f>(VLOOKUP(DATE(2005,12,1),IGPM!A:B,2,1)/VLOOKUP(DATE(YEAR(F1845),MONTH(F1845),1),IGPM!A:B,2,1))*H1845</f>
        <v>107032.59290755249</v>
      </c>
      <c r="N1845" s="26" t="s">
        <v>28</v>
      </c>
      <c r="O1845" s="26" t="s">
        <v>29</v>
      </c>
      <c r="P1845" s="25">
        <v>-95242.45</v>
      </c>
      <c r="Q1845" s="25">
        <v>60780.159999999989</v>
      </c>
      <c r="R1845" s="25">
        <v>382614.53832932661</v>
      </c>
      <c r="S1845" s="25">
        <v>-233563.23827747768</v>
      </c>
      <c r="T1845" s="27">
        <v>149051.30005184893</v>
      </c>
    </row>
    <row r="1846" spans="1:20">
      <c r="A1846" s="28" t="s">
        <v>2229</v>
      </c>
      <c r="B1846" s="22" t="s">
        <v>2228</v>
      </c>
      <c r="C1846" s="22" t="s">
        <v>32</v>
      </c>
      <c r="D1846" s="22" t="s">
        <v>25</v>
      </c>
      <c r="E1846" s="22" t="s">
        <v>26</v>
      </c>
      <c r="F1846" s="23">
        <v>41086</v>
      </c>
      <c r="G1846" s="24" t="s">
        <v>27</v>
      </c>
      <c r="H1846" s="25">
        <v>152228.74</v>
      </c>
      <c r="I1846" s="25">
        <v>-94231.65</v>
      </c>
      <c r="J1846" s="25">
        <v>57997.09</v>
      </c>
      <c r="K1846" s="41">
        <f t="shared" si="60"/>
        <v>2012</v>
      </c>
      <c r="L1846" s="42">
        <f t="shared" si="59"/>
        <v>242.32103544828092</v>
      </c>
      <c r="M1846" s="39">
        <f>(VLOOKUP(DATE(2005,12,1),IGPM!A:B,2,1)/VLOOKUP(DATE(YEAR(F1846),MONTH(F1846),1),IGPM!A:B,2,1))*H1846</f>
        <v>104429.97176658981</v>
      </c>
      <c r="N1846" s="26" t="s">
        <v>28</v>
      </c>
      <c r="O1846" s="26" t="s">
        <v>29</v>
      </c>
      <c r="P1846" s="25">
        <v>-94231.65</v>
      </c>
      <c r="Q1846" s="25">
        <v>57997.09</v>
      </c>
      <c r="R1846" s="25">
        <v>373310.82383223233</v>
      </c>
      <c r="S1846" s="25">
        <v>-231084.45154686677</v>
      </c>
      <c r="T1846" s="27">
        <v>142226.37228536556</v>
      </c>
    </row>
    <row r="1847" spans="1:20">
      <c r="A1847" s="28" t="s">
        <v>2230</v>
      </c>
      <c r="B1847" s="22" t="s">
        <v>220</v>
      </c>
      <c r="C1847" s="22" t="s">
        <v>32</v>
      </c>
      <c r="D1847" s="22" t="s">
        <v>25</v>
      </c>
      <c r="E1847" s="22" t="s">
        <v>26</v>
      </c>
      <c r="F1847" s="23">
        <v>41086</v>
      </c>
      <c r="G1847" s="24" t="s">
        <v>27</v>
      </c>
      <c r="H1847" s="25">
        <v>189218.91</v>
      </c>
      <c r="I1847" s="25">
        <v>-99384.5</v>
      </c>
      <c r="J1847" s="25">
        <v>89834.41</v>
      </c>
      <c r="K1847" s="41">
        <f t="shared" si="60"/>
        <v>2012</v>
      </c>
      <c r="L1847" s="42">
        <f t="shared" si="59"/>
        <v>285.58614773933562</v>
      </c>
      <c r="M1847" s="39">
        <f>(VLOOKUP(DATE(2005,12,1),IGPM!A:B,2,1)/VLOOKUP(DATE(YEAR(F1847),MONTH(F1847),1),IGPM!A:B,2,1))*H1847</f>
        <v>129805.48501554239</v>
      </c>
      <c r="N1847" s="26" t="s">
        <v>28</v>
      </c>
      <c r="O1847" s="26" t="s">
        <v>29</v>
      </c>
      <c r="P1847" s="25">
        <v>-99384.5</v>
      </c>
      <c r="Q1847" s="25">
        <v>89834.41</v>
      </c>
      <c r="R1847" s="25">
        <v>464021.8869100344</v>
      </c>
      <c r="S1847" s="25">
        <v>-243720.79523981144</v>
      </c>
      <c r="T1847" s="27">
        <v>220301.09167022296</v>
      </c>
    </row>
    <row r="1848" spans="1:20">
      <c r="A1848" s="28" t="s">
        <v>2231</v>
      </c>
      <c r="B1848" s="22" t="s">
        <v>220</v>
      </c>
      <c r="C1848" s="22" t="s">
        <v>32</v>
      </c>
      <c r="D1848" s="22" t="s">
        <v>25</v>
      </c>
      <c r="E1848" s="22" t="s">
        <v>26</v>
      </c>
      <c r="F1848" s="23">
        <v>41086</v>
      </c>
      <c r="G1848" s="24" t="s">
        <v>27</v>
      </c>
      <c r="H1848" s="25">
        <v>189218.91</v>
      </c>
      <c r="I1848" s="25">
        <v>-99384.5</v>
      </c>
      <c r="J1848" s="25">
        <v>89834.41</v>
      </c>
      <c r="K1848" s="41">
        <f t="shared" si="60"/>
        <v>2012</v>
      </c>
      <c r="L1848" s="42">
        <f t="shared" si="59"/>
        <v>285.58614773933562</v>
      </c>
      <c r="M1848" s="39">
        <f>(VLOOKUP(DATE(2005,12,1),IGPM!A:B,2,1)/VLOOKUP(DATE(YEAR(F1848),MONTH(F1848),1),IGPM!A:B,2,1))*H1848</f>
        <v>129805.48501554239</v>
      </c>
      <c r="N1848" s="26" t="s">
        <v>28</v>
      </c>
      <c r="O1848" s="26" t="s">
        <v>29</v>
      </c>
      <c r="P1848" s="25">
        <v>-99384.5</v>
      </c>
      <c r="Q1848" s="25">
        <v>89834.41</v>
      </c>
      <c r="R1848" s="25">
        <v>464021.8869100344</v>
      </c>
      <c r="S1848" s="25">
        <v>-243720.79523981144</v>
      </c>
      <c r="T1848" s="27">
        <v>220301.09167022296</v>
      </c>
    </row>
    <row r="1849" spans="1:20">
      <c r="A1849" s="28" t="s">
        <v>2232</v>
      </c>
      <c r="B1849" s="22" t="s">
        <v>1365</v>
      </c>
      <c r="C1849" s="22" t="s">
        <v>32</v>
      </c>
      <c r="D1849" s="22" t="s">
        <v>25</v>
      </c>
      <c r="E1849" s="22" t="s">
        <v>26</v>
      </c>
      <c r="F1849" s="23">
        <v>41086</v>
      </c>
      <c r="G1849" s="24" t="s">
        <v>27</v>
      </c>
      <c r="H1849" s="25">
        <v>1040466.87</v>
      </c>
      <c r="I1849" s="25">
        <v>-534407.41</v>
      </c>
      <c r="J1849" s="25">
        <v>506059.45999999996</v>
      </c>
      <c r="K1849" s="41">
        <f t="shared" si="60"/>
        <v>2012</v>
      </c>
      <c r="L1849" s="42">
        <f t="shared" si="59"/>
        <v>292.04316328622764</v>
      </c>
      <c r="M1849" s="39">
        <f>(VLOOKUP(DATE(2005,12,1),IGPM!A:B,2,1)/VLOOKUP(DATE(YEAR(F1849),MONTH(F1849),1),IGPM!A:B,2,1))*H1849</f>
        <v>713767.4913302972</v>
      </c>
      <c r="N1849" s="26" t="s">
        <v>28</v>
      </c>
      <c r="O1849" s="26" t="s">
        <v>29</v>
      </c>
      <c r="P1849" s="25">
        <v>-534407.41</v>
      </c>
      <c r="Q1849" s="25">
        <v>506059.45999999996</v>
      </c>
      <c r="R1849" s="25">
        <v>2551538.8514011493</v>
      </c>
      <c r="S1849" s="25">
        <v>-1310528.2911042261</v>
      </c>
      <c r="T1849" s="27">
        <v>1241010.5602969232</v>
      </c>
    </row>
    <row r="1850" spans="1:20">
      <c r="A1850" s="28" t="s">
        <v>2233</v>
      </c>
      <c r="B1850" s="22" t="s">
        <v>1365</v>
      </c>
      <c r="C1850" s="22" t="s">
        <v>32</v>
      </c>
      <c r="D1850" s="22" t="s">
        <v>25</v>
      </c>
      <c r="E1850" s="22" t="s">
        <v>26</v>
      </c>
      <c r="F1850" s="23">
        <v>41086</v>
      </c>
      <c r="G1850" s="24" t="s">
        <v>27</v>
      </c>
      <c r="H1850" s="25">
        <v>1040466.87</v>
      </c>
      <c r="I1850" s="25">
        <v>-534407.41</v>
      </c>
      <c r="J1850" s="25">
        <v>506059.45999999996</v>
      </c>
      <c r="K1850" s="41">
        <f t="shared" si="60"/>
        <v>2012</v>
      </c>
      <c r="L1850" s="42">
        <f t="shared" si="59"/>
        <v>292.04316328622764</v>
      </c>
      <c r="M1850" s="39">
        <f>(VLOOKUP(DATE(2005,12,1),IGPM!A:B,2,1)/VLOOKUP(DATE(YEAR(F1850),MONTH(F1850),1),IGPM!A:B,2,1))*H1850</f>
        <v>713767.4913302972</v>
      </c>
      <c r="N1850" s="26" t="s">
        <v>28</v>
      </c>
      <c r="O1850" s="26" t="s">
        <v>29</v>
      </c>
      <c r="P1850" s="25">
        <v>-534407.41</v>
      </c>
      <c r="Q1850" s="25">
        <v>506059.45999999996</v>
      </c>
      <c r="R1850" s="25">
        <v>2551538.8514011493</v>
      </c>
      <c r="S1850" s="25">
        <v>-1310528.2911042261</v>
      </c>
      <c r="T1850" s="27">
        <v>1241010.5602969232</v>
      </c>
    </row>
    <row r="1851" spans="1:20">
      <c r="A1851" s="28" t="s">
        <v>2234</v>
      </c>
      <c r="B1851" s="22" t="s">
        <v>1333</v>
      </c>
      <c r="C1851" s="22" t="s">
        <v>32</v>
      </c>
      <c r="D1851" s="22" t="s">
        <v>25</v>
      </c>
      <c r="E1851" s="22" t="s">
        <v>26</v>
      </c>
      <c r="F1851" s="23">
        <v>41086</v>
      </c>
      <c r="G1851" s="24" t="s">
        <v>27</v>
      </c>
      <c r="H1851" s="25">
        <v>108125.09</v>
      </c>
      <c r="I1851" s="25">
        <v>-55535.51</v>
      </c>
      <c r="J1851" s="25">
        <v>52589.579999999994</v>
      </c>
      <c r="K1851" s="41">
        <f t="shared" si="60"/>
        <v>2012</v>
      </c>
      <c r="L1851" s="42">
        <f t="shared" si="59"/>
        <v>292.04311799783596</v>
      </c>
      <c r="M1851" s="39">
        <f>(VLOOKUP(DATE(2005,12,1),IGPM!A:B,2,1)/VLOOKUP(DATE(YEAR(F1851),MONTH(F1851),1),IGPM!A:B,2,1))*H1851</f>
        <v>74174.5618860143</v>
      </c>
      <c r="N1851" s="26" t="s">
        <v>28</v>
      </c>
      <c r="O1851" s="26" t="s">
        <v>29</v>
      </c>
      <c r="P1851" s="25">
        <v>-55535.51</v>
      </c>
      <c r="Q1851" s="25">
        <v>52589.579999999994</v>
      </c>
      <c r="R1851" s="25">
        <v>265155.36044530268</v>
      </c>
      <c r="S1851" s="25">
        <v>-136189.83504720053</v>
      </c>
      <c r="T1851" s="27">
        <v>128965.52539810215</v>
      </c>
    </row>
    <row r="1852" spans="1:20">
      <c r="A1852" s="28" t="s">
        <v>2235</v>
      </c>
      <c r="B1852" s="22" t="s">
        <v>51</v>
      </c>
      <c r="C1852" s="22" t="s">
        <v>32</v>
      </c>
      <c r="D1852" s="22" t="s">
        <v>25</v>
      </c>
      <c r="E1852" s="22" t="s">
        <v>26</v>
      </c>
      <c r="F1852" s="23">
        <v>41086</v>
      </c>
      <c r="G1852" s="24" t="s">
        <v>27</v>
      </c>
      <c r="H1852" s="25">
        <v>67815.3</v>
      </c>
      <c r="I1852" s="25">
        <v>-35339.75</v>
      </c>
      <c r="J1852" s="25">
        <v>32475.550000000003</v>
      </c>
      <c r="K1852" s="41">
        <f t="shared" si="60"/>
        <v>2012</v>
      </c>
      <c r="L1852" s="42">
        <f t="shared" si="59"/>
        <v>287.84286815837692</v>
      </c>
      <c r="M1852" s="39">
        <f>(VLOOKUP(DATE(2005,12,1),IGPM!A:B,2,1)/VLOOKUP(DATE(YEAR(F1852),MONTH(F1852),1),IGPM!A:B,2,1))*H1852</f>
        <v>46521.766286332124</v>
      </c>
      <c r="N1852" s="26" t="s">
        <v>28</v>
      </c>
      <c r="O1852" s="26" t="s">
        <v>29</v>
      </c>
      <c r="P1852" s="25">
        <v>-35339.75</v>
      </c>
      <c r="Q1852" s="25">
        <v>32475.550000000003</v>
      </c>
      <c r="R1852" s="25">
        <v>166303.58703244859</v>
      </c>
      <c r="S1852" s="25">
        <v>-86663.735024839159</v>
      </c>
      <c r="T1852" s="27">
        <v>79639.852007609428</v>
      </c>
    </row>
    <row r="1853" spans="1:20">
      <c r="A1853" s="28" t="s">
        <v>2236</v>
      </c>
      <c r="B1853" s="22" t="s">
        <v>53</v>
      </c>
      <c r="C1853" s="22" t="s">
        <v>32</v>
      </c>
      <c r="D1853" s="22" t="s">
        <v>25</v>
      </c>
      <c r="E1853" s="22" t="s">
        <v>26</v>
      </c>
      <c r="F1853" s="23">
        <v>41086</v>
      </c>
      <c r="G1853" s="24" t="s">
        <v>27</v>
      </c>
      <c r="H1853" s="25">
        <v>178785.78</v>
      </c>
      <c r="I1853" s="25">
        <v>-91828.43</v>
      </c>
      <c r="J1853" s="25">
        <v>86957.35</v>
      </c>
      <c r="K1853" s="41">
        <f t="shared" si="60"/>
        <v>2012</v>
      </c>
      <c r="L1853" s="42">
        <f t="shared" si="59"/>
        <v>292.04318314055899</v>
      </c>
      <c r="M1853" s="39">
        <f>(VLOOKUP(DATE(2005,12,1),IGPM!A:B,2,1)/VLOOKUP(DATE(YEAR(F1853),MONTH(F1853),1),IGPM!A:B,2,1))*H1853</f>
        <v>122648.28545298173</v>
      </c>
      <c r="N1853" s="26" t="s">
        <v>28</v>
      </c>
      <c r="O1853" s="26" t="s">
        <v>29</v>
      </c>
      <c r="P1853" s="25">
        <v>-91828.43</v>
      </c>
      <c r="Q1853" s="25">
        <v>86957.35</v>
      </c>
      <c r="R1853" s="25">
        <v>438436.7026967986</v>
      </c>
      <c r="S1853" s="25">
        <v>-225191.03064585885</v>
      </c>
      <c r="T1853" s="27">
        <v>213245.67205093976</v>
      </c>
    </row>
    <row r="1854" spans="1:20">
      <c r="A1854" s="28" t="s">
        <v>2237</v>
      </c>
      <c r="B1854" s="22" t="s">
        <v>1333</v>
      </c>
      <c r="C1854" s="22" t="s">
        <v>32</v>
      </c>
      <c r="D1854" s="22" t="s">
        <v>25</v>
      </c>
      <c r="E1854" s="22" t="s">
        <v>26</v>
      </c>
      <c r="F1854" s="23">
        <v>41086</v>
      </c>
      <c r="G1854" s="24" t="s">
        <v>27</v>
      </c>
      <c r="H1854" s="25">
        <v>108125.09</v>
      </c>
      <c r="I1854" s="25">
        <v>-55535.51</v>
      </c>
      <c r="J1854" s="25">
        <v>52589.579999999994</v>
      </c>
      <c r="K1854" s="41">
        <f t="shared" si="60"/>
        <v>2012</v>
      </c>
      <c r="L1854" s="42">
        <f t="shared" si="59"/>
        <v>292.04311799783596</v>
      </c>
      <c r="M1854" s="39">
        <f>(VLOOKUP(DATE(2005,12,1),IGPM!A:B,2,1)/VLOOKUP(DATE(YEAR(F1854),MONTH(F1854),1),IGPM!A:B,2,1))*H1854</f>
        <v>74174.5618860143</v>
      </c>
      <c r="N1854" s="26" t="s">
        <v>28</v>
      </c>
      <c r="O1854" s="26" t="s">
        <v>29</v>
      </c>
      <c r="P1854" s="25">
        <v>-55535.51</v>
      </c>
      <c r="Q1854" s="25">
        <v>52589.579999999994</v>
      </c>
      <c r="R1854" s="25">
        <v>265155.36044530268</v>
      </c>
      <c r="S1854" s="25">
        <v>-136189.83504720053</v>
      </c>
      <c r="T1854" s="27">
        <v>128965.52539810215</v>
      </c>
    </row>
    <row r="1855" spans="1:20">
      <c r="A1855" s="28" t="s">
        <v>2238</v>
      </c>
      <c r="B1855" s="22" t="s">
        <v>51</v>
      </c>
      <c r="C1855" s="22" t="s">
        <v>32</v>
      </c>
      <c r="D1855" s="22" t="s">
        <v>25</v>
      </c>
      <c r="E1855" s="22" t="s">
        <v>26</v>
      </c>
      <c r="F1855" s="23">
        <v>41086</v>
      </c>
      <c r="G1855" s="24" t="s">
        <v>27</v>
      </c>
      <c r="H1855" s="25">
        <v>67815.3</v>
      </c>
      <c r="I1855" s="25">
        <v>-35339.75</v>
      </c>
      <c r="J1855" s="25">
        <v>32475.550000000003</v>
      </c>
      <c r="K1855" s="41">
        <f t="shared" si="60"/>
        <v>2012</v>
      </c>
      <c r="L1855" s="42">
        <f t="shared" si="59"/>
        <v>287.84286815837692</v>
      </c>
      <c r="M1855" s="39">
        <f>(VLOOKUP(DATE(2005,12,1),IGPM!A:B,2,1)/VLOOKUP(DATE(YEAR(F1855),MONTH(F1855),1),IGPM!A:B,2,1))*H1855</f>
        <v>46521.766286332124</v>
      </c>
      <c r="N1855" s="26" t="s">
        <v>28</v>
      </c>
      <c r="O1855" s="26" t="s">
        <v>29</v>
      </c>
      <c r="P1855" s="25">
        <v>-35339.75</v>
      </c>
      <c r="Q1855" s="25">
        <v>32475.550000000003</v>
      </c>
      <c r="R1855" s="25">
        <v>166303.58703244859</v>
      </c>
      <c r="S1855" s="25">
        <v>-86663.735024839159</v>
      </c>
      <c r="T1855" s="27">
        <v>79639.852007609428</v>
      </c>
    </row>
    <row r="1856" spans="1:20">
      <c r="A1856" s="28" t="s">
        <v>2239</v>
      </c>
      <c r="B1856" s="22" t="s">
        <v>53</v>
      </c>
      <c r="C1856" s="22" t="s">
        <v>32</v>
      </c>
      <c r="D1856" s="22" t="s">
        <v>25</v>
      </c>
      <c r="E1856" s="22" t="s">
        <v>26</v>
      </c>
      <c r="F1856" s="23">
        <v>41086</v>
      </c>
      <c r="G1856" s="24" t="s">
        <v>27</v>
      </c>
      <c r="H1856" s="25">
        <v>178785.78</v>
      </c>
      <c r="I1856" s="25">
        <v>-91828.43</v>
      </c>
      <c r="J1856" s="25">
        <v>86957.35</v>
      </c>
      <c r="K1856" s="41">
        <f t="shared" si="60"/>
        <v>2012</v>
      </c>
      <c r="L1856" s="42">
        <f t="shared" si="59"/>
        <v>292.04318314055899</v>
      </c>
      <c r="M1856" s="39">
        <f>(VLOOKUP(DATE(2005,12,1),IGPM!A:B,2,1)/VLOOKUP(DATE(YEAR(F1856),MONTH(F1856),1),IGPM!A:B,2,1))*H1856</f>
        <v>122648.28545298173</v>
      </c>
      <c r="N1856" s="26" t="s">
        <v>28</v>
      </c>
      <c r="O1856" s="26" t="s">
        <v>29</v>
      </c>
      <c r="P1856" s="25">
        <v>-91828.43</v>
      </c>
      <c r="Q1856" s="25">
        <v>86957.35</v>
      </c>
      <c r="R1856" s="25">
        <v>438436.7026967986</v>
      </c>
      <c r="S1856" s="25">
        <v>-225191.03064585885</v>
      </c>
      <c r="T1856" s="27">
        <v>213245.67205093976</v>
      </c>
    </row>
    <row r="1857" spans="1:20">
      <c r="A1857" s="28" t="s">
        <v>2240</v>
      </c>
      <c r="B1857" s="22" t="s">
        <v>734</v>
      </c>
      <c r="C1857" s="22" t="s">
        <v>32</v>
      </c>
      <c r="D1857" s="22" t="s">
        <v>25</v>
      </c>
      <c r="E1857" s="22" t="s">
        <v>26</v>
      </c>
      <c r="F1857" s="23">
        <v>41086</v>
      </c>
      <c r="G1857" s="24" t="s">
        <v>27</v>
      </c>
      <c r="H1857" s="25">
        <v>28928.2</v>
      </c>
      <c r="I1857" s="25">
        <v>-14858.18</v>
      </c>
      <c r="J1857" s="25">
        <v>14070.02</v>
      </c>
      <c r="K1857" s="41">
        <f t="shared" si="60"/>
        <v>2012</v>
      </c>
      <c r="L1857" s="42">
        <f t="shared" si="59"/>
        <v>292.04317083249765</v>
      </c>
      <c r="M1857" s="39">
        <f>(VLOOKUP(DATE(2005,12,1),IGPM!A:B,2,1)/VLOOKUP(DATE(YEAR(F1857),MONTH(F1857),1),IGPM!A:B,2,1))*H1857</f>
        <v>19844.945896932888</v>
      </c>
      <c r="N1857" s="26" t="s">
        <v>28</v>
      </c>
      <c r="O1857" s="26" t="s">
        <v>29</v>
      </c>
      <c r="P1857" s="25">
        <v>-14858.18</v>
      </c>
      <c r="Q1857" s="25">
        <v>14070.02</v>
      </c>
      <c r="R1857" s="25">
        <v>70940.678967608765</v>
      </c>
      <c r="S1857" s="25">
        <v>-36436.742604895757</v>
      </c>
      <c r="T1857" s="27">
        <v>34503.936362713008</v>
      </c>
    </row>
    <row r="1858" spans="1:20">
      <c r="A1858" s="28" t="s">
        <v>2241</v>
      </c>
      <c r="B1858" s="22" t="s">
        <v>734</v>
      </c>
      <c r="C1858" s="22" t="s">
        <v>32</v>
      </c>
      <c r="D1858" s="22" t="s">
        <v>25</v>
      </c>
      <c r="E1858" s="22" t="s">
        <v>26</v>
      </c>
      <c r="F1858" s="23">
        <v>41086</v>
      </c>
      <c r="G1858" s="24" t="s">
        <v>27</v>
      </c>
      <c r="H1858" s="25">
        <v>28928.2</v>
      </c>
      <c r="I1858" s="25">
        <v>-14858.18</v>
      </c>
      <c r="J1858" s="25">
        <v>14070.02</v>
      </c>
      <c r="K1858" s="41">
        <f t="shared" si="60"/>
        <v>2012</v>
      </c>
      <c r="L1858" s="42">
        <f t="shared" si="59"/>
        <v>292.04317083249765</v>
      </c>
      <c r="M1858" s="39">
        <f>(VLOOKUP(DATE(2005,12,1),IGPM!A:B,2,1)/VLOOKUP(DATE(YEAR(F1858),MONTH(F1858),1),IGPM!A:B,2,1))*H1858</f>
        <v>19844.945896932888</v>
      </c>
      <c r="N1858" s="26" t="s">
        <v>28</v>
      </c>
      <c r="O1858" s="26" t="s">
        <v>29</v>
      </c>
      <c r="P1858" s="25">
        <v>-14858.18</v>
      </c>
      <c r="Q1858" s="25">
        <v>14070.02</v>
      </c>
      <c r="R1858" s="25">
        <v>70940.678967608765</v>
      </c>
      <c r="S1858" s="25">
        <v>-36436.742604895757</v>
      </c>
      <c r="T1858" s="27">
        <v>34503.936362713008</v>
      </c>
    </row>
    <row r="1859" spans="1:20">
      <c r="A1859" s="28" t="s">
        <v>2242</v>
      </c>
      <c r="B1859" s="22" t="s">
        <v>2243</v>
      </c>
      <c r="C1859" s="22" t="s">
        <v>32</v>
      </c>
      <c r="D1859" s="22" t="s">
        <v>25</v>
      </c>
      <c r="E1859" s="22" t="s">
        <v>26</v>
      </c>
      <c r="F1859" s="23">
        <v>41086</v>
      </c>
      <c r="G1859" s="24" t="s">
        <v>27</v>
      </c>
      <c r="H1859" s="25">
        <v>11381.59</v>
      </c>
      <c r="I1859" s="25">
        <v>-8221.94</v>
      </c>
      <c r="J1859" s="25">
        <v>3159.6499999999996</v>
      </c>
      <c r="K1859" s="41">
        <f t="shared" si="60"/>
        <v>2012</v>
      </c>
      <c r="L1859" s="42">
        <f t="shared" ref="L1859:L1922" si="61">IFERROR((DATEDIF(F1859,DATE(2024,12,31),"M")*H1859)/(H1859-J1859),12*_xlfn.NUMBERVALUE(LEFT(G1859,3)))</f>
        <v>207.64424211317521</v>
      </c>
      <c r="M1859" s="39">
        <f>(VLOOKUP(DATE(2005,12,1),IGPM!A:B,2,1)/VLOOKUP(DATE(YEAR(F1859),MONTH(F1859),1),IGPM!A:B,2,1))*H1859</f>
        <v>7807.8497027493031</v>
      </c>
      <c r="N1859" s="26" t="s">
        <v>28</v>
      </c>
      <c r="O1859" s="26" t="s">
        <v>29</v>
      </c>
      <c r="P1859" s="25">
        <v>-8221.94</v>
      </c>
      <c r="Q1859" s="25">
        <v>3159.6499999999996</v>
      </c>
      <c r="R1859" s="25">
        <v>27911.094445245344</v>
      </c>
      <c r="S1859" s="25">
        <v>-20162.678840402834</v>
      </c>
      <c r="T1859" s="27">
        <v>7748.4156048425102</v>
      </c>
    </row>
    <row r="1860" spans="1:20">
      <c r="A1860" s="28" t="s">
        <v>2244</v>
      </c>
      <c r="B1860" s="22" t="s">
        <v>2243</v>
      </c>
      <c r="C1860" s="22" t="s">
        <v>32</v>
      </c>
      <c r="D1860" s="22" t="s">
        <v>25</v>
      </c>
      <c r="E1860" s="22" t="s">
        <v>26</v>
      </c>
      <c r="F1860" s="23">
        <v>41086</v>
      </c>
      <c r="G1860" s="24" t="s">
        <v>27</v>
      </c>
      <c r="H1860" s="25">
        <v>11381.59</v>
      </c>
      <c r="I1860" s="25">
        <v>-8221.94</v>
      </c>
      <c r="J1860" s="25">
        <v>3159.6499999999996</v>
      </c>
      <c r="K1860" s="41">
        <f t="shared" si="60"/>
        <v>2012</v>
      </c>
      <c r="L1860" s="42">
        <f t="shared" si="61"/>
        <v>207.64424211317521</v>
      </c>
      <c r="M1860" s="39">
        <f>(VLOOKUP(DATE(2005,12,1),IGPM!A:B,2,1)/VLOOKUP(DATE(YEAR(F1860),MONTH(F1860),1),IGPM!A:B,2,1))*H1860</f>
        <v>7807.8497027493031</v>
      </c>
      <c r="N1860" s="26" t="s">
        <v>28</v>
      </c>
      <c r="O1860" s="26" t="s">
        <v>29</v>
      </c>
      <c r="P1860" s="25">
        <v>-8221.94</v>
      </c>
      <c r="Q1860" s="25">
        <v>3159.6499999999996</v>
      </c>
      <c r="R1860" s="25">
        <v>27911.094445245344</v>
      </c>
      <c r="S1860" s="25">
        <v>-20162.678840402834</v>
      </c>
      <c r="T1860" s="27">
        <v>7748.4156048425102</v>
      </c>
    </row>
    <row r="1861" spans="1:20">
      <c r="A1861" s="28" t="s">
        <v>2245</v>
      </c>
      <c r="B1861" s="22" t="s">
        <v>23</v>
      </c>
      <c r="C1861" s="22" t="s">
        <v>24</v>
      </c>
      <c r="D1861" s="22" t="s">
        <v>25</v>
      </c>
      <c r="E1861" s="22" t="s">
        <v>26</v>
      </c>
      <c r="F1861" s="23">
        <v>41086</v>
      </c>
      <c r="G1861" s="24" t="s">
        <v>27</v>
      </c>
      <c r="H1861" s="25">
        <v>25608.57</v>
      </c>
      <c r="I1861" s="25">
        <v>-18499.349999999999</v>
      </c>
      <c r="J1861" s="25">
        <v>7109.2200000000012</v>
      </c>
      <c r="K1861" s="41">
        <f t="shared" ref="K1861:K1924" si="62">YEAR(F1861)</f>
        <v>2012</v>
      </c>
      <c r="L1861" s="42">
        <f t="shared" si="61"/>
        <v>207.64434966633965</v>
      </c>
      <c r="M1861" s="39">
        <f>(VLOOKUP(DATE(2005,12,1),IGPM!A:B,2,1)/VLOOKUP(DATE(YEAR(F1861),MONTH(F1861),1),IGPM!A:B,2,1))*H1861</f>
        <v>17567.656686133898</v>
      </c>
      <c r="N1861" s="26" t="s">
        <v>28</v>
      </c>
      <c r="O1861" s="26" t="s">
        <v>29</v>
      </c>
      <c r="P1861" s="25">
        <v>-18499.349999999999</v>
      </c>
      <c r="Q1861" s="25">
        <v>7109.2200000000012</v>
      </c>
      <c r="R1861" s="25">
        <v>62799.944109537988</v>
      </c>
      <c r="S1861" s="25">
        <v>-45365.990606378313</v>
      </c>
      <c r="T1861" s="27">
        <v>17433.953503159675</v>
      </c>
    </row>
    <row r="1862" spans="1:20">
      <c r="A1862" s="28" t="s">
        <v>2246</v>
      </c>
      <c r="B1862" s="22" t="s">
        <v>160</v>
      </c>
      <c r="C1862" s="22" t="s">
        <v>24</v>
      </c>
      <c r="D1862" s="22" t="s">
        <v>25</v>
      </c>
      <c r="E1862" s="22" t="s">
        <v>26</v>
      </c>
      <c r="F1862" s="23">
        <v>41086</v>
      </c>
      <c r="G1862" s="24" t="s">
        <v>27</v>
      </c>
      <c r="H1862" s="25">
        <v>45526.35</v>
      </c>
      <c r="I1862" s="25">
        <v>-32271.759999999998</v>
      </c>
      <c r="J1862" s="25">
        <v>13254.59</v>
      </c>
      <c r="K1862" s="41">
        <f t="shared" si="62"/>
        <v>2012</v>
      </c>
      <c r="L1862" s="42">
        <f t="shared" si="61"/>
        <v>211.60768734026283</v>
      </c>
      <c r="M1862" s="39">
        <f>(VLOOKUP(DATE(2005,12,1),IGPM!A:B,2,1)/VLOOKUP(DATE(YEAR(F1862),MONTH(F1862),1),IGPM!A:B,2,1))*H1862</f>
        <v>31231.391950927831</v>
      </c>
      <c r="N1862" s="26" t="s">
        <v>28</v>
      </c>
      <c r="O1862" s="26" t="s">
        <v>29</v>
      </c>
      <c r="P1862" s="25">
        <v>-32271.759999999998</v>
      </c>
      <c r="Q1862" s="25">
        <v>13254.59</v>
      </c>
      <c r="R1862" s="25">
        <v>111644.35325796266</v>
      </c>
      <c r="S1862" s="25">
        <v>-79140.097409438473</v>
      </c>
      <c r="T1862" s="27">
        <v>32504.25584852419</v>
      </c>
    </row>
    <row r="1863" spans="1:20">
      <c r="A1863" s="28" t="s">
        <v>2247</v>
      </c>
      <c r="B1863" s="22" t="s">
        <v>23</v>
      </c>
      <c r="C1863" s="22" t="s">
        <v>24</v>
      </c>
      <c r="D1863" s="22" t="s">
        <v>25</v>
      </c>
      <c r="E1863" s="22" t="s">
        <v>26</v>
      </c>
      <c r="F1863" s="23">
        <v>41086</v>
      </c>
      <c r="G1863" s="24" t="s">
        <v>27</v>
      </c>
      <c r="H1863" s="25">
        <v>27505.51</v>
      </c>
      <c r="I1863" s="25">
        <v>-19869.68</v>
      </c>
      <c r="J1863" s="25">
        <v>7635.8299999999981</v>
      </c>
      <c r="K1863" s="41">
        <f t="shared" si="62"/>
        <v>2012</v>
      </c>
      <c r="L1863" s="42">
        <f t="shared" si="61"/>
        <v>207.64433549005315</v>
      </c>
      <c r="M1863" s="39">
        <f>(VLOOKUP(DATE(2005,12,1),IGPM!A:B,2,1)/VLOOKUP(DATE(YEAR(F1863),MONTH(F1863),1),IGPM!A:B,2,1))*H1863</f>
        <v>18868.970686649929</v>
      </c>
      <c r="N1863" s="26" t="s">
        <v>28</v>
      </c>
      <c r="O1863" s="26" t="s">
        <v>29</v>
      </c>
      <c r="P1863" s="25">
        <v>-19869.68</v>
      </c>
      <c r="Q1863" s="25">
        <v>7635.8299999999981</v>
      </c>
      <c r="R1863" s="25">
        <v>67451.813619594468</v>
      </c>
      <c r="S1863" s="25">
        <v>-48726.453428457928</v>
      </c>
      <c r="T1863" s="27">
        <v>18725.36019113654</v>
      </c>
    </row>
    <row r="1864" spans="1:20">
      <c r="A1864" s="28" t="s">
        <v>2248</v>
      </c>
      <c r="B1864" s="22" t="s">
        <v>2249</v>
      </c>
      <c r="C1864" s="22" t="s">
        <v>32</v>
      </c>
      <c r="D1864" s="22" t="s">
        <v>25</v>
      </c>
      <c r="E1864" s="22" t="s">
        <v>26</v>
      </c>
      <c r="F1864" s="23">
        <v>41086</v>
      </c>
      <c r="G1864" s="24" t="s">
        <v>27</v>
      </c>
      <c r="H1864" s="25">
        <v>2371.15</v>
      </c>
      <c r="I1864" s="25">
        <v>-1051.8399999999999</v>
      </c>
      <c r="J1864" s="25">
        <v>1319.3100000000002</v>
      </c>
      <c r="K1864" s="41">
        <f t="shared" si="62"/>
        <v>2012</v>
      </c>
      <c r="L1864" s="42">
        <f t="shared" si="61"/>
        <v>338.14315865530881</v>
      </c>
      <c r="M1864" s="39">
        <f>(VLOOKUP(DATE(2005,12,1),IGPM!A:B,2,1)/VLOOKUP(DATE(YEAR(F1864),MONTH(F1864),1),IGPM!A:B,2,1))*H1864</f>
        <v>1626.6253504715958</v>
      </c>
      <c r="N1864" s="26" t="s">
        <v>28</v>
      </c>
      <c r="O1864" s="26" t="s">
        <v>29</v>
      </c>
      <c r="P1864" s="25">
        <v>-1051.8399999999999</v>
      </c>
      <c r="Q1864" s="25">
        <v>1319.3100000000002</v>
      </c>
      <c r="R1864" s="25">
        <v>5814.7755800238365</v>
      </c>
      <c r="S1864" s="25">
        <v>-2579.429199372571</v>
      </c>
      <c r="T1864" s="27">
        <v>3235.3463806512655</v>
      </c>
    </row>
    <row r="1865" spans="1:20">
      <c r="A1865" s="28" t="s">
        <v>2250</v>
      </c>
      <c r="B1865" s="22" t="s">
        <v>2251</v>
      </c>
      <c r="C1865" s="22" t="s">
        <v>24</v>
      </c>
      <c r="D1865" s="22" t="s">
        <v>25</v>
      </c>
      <c r="E1865" s="22" t="s">
        <v>26</v>
      </c>
      <c r="F1865" s="23">
        <v>41086</v>
      </c>
      <c r="G1865" s="24" t="s">
        <v>27</v>
      </c>
      <c r="H1865" s="25">
        <v>89630.01</v>
      </c>
      <c r="I1865" s="25">
        <v>-89630.01</v>
      </c>
      <c r="J1865" s="25">
        <v>0</v>
      </c>
      <c r="K1865" s="41">
        <f t="shared" si="62"/>
        <v>2012</v>
      </c>
      <c r="L1865" s="42">
        <f t="shared" si="61"/>
        <v>150</v>
      </c>
      <c r="M1865" s="39">
        <f>(VLOOKUP(DATE(2005,12,1),IGPM!A:B,2,1)/VLOOKUP(DATE(YEAR(F1865),MONTH(F1865),1),IGPM!A:B,2,1))*H1865</f>
        <v>61486.808691572704</v>
      </c>
      <c r="N1865" s="26" t="s">
        <v>28</v>
      </c>
      <c r="O1865" s="26" t="s">
        <v>29</v>
      </c>
      <c r="P1865" s="25">
        <v>-89630.01</v>
      </c>
      <c r="Q1865" s="25">
        <v>0</v>
      </c>
      <c r="R1865" s="25">
        <v>219799.84116791101</v>
      </c>
      <c r="S1865" s="25">
        <v>-219799.84116791101</v>
      </c>
      <c r="T1865" s="27">
        <v>0</v>
      </c>
    </row>
    <row r="1866" spans="1:20">
      <c r="A1866" s="28" t="s">
        <v>2252</v>
      </c>
      <c r="B1866" s="22" t="s">
        <v>1430</v>
      </c>
      <c r="C1866" s="22" t="s">
        <v>24</v>
      </c>
      <c r="D1866" s="22" t="s">
        <v>25</v>
      </c>
      <c r="E1866" s="22" t="s">
        <v>26</v>
      </c>
      <c r="F1866" s="23">
        <v>41086</v>
      </c>
      <c r="G1866" s="24" t="s">
        <v>27</v>
      </c>
      <c r="H1866" s="25">
        <v>10907.36</v>
      </c>
      <c r="I1866" s="25">
        <v>-10907.36</v>
      </c>
      <c r="J1866" s="25">
        <v>0</v>
      </c>
      <c r="K1866" s="41">
        <f t="shared" si="62"/>
        <v>2012</v>
      </c>
      <c r="L1866" s="42">
        <f t="shared" si="61"/>
        <v>150</v>
      </c>
      <c r="M1866" s="39">
        <f>(VLOOKUP(DATE(2005,12,1),IGPM!A:B,2,1)/VLOOKUP(DATE(YEAR(F1866),MONTH(F1866),1),IGPM!A:B,2,1))*H1866</f>
        <v>7482.5246326549841</v>
      </c>
      <c r="N1866" s="26" t="s">
        <v>28</v>
      </c>
      <c r="O1866" s="26" t="s">
        <v>29</v>
      </c>
      <c r="P1866" s="25">
        <v>-10907.36</v>
      </c>
      <c r="Q1866" s="25">
        <v>0</v>
      </c>
      <c r="R1866" s="25">
        <v>26748.139329240577</v>
      </c>
      <c r="S1866" s="25">
        <v>-26748.139329240577</v>
      </c>
      <c r="T1866" s="27">
        <v>0</v>
      </c>
    </row>
    <row r="1867" spans="1:20">
      <c r="A1867" s="28" t="s">
        <v>2253</v>
      </c>
      <c r="B1867" s="22" t="s">
        <v>326</v>
      </c>
      <c r="C1867" s="22" t="s">
        <v>24</v>
      </c>
      <c r="D1867" s="22" t="s">
        <v>25</v>
      </c>
      <c r="E1867" s="22" t="s">
        <v>26</v>
      </c>
      <c r="F1867" s="23">
        <v>41086</v>
      </c>
      <c r="G1867" s="24" t="s">
        <v>27</v>
      </c>
      <c r="H1867" s="25">
        <v>12330.05</v>
      </c>
      <c r="I1867" s="25">
        <v>-12330.05</v>
      </c>
      <c r="J1867" s="25">
        <v>0</v>
      </c>
      <c r="K1867" s="41">
        <f t="shared" si="62"/>
        <v>2012</v>
      </c>
      <c r="L1867" s="42">
        <f t="shared" si="61"/>
        <v>150</v>
      </c>
      <c r="M1867" s="39">
        <f>(VLOOKUP(DATE(2005,12,1),IGPM!A:B,2,1)/VLOOKUP(DATE(YEAR(F1867),MONTH(F1867),1),IGPM!A:B,2,1))*H1867</f>
        <v>8458.4998429379411</v>
      </c>
      <c r="N1867" s="26" t="s">
        <v>28</v>
      </c>
      <c r="O1867" s="26" t="s">
        <v>29</v>
      </c>
      <c r="P1867" s="25">
        <v>-12330.05</v>
      </c>
      <c r="Q1867" s="25">
        <v>0</v>
      </c>
      <c r="R1867" s="25">
        <v>30237.004677254874</v>
      </c>
      <c r="S1867" s="25">
        <v>-30237.004677254874</v>
      </c>
      <c r="T1867" s="27">
        <v>0</v>
      </c>
    </row>
    <row r="1868" spans="1:20">
      <c r="A1868" s="28" t="s">
        <v>2254</v>
      </c>
      <c r="B1868" s="22" t="s">
        <v>2255</v>
      </c>
      <c r="C1868" s="22" t="s">
        <v>32</v>
      </c>
      <c r="D1868" s="22" t="s">
        <v>25</v>
      </c>
      <c r="E1868" s="22" t="s">
        <v>26</v>
      </c>
      <c r="F1868" s="23">
        <v>41086</v>
      </c>
      <c r="G1868" s="24" t="s">
        <v>27</v>
      </c>
      <c r="H1868" s="25">
        <v>9484.66</v>
      </c>
      <c r="I1868" s="25">
        <v>-4207.2700000000004</v>
      </c>
      <c r="J1868" s="25">
        <v>5277.3899999999994</v>
      </c>
      <c r="K1868" s="41">
        <f t="shared" si="62"/>
        <v>2012</v>
      </c>
      <c r="L1868" s="42">
        <f t="shared" si="61"/>
        <v>338.15253121382744</v>
      </c>
      <c r="M1868" s="39">
        <f>(VLOOKUP(DATE(2005,12,1),IGPM!A:B,2,1)/VLOOKUP(DATE(YEAR(F1868),MONTH(F1868),1),IGPM!A:B,2,1))*H1868</f>
        <v>6506.5425623026485</v>
      </c>
      <c r="N1868" s="26" t="s">
        <v>28</v>
      </c>
      <c r="O1868" s="26" t="s">
        <v>29</v>
      </c>
      <c r="P1868" s="25">
        <v>-4207.2700000000004</v>
      </c>
      <c r="Q1868" s="25">
        <v>5277.3899999999994</v>
      </c>
      <c r="R1868" s="25">
        <v>23259.249458207567</v>
      </c>
      <c r="S1868" s="25">
        <v>-10317.496090321949</v>
      </c>
      <c r="T1868" s="27">
        <v>12941.753367885618</v>
      </c>
    </row>
    <row r="1869" spans="1:20">
      <c r="A1869" s="28" t="s">
        <v>2256</v>
      </c>
      <c r="B1869" s="22" t="s">
        <v>68</v>
      </c>
      <c r="C1869" s="22" t="s">
        <v>69</v>
      </c>
      <c r="D1869" s="22" t="s">
        <v>25</v>
      </c>
      <c r="E1869" s="22" t="s">
        <v>26</v>
      </c>
      <c r="F1869" s="23">
        <v>41086</v>
      </c>
      <c r="G1869" s="24" t="s">
        <v>27</v>
      </c>
      <c r="H1869" s="25">
        <v>9805.9599999999991</v>
      </c>
      <c r="I1869" s="25">
        <v>-5135.08</v>
      </c>
      <c r="J1869" s="25">
        <v>4670.8799999999992</v>
      </c>
      <c r="K1869" s="41">
        <f t="shared" si="62"/>
        <v>2012</v>
      </c>
      <c r="L1869" s="42">
        <f t="shared" si="61"/>
        <v>286.44032809615425</v>
      </c>
      <c r="M1869" s="39">
        <f>(VLOOKUP(DATE(2005,12,1),IGPM!A:B,2,1)/VLOOKUP(DATE(YEAR(F1869),MONTH(F1869),1),IGPM!A:B,2,1))*H1869</f>
        <v>6726.9565914052027</v>
      </c>
      <c r="N1869" s="26" t="s">
        <v>28</v>
      </c>
      <c r="O1869" s="26" t="s">
        <v>29</v>
      </c>
      <c r="P1869" s="25">
        <v>-5135.08</v>
      </c>
      <c r="Q1869" s="25">
        <v>4670.8799999999992</v>
      </c>
      <c r="R1869" s="25">
        <v>24047.174049170459</v>
      </c>
      <c r="S1869" s="25">
        <v>-12592.766288707506</v>
      </c>
      <c r="T1869" s="27">
        <v>11454.407760462953</v>
      </c>
    </row>
    <row r="1870" spans="1:20">
      <c r="A1870" s="28" t="s">
        <v>2257</v>
      </c>
      <c r="B1870" s="22" t="s">
        <v>2258</v>
      </c>
      <c r="C1870" s="22" t="s">
        <v>32</v>
      </c>
      <c r="D1870" s="22" t="s">
        <v>25</v>
      </c>
      <c r="E1870" s="22" t="s">
        <v>26</v>
      </c>
      <c r="F1870" s="23">
        <v>41086</v>
      </c>
      <c r="G1870" s="24" t="s">
        <v>27</v>
      </c>
      <c r="H1870" s="25">
        <v>127568.64</v>
      </c>
      <c r="I1870" s="25">
        <v>-60428.3</v>
      </c>
      <c r="J1870" s="25">
        <v>67140.34</v>
      </c>
      <c r="K1870" s="41">
        <f t="shared" si="62"/>
        <v>2012</v>
      </c>
      <c r="L1870" s="42">
        <f t="shared" si="61"/>
        <v>316.66116703597487</v>
      </c>
      <c r="M1870" s="39">
        <f>(VLOOKUP(DATE(2005,12,1),IGPM!A:B,2,1)/VLOOKUP(DATE(YEAR(F1870),MONTH(F1870),1),IGPM!A:B,2,1))*H1870</f>
        <v>87512.972080713924</v>
      </c>
      <c r="N1870" s="26" t="s">
        <v>28</v>
      </c>
      <c r="O1870" s="26" t="s">
        <v>29</v>
      </c>
      <c r="P1870" s="25">
        <v>-60428.3</v>
      </c>
      <c r="Q1870" s="25">
        <v>67140.34</v>
      </c>
      <c r="R1870" s="25">
        <v>312836.81447772263</v>
      </c>
      <c r="S1870" s="25">
        <v>-148188.43311572631</v>
      </c>
      <c r="T1870" s="27">
        <v>164648.38136199632</v>
      </c>
    </row>
    <row r="1871" spans="1:20">
      <c r="A1871" s="28" t="s">
        <v>2259</v>
      </c>
      <c r="B1871" s="22" t="s">
        <v>523</v>
      </c>
      <c r="C1871" s="22" t="s">
        <v>172</v>
      </c>
      <c r="D1871" s="22" t="s">
        <v>99</v>
      </c>
      <c r="E1871" s="22" t="s">
        <v>26</v>
      </c>
      <c r="F1871" s="23">
        <v>41090</v>
      </c>
      <c r="G1871" s="24" t="s">
        <v>27</v>
      </c>
      <c r="H1871" s="25">
        <v>6107.29</v>
      </c>
      <c r="I1871" s="25">
        <v>-3204.96</v>
      </c>
      <c r="J1871" s="25">
        <v>2902.33</v>
      </c>
      <c r="K1871" s="41">
        <f t="shared" si="62"/>
        <v>2012</v>
      </c>
      <c r="L1871" s="42">
        <f t="shared" si="61"/>
        <v>285.83617268234235</v>
      </c>
      <c r="M1871" s="39">
        <f>(VLOOKUP(DATE(2005,12,1),IGPM!A:B,2,1)/VLOOKUP(DATE(YEAR(F1871),MONTH(F1871),1),IGPM!A:B,2,1))*H1871</f>
        <v>4189.6433109173486</v>
      </c>
      <c r="N1871" s="26" t="s">
        <v>28</v>
      </c>
      <c r="O1871" s="26" t="s">
        <v>29</v>
      </c>
      <c r="P1871" s="25">
        <v>-3204.96</v>
      </c>
      <c r="Q1871" s="25">
        <v>2902.33</v>
      </c>
      <c r="R1871" s="25">
        <v>14976.91869013929</v>
      </c>
      <c r="S1871" s="25">
        <v>-7859.5294025908088</v>
      </c>
      <c r="T1871" s="27">
        <v>7117.3892875484808</v>
      </c>
    </row>
    <row r="1872" spans="1:20">
      <c r="A1872" s="28" t="s">
        <v>2260</v>
      </c>
      <c r="B1872" s="22" t="s">
        <v>2261</v>
      </c>
      <c r="C1872" s="22" t="s">
        <v>172</v>
      </c>
      <c r="D1872" s="22" t="s">
        <v>99</v>
      </c>
      <c r="E1872" s="22" t="s">
        <v>26</v>
      </c>
      <c r="F1872" s="23">
        <v>41090</v>
      </c>
      <c r="G1872" s="24" t="s">
        <v>27</v>
      </c>
      <c r="H1872" s="25">
        <v>5768</v>
      </c>
      <c r="I1872" s="25">
        <v>-3600.11</v>
      </c>
      <c r="J1872" s="25">
        <v>2167.89</v>
      </c>
      <c r="K1872" s="41">
        <f t="shared" si="62"/>
        <v>2012</v>
      </c>
      <c r="L1872" s="42">
        <f t="shared" si="61"/>
        <v>240.32599003919324</v>
      </c>
      <c r="M1872" s="39">
        <f>(VLOOKUP(DATE(2005,12,1),IGPM!A:B,2,1)/VLOOKUP(DATE(YEAR(F1872),MONTH(F1872),1),IGPM!A:B,2,1))*H1872</f>
        <v>3956.8880170044763</v>
      </c>
      <c r="N1872" s="26" t="s">
        <v>28</v>
      </c>
      <c r="O1872" s="26" t="s">
        <v>29</v>
      </c>
      <c r="P1872" s="25">
        <v>-3600.11</v>
      </c>
      <c r="Q1872" s="25">
        <v>2167.89</v>
      </c>
      <c r="R1872" s="25">
        <v>14144.877188527713</v>
      </c>
      <c r="S1872" s="25">
        <v>-8828.5564866835139</v>
      </c>
      <c r="T1872" s="27">
        <v>5316.320701844199</v>
      </c>
    </row>
    <row r="1873" spans="1:20">
      <c r="A1873" s="28" t="s">
        <v>2262</v>
      </c>
      <c r="B1873" s="22" t="s">
        <v>2263</v>
      </c>
      <c r="C1873" s="22" t="s">
        <v>32</v>
      </c>
      <c r="D1873" s="22" t="s">
        <v>99</v>
      </c>
      <c r="E1873" s="22" t="s">
        <v>26</v>
      </c>
      <c r="F1873" s="23">
        <v>41090</v>
      </c>
      <c r="G1873" s="24" t="s">
        <v>27</v>
      </c>
      <c r="H1873" s="25">
        <v>1696.47</v>
      </c>
      <c r="I1873" s="25">
        <v>-1134.8599999999999</v>
      </c>
      <c r="J1873" s="25">
        <v>561.61000000000013</v>
      </c>
      <c r="K1873" s="41">
        <f t="shared" si="62"/>
        <v>2012</v>
      </c>
      <c r="L1873" s="42">
        <f t="shared" si="61"/>
        <v>224.23074211797052</v>
      </c>
      <c r="M1873" s="39">
        <f>(VLOOKUP(DATE(2005,12,1),IGPM!A:B,2,1)/VLOOKUP(DATE(YEAR(F1873),MONTH(F1873),1),IGPM!A:B,2,1))*H1873</f>
        <v>1163.7901897031179</v>
      </c>
      <c r="N1873" s="26" t="s">
        <v>28</v>
      </c>
      <c r="O1873" s="26" t="s">
        <v>29</v>
      </c>
      <c r="P1873" s="25">
        <v>-1134.8599999999999</v>
      </c>
      <c r="Q1873" s="25">
        <v>561.61000000000013</v>
      </c>
      <c r="R1873" s="25">
        <v>4160.2565540952864</v>
      </c>
      <c r="S1873" s="25">
        <v>-2783.0193006540499</v>
      </c>
      <c r="T1873" s="27">
        <v>1377.2372534412366</v>
      </c>
    </row>
    <row r="1874" spans="1:20">
      <c r="A1874" s="28" t="s">
        <v>2264</v>
      </c>
      <c r="B1874" s="22" t="s">
        <v>331</v>
      </c>
      <c r="C1874" s="22" t="s">
        <v>32</v>
      </c>
      <c r="D1874" s="22" t="s">
        <v>99</v>
      </c>
      <c r="E1874" s="22" t="s">
        <v>26</v>
      </c>
      <c r="F1874" s="23">
        <v>41090</v>
      </c>
      <c r="G1874" s="24" t="s">
        <v>27</v>
      </c>
      <c r="H1874" s="25">
        <v>3392.94</v>
      </c>
      <c r="I1874" s="25">
        <v>-1892.39</v>
      </c>
      <c r="J1874" s="25">
        <v>1500.55</v>
      </c>
      <c r="K1874" s="41">
        <f t="shared" si="62"/>
        <v>2012</v>
      </c>
      <c r="L1874" s="42">
        <f t="shared" si="61"/>
        <v>268.94086314131863</v>
      </c>
      <c r="M1874" s="39">
        <f>(VLOOKUP(DATE(2005,12,1),IGPM!A:B,2,1)/VLOOKUP(DATE(YEAR(F1874),MONTH(F1874),1),IGPM!A:B,2,1))*H1874</f>
        <v>2327.5803794062358</v>
      </c>
      <c r="N1874" s="26" t="s">
        <v>28</v>
      </c>
      <c r="O1874" s="26" t="s">
        <v>29</v>
      </c>
      <c r="P1874" s="25">
        <v>-1892.39</v>
      </c>
      <c r="Q1874" s="25">
        <v>1500.55</v>
      </c>
      <c r="R1874" s="25">
        <v>8320.5131081905729</v>
      </c>
      <c r="S1874" s="25">
        <v>-4640.7115365461095</v>
      </c>
      <c r="T1874" s="27">
        <v>3679.8015716444634</v>
      </c>
    </row>
    <row r="1875" spans="1:20">
      <c r="A1875" s="28" t="s">
        <v>2265</v>
      </c>
      <c r="B1875" s="22" t="s">
        <v>2263</v>
      </c>
      <c r="C1875" s="22" t="s">
        <v>32</v>
      </c>
      <c r="D1875" s="22" t="s">
        <v>99</v>
      </c>
      <c r="E1875" s="22" t="s">
        <v>26</v>
      </c>
      <c r="F1875" s="23">
        <v>41090</v>
      </c>
      <c r="G1875" s="24" t="s">
        <v>27</v>
      </c>
      <c r="H1875" s="25">
        <v>1696.47</v>
      </c>
      <c r="I1875" s="25">
        <v>-1134.8599999999999</v>
      </c>
      <c r="J1875" s="25">
        <v>561.61000000000013</v>
      </c>
      <c r="K1875" s="41">
        <f t="shared" si="62"/>
        <v>2012</v>
      </c>
      <c r="L1875" s="42">
        <f t="shared" si="61"/>
        <v>224.23074211797052</v>
      </c>
      <c r="M1875" s="39">
        <f>(VLOOKUP(DATE(2005,12,1),IGPM!A:B,2,1)/VLOOKUP(DATE(YEAR(F1875),MONTH(F1875),1),IGPM!A:B,2,1))*H1875</f>
        <v>1163.7901897031179</v>
      </c>
      <c r="N1875" s="26" t="s">
        <v>28</v>
      </c>
      <c r="O1875" s="26" t="s">
        <v>29</v>
      </c>
      <c r="P1875" s="25">
        <v>-1134.8599999999999</v>
      </c>
      <c r="Q1875" s="25">
        <v>561.61000000000013</v>
      </c>
      <c r="R1875" s="25">
        <v>4160.2565540952864</v>
      </c>
      <c r="S1875" s="25">
        <v>-2783.0193006540499</v>
      </c>
      <c r="T1875" s="27">
        <v>1377.2372534412366</v>
      </c>
    </row>
    <row r="1876" spans="1:20">
      <c r="A1876" s="28" t="s">
        <v>2266</v>
      </c>
      <c r="B1876" s="22" t="s">
        <v>331</v>
      </c>
      <c r="C1876" s="22" t="s">
        <v>32</v>
      </c>
      <c r="D1876" s="22" t="s">
        <v>99</v>
      </c>
      <c r="E1876" s="22" t="s">
        <v>26</v>
      </c>
      <c r="F1876" s="23">
        <v>41090</v>
      </c>
      <c r="G1876" s="24" t="s">
        <v>27</v>
      </c>
      <c r="H1876" s="25">
        <v>3392.94</v>
      </c>
      <c r="I1876" s="25">
        <v>-1892.39</v>
      </c>
      <c r="J1876" s="25">
        <v>1500.55</v>
      </c>
      <c r="K1876" s="41">
        <f t="shared" si="62"/>
        <v>2012</v>
      </c>
      <c r="L1876" s="42">
        <f t="shared" si="61"/>
        <v>268.94086314131863</v>
      </c>
      <c r="M1876" s="39">
        <f>(VLOOKUP(DATE(2005,12,1),IGPM!A:B,2,1)/VLOOKUP(DATE(YEAR(F1876),MONTH(F1876),1),IGPM!A:B,2,1))*H1876</f>
        <v>2327.5803794062358</v>
      </c>
      <c r="N1876" s="26" t="s">
        <v>28</v>
      </c>
      <c r="O1876" s="26" t="s">
        <v>29</v>
      </c>
      <c r="P1876" s="25">
        <v>-1892.39</v>
      </c>
      <c r="Q1876" s="25">
        <v>1500.55</v>
      </c>
      <c r="R1876" s="25">
        <v>8320.5131081905729</v>
      </c>
      <c r="S1876" s="25">
        <v>-4640.7115365461095</v>
      </c>
      <c r="T1876" s="27">
        <v>3679.8015716444634</v>
      </c>
    </row>
    <row r="1877" spans="1:20">
      <c r="A1877" s="28" t="s">
        <v>2267</v>
      </c>
      <c r="B1877" s="22" t="s">
        <v>2268</v>
      </c>
      <c r="C1877" s="22" t="s">
        <v>32</v>
      </c>
      <c r="D1877" s="22" t="s">
        <v>99</v>
      </c>
      <c r="E1877" s="22" t="s">
        <v>26</v>
      </c>
      <c r="F1877" s="23">
        <v>41090</v>
      </c>
      <c r="G1877" s="24" t="s">
        <v>27</v>
      </c>
      <c r="H1877" s="25">
        <v>6446.58</v>
      </c>
      <c r="I1877" s="25">
        <v>-4312.5200000000004</v>
      </c>
      <c r="J1877" s="25">
        <v>2134.0599999999995</v>
      </c>
      <c r="K1877" s="41">
        <f t="shared" si="62"/>
        <v>2012</v>
      </c>
      <c r="L1877" s="42">
        <f t="shared" si="61"/>
        <v>224.22782966803629</v>
      </c>
      <c r="M1877" s="39">
        <f>(VLOOKUP(DATE(2005,12,1),IGPM!A:B,2,1)/VLOOKUP(DATE(YEAR(F1877),MONTH(F1877),1),IGPM!A:B,2,1))*H1877</f>
        <v>4422.3986048302213</v>
      </c>
      <c r="N1877" s="26" t="s">
        <v>28</v>
      </c>
      <c r="O1877" s="26" t="s">
        <v>29</v>
      </c>
      <c r="P1877" s="25">
        <v>-4312.5200000000004</v>
      </c>
      <c r="Q1877" s="25">
        <v>2134.0599999999995</v>
      </c>
      <c r="R1877" s="25">
        <v>15808.960191750864</v>
      </c>
      <c r="S1877" s="25">
        <v>-10575.600862182653</v>
      </c>
      <c r="T1877" s="27">
        <v>5233.3593295682113</v>
      </c>
    </row>
    <row r="1878" spans="1:20">
      <c r="A1878" s="28" t="s">
        <v>2269</v>
      </c>
      <c r="B1878" s="22" t="s">
        <v>2268</v>
      </c>
      <c r="C1878" s="22" t="s">
        <v>32</v>
      </c>
      <c r="D1878" s="22" t="s">
        <v>99</v>
      </c>
      <c r="E1878" s="22" t="s">
        <v>26</v>
      </c>
      <c r="F1878" s="23">
        <v>41090</v>
      </c>
      <c r="G1878" s="24" t="s">
        <v>27</v>
      </c>
      <c r="H1878" s="25">
        <v>6446.58</v>
      </c>
      <c r="I1878" s="25">
        <v>-4312.5200000000004</v>
      </c>
      <c r="J1878" s="25">
        <v>2134.0599999999995</v>
      </c>
      <c r="K1878" s="41">
        <f t="shared" si="62"/>
        <v>2012</v>
      </c>
      <c r="L1878" s="42">
        <f t="shared" si="61"/>
        <v>224.22782966803629</v>
      </c>
      <c r="M1878" s="39">
        <f>(VLOOKUP(DATE(2005,12,1),IGPM!A:B,2,1)/VLOOKUP(DATE(YEAR(F1878),MONTH(F1878),1),IGPM!A:B,2,1))*H1878</f>
        <v>4422.3986048302213</v>
      </c>
      <c r="N1878" s="26" t="s">
        <v>28</v>
      </c>
      <c r="O1878" s="26" t="s">
        <v>29</v>
      </c>
      <c r="P1878" s="25">
        <v>-4312.5200000000004</v>
      </c>
      <c r="Q1878" s="25">
        <v>2134.0599999999995</v>
      </c>
      <c r="R1878" s="25">
        <v>15808.960191750864</v>
      </c>
      <c r="S1878" s="25">
        <v>-10575.600862182653</v>
      </c>
      <c r="T1878" s="27">
        <v>5233.3593295682113</v>
      </c>
    </row>
    <row r="1879" spans="1:20">
      <c r="A1879" s="28" t="s">
        <v>2270</v>
      </c>
      <c r="B1879" s="22" t="s">
        <v>68</v>
      </c>
      <c r="C1879" s="22" t="s">
        <v>69</v>
      </c>
      <c r="D1879" s="22" t="s">
        <v>99</v>
      </c>
      <c r="E1879" s="22" t="s">
        <v>26</v>
      </c>
      <c r="F1879" s="23">
        <v>41090</v>
      </c>
      <c r="G1879" s="24" t="s">
        <v>27</v>
      </c>
      <c r="H1879" s="25">
        <v>185254.44</v>
      </c>
      <c r="I1879" s="25">
        <v>-92473.97</v>
      </c>
      <c r="J1879" s="25">
        <v>92780.47</v>
      </c>
      <c r="K1879" s="41">
        <f t="shared" si="62"/>
        <v>2012</v>
      </c>
      <c r="L1879" s="42">
        <f t="shared" si="61"/>
        <v>300.49716693248922</v>
      </c>
      <c r="M1879" s="39">
        <f>(VLOOKUP(DATE(2005,12,1),IGPM!A:B,2,1)/VLOOKUP(DATE(YEAR(F1879),MONTH(F1879),1),IGPM!A:B,2,1))*H1879</f>
        <v>127085.8310909977</v>
      </c>
      <c r="N1879" s="26" t="s">
        <v>28</v>
      </c>
      <c r="O1879" s="26" t="s">
        <v>29</v>
      </c>
      <c r="P1879" s="25">
        <v>-92473.97</v>
      </c>
      <c r="Q1879" s="25">
        <v>92780.47</v>
      </c>
      <c r="R1879" s="25">
        <v>454299.80971384811</v>
      </c>
      <c r="S1879" s="25">
        <v>-226774.08959528364</v>
      </c>
      <c r="T1879" s="27">
        <v>227525.72011856447</v>
      </c>
    </row>
    <row r="1880" spans="1:20">
      <c r="A1880" s="28" t="s">
        <v>2271</v>
      </c>
      <c r="B1880" s="22" t="s">
        <v>2272</v>
      </c>
      <c r="C1880" s="22" t="s">
        <v>32</v>
      </c>
      <c r="D1880" s="22" t="s">
        <v>99</v>
      </c>
      <c r="E1880" s="22" t="s">
        <v>26</v>
      </c>
      <c r="F1880" s="23">
        <v>41090</v>
      </c>
      <c r="G1880" s="24" t="s">
        <v>27</v>
      </c>
      <c r="H1880" s="25">
        <v>678.59</v>
      </c>
      <c r="I1880" s="25">
        <v>-458.42</v>
      </c>
      <c r="J1880" s="25">
        <v>220.17000000000002</v>
      </c>
      <c r="K1880" s="41">
        <f t="shared" si="62"/>
        <v>2012</v>
      </c>
      <c r="L1880" s="42">
        <f t="shared" si="61"/>
        <v>222.04201387374022</v>
      </c>
      <c r="M1880" s="39">
        <f>(VLOOKUP(DATE(2005,12,1),IGPM!A:B,2,1)/VLOOKUP(DATE(YEAR(F1880),MONTH(F1880),1),IGPM!A:B,2,1))*H1880</f>
        <v>465.5174478951227</v>
      </c>
      <c r="N1880" s="26" t="s">
        <v>28</v>
      </c>
      <c r="O1880" s="26" t="s">
        <v>29</v>
      </c>
      <c r="P1880" s="25">
        <v>-458.42</v>
      </c>
      <c r="Q1880" s="25">
        <v>220.17000000000002</v>
      </c>
      <c r="R1880" s="25">
        <v>1664.1075262418551</v>
      </c>
      <c r="S1880" s="25">
        <v>-1124.1842234335775</v>
      </c>
      <c r="T1880" s="27">
        <v>539.92330280827764</v>
      </c>
    </row>
    <row r="1881" spans="1:20">
      <c r="A1881" s="28" t="s">
        <v>2273</v>
      </c>
      <c r="B1881" s="22" t="s">
        <v>23</v>
      </c>
      <c r="C1881" s="22" t="s">
        <v>24</v>
      </c>
      <c r="D1881" s="22" t="s">
        <v>99</v>
      </c>
      <c r="E1881" s="22" t="s">
        <v>26</v>
      </c>
      <c r="F1881" s="23">
        <v>41090</v>
      </c>
      <c r="G1881" s="24" t="s">
        <v>27</v>
      </c>
      <c r="H1881" s="25">
        <v>339.29</v>
      </c>
      <c r="I1881" s="25">
        <v>-210.97</v>
      </c>
      <c r="J1881" s="25">
        <v>128.32000000000002</v>
      </c>
      <c r="K1881" s="41">
        <f t="shared" si="62"/>
        <v>2012</v>
      </c>
      <c r="L1881" s="42">
        <f t="shared" si="61"/>
        <v>241.23572071858558</v>
      </c>
      <c r="M1881" s="39">
        <f>(VLOOKUP(DATE(2005,12,1),IGPM!A:B,2,1)/VLOOKUP(DATE(YEAR(F1881),MONTH(F1881),1),IGPM!A:B,2,1))*H1881</f>
        <v>232.75529391287256</v>
      </c>
      <c r="N1881" s="26" t="s">
        <v>28</v>
      </c>
      <c r="O1881" s="26" t="s">
        <v>29</v>
      </c>
      <c r="P1881" s="25">
        <v>-210.97</v>
      </c>
      <c r="Q1881" s="25">
        <v>128.32000000000002</v>
      </c>
      <c r="R1881" s="25">
        <v>832.04150161157554</v>
      </c>
      <c r="S1881" s="25">
        <v>-517.36212560050137</v>
      </c>
      <c r="T1881" s="27">
        <v>314.67937601107417</v>
      </c>
    </row>
    <row r="1882" spans="1:20">
      <c r="A1882" s="28" t="s">
        <v>2274</v>
      </c>
      <c r="B1882" s="22" t="s">
        <v>428</v>
      </c>
      <c r="C1882" s="22" t="s">
        <v>24</v>
      </c>
      <c r="D1882" s="22" t="s">
        <v>99</v>
      </c>
      <c r="E1882" s="22" t="s">
        <v>26</v>
      </c>
      <c r="F1882" s="23">
        <v>41090</v>
      </c>
      <c r="G1882" s="24" t="s">
        <v>27</v>
      </c>
      <c r="H1882" s="25">
        <v>1357.18</v>
      </c>
      <c r="I1882" s="25">
        <v>-1357.18</v>
      </c>
      <c r="J1882" s="25">
        <v>0</v>
      </c>
      <c r="K1882" s="41">
        <f t="shared" si="62"/>
        <v>2012</v>
      </c>
      <c r="L1882" s="42">
        <f t="shared" si="61"/>
        <v>150</v>
      </c>
      <c r="M1882" s="39">
        <f>(VLOOKUP(DATE(2005,12,1),IGPM!A:B,2,1)/VLOOKUP(DATE(YEAR(F1882),MONTH(F1882),1),IGPM!A:B,2,1))*H1882</f>
        <v>931.0348957902454</v>
      </c>
      <c r="N1882" s="26" t="s">
        <v>28</v>
      </c>
      <c r="O1882" s="26" t="s">
        <v>29</v>
      </c>
      <c r="P1882" s="25">
        <v>-1357.18</v>
      </c>
      <c r="Q1882" s="25">
        <v>0</v>
      </c>
      <c r="R1882" s="25">
        <v>3328.2150524837102</v>
      </c>
      <c r="S1882" s="25">
        <v>-3328.2150524837102</v>
      </c>
      <c r="T1882" s="27">
        <v>0</v>
      </c>
    </row>
    <row r="1883" spans="1:20">
      <c r="A1883" s="28" t="s">
        <v>2275</v>
      </c>
      <c r="B1883" s="22" t="s">
        <v>2276</v>
      </c>
      <c r="C1883" s="22" t="s">
        <v>2277</v>
      </c>
      <c r="D1883" s="22" t="s">
        <v>99</v>
      </c>
      <c r="E1883" s="22" t="s">
        <v>26</v>
      </c>
      <c r="F1883" s="23">
        <v>41090</v>
      </c>
      <c r="G1883" s="24" t="s">
        <v>27</v>
      </c>
      <c r="H1883" s="25">
        <v>169.77</v>
      </c>
      <c r="I1883" s="25">
        <v>-169.77</v>
      </c>
      <c r="J1883" s="25">
        <v>0</v>
      </c>
      <c r="K1883" s="41">
        <f t="shared" si="62"/>
        <v>2012</v>
      </c>
      <c r="L1883" s="42">
        <f t="shared" si="61"/>
        <v>150</v>
      </c>
      <c r="M1883" s="39">
        <f>(VLOOKUP(DATE(2005,12,1),IGPM!A:B,2,1)/VLOOKUP(DATE(YEAR(F1883),MONTH(F1883),1),IGPM!A:B,2,1))*H1883</f>
        <v>116.46339782365638</v>
      </c>
      <c r="N1883" s="26" t="s">
        <v>28</v>
      </c>
      <c r="O1883" s="26" t="s">
        <v>29</v>
      </c>
      <c r="P1883" s="25">
        <v>-169.77</v>
      </c>
      <c r="Q1883" s="25">
        <v>0</v>
      </c>
      <c r="R1883" s="25">
        <v>416.32728853958912</v>
      </c>
      <c r="S1883" s="25">
        <v>-416.32728853958912</v>
      </c>
      <c r="T1883" s="27">
        <v>0</v>
      </c>
    </row>
    <row r="1884" spans="1:20">
      <c r="A1884" s="28" t="s">
        <v>2278</v>
      </c>
      <c r="B1884" s="22" t="s">
        <v>263</v>
      </c>
      <c r="C1884" s="22" t="s">
        <v>172</v>
      </c>
      <c r="D1884" s="22" t="s">
        <v>99</v>
      </c>
      <c r="E1884" s="22" t="s">
        <v>26</v>
      </c>
      <c r="F1884" s="23">
        <v>41090</v>
      </c>
      <c r="G1884" s="24" t="s">
        <v>27</v>
      </c>
      <c r="H1884" s="25">
        <v>11875.28</v>
      </c>
      <c r="I1884" s="25">
        <v>-5831.07</v>
      </c>
      <c r="J1884" s="25">
        <v>6044.2100000000009</v>
      </c>
      <c r="K1884" s="41">
        <f t="shared" si="62"/>
        <v>2012</v>
      </c>
      <c r="L1884" s="42">
        <f t="shared" si="61"/>
        <v>305.48287021078465</v>
      </c>
      <c r="M1884" s="39">
        <f>(VLOOKUP(DATE(2005,12,1),IGPM!A:B,2,1)/VLOOKUP(DATE(YEAR(F1884),MONTH(F1884),1),IGPM!A:B,2,1))*H1884</f>
        <v>8146.5244678524477</v>
      </c>
      <c r="N1884" s="26" t="s">
        <v>28</v>
      </c>
      <c r="O1884" s="26" t="s">
        <v>29</v>
      </c>
      <c r="P1884" s="25">
        <v>-5831.07</v>
      </c>
      <c r="Q1884" s="25">
        <v>6044.2100000000009</v>
      </c>
      <c r="R1884" s="25">
        <v>29121.7713556483</v>
      </c>
      <c r="S1884" s="25">
        <v>-14299.543867494504</v>
      </c>
      <c r="T1884" s="27">
        <v>14822.227488153796</v>
      </c>
    </row>
    <row r="1885" spans="1:20">
      <c r="A1885" s="28" t="s">
        <v>2279</v>
      </c>
      <c r="B1885" s="22" t="s">
        <v>331</v>
      </c>
      <c r="C1885" s="22" t="s">
        <v>172</v>
      </c>
      <c r="D1885" s="22" t="s">
        <v>99</v>
      </c>
      <c r="E1885" s="22" t="s">
        <v>26</v>
      </c>
      <c r="F1885" s="23">
        <v>41090</v>
      </c>
      <c r="G1885" s="24" t="s">
        <v>27</v>
      </c>
      <c r="H1885" s="25">
        <v>3392.94</v>
      </c>
      <c r="I1885" s="25">
        <v>-1909.78</v>
      </c>
      <c r="J1885" s="25">
        <v>1483.16</v>
      </c>
      <c r="K1885" s="41">
        <f t="shared" si="62"/>
        <v>2012</v>
      </c>
      <c r="L1885" s="42">
        <f t="shared" si="61"/>
        <v>266.49195195258091</v>
      </c>
      <c r="M1885" s="39">
        <f>(VLOOKUP(DATE(2005,12,1),IGPM!A:B,2,1)/VLOOKUP(DATE(YEAR(F1885),MONTH(F1885),1),IGPM!A:B,2,1))*H1885</f>
        <v>2327.5803794062358</v>
      </c>
      <c r="N1885" s="26" t="s">
        <v>28</v>
      </c>
      <c r="O1885" s="26" t="s">
        <v>29</v>
      </c>
      <c r="P1885" s="25">
        <v>-1909.78</v>
      </c>
      <c r="Q1885" s="25">
        <v>1483.16</v>
      </c>
      <c r="R1885" s="25">
        <v>8320.5131081905729</v>
      </c>
      <c r="S1885" s="25">
        <v>-4683.3570660725472</v>
      </c>
      <c r="T1885" s="27">
        <v>3637.1560421180257</v>
      </c>
    </row>
    <row r="1886" spans="1:20">
      <c r="A1886" s="28" t="s">
        <v>2280</v>
      </c>
      <c r="B1886" s="22" t="s">
        <v>2281</v>
      </c>
      <c r="C1886" s="22" t="s">
        <v>172</v>
      </c>
      <c r="D1886" s="22" t="s">
        <v>99</v>
      </c>
      <c r="E1886" s="22" t="s">
        <v>26</v>
      </c>
      <c r="F1886" s="23">
        <v>41090</v>
      </c>
      <c r="G1886" s="24" t="s">
        <v>27</v>
      </c>
      <c r="H1886" s="25">
        <v>1696.47</v>
      </c>
      <c r="I1886" s="25">
        <v>-1134.8599999999999</v>
      </c>
      <c r="J1886" s="25">
        <v>561.61000000000013</v>
      </c>
      <c r="K1886" s="41">
        <f t="shared" si="62"/>
        <v>2012</v>
      </c>
      <c r="L1886" s="42">
        <f t="shared" si="61"/>
        <v>224.23074211797052</v>
      </c>
      <c r="M1886" s="39">
        <f>(VLOOKUP(DATE(2005,12,1),IGPM!A:B,2,1)/VLOOKUP(DATE(YEAR(F1886),MONTH(F1886),1),IGPM!A:B,2,1))*H1886</f>
        <v>1163.7901897031179</v>
      </c>
      <c r="N1886" s="26" t="s">
        <v>28</v>
      </c>
      <c r="O1886" s="26" t="s">
        <v>29</v>
      </c>
      <c r="P1886" s="25">
        <v>-1134.8599999999999</v>
      </c>
      <c r="Q1886" s="25">
        <v>561.61000000000013</v>
      </c>
      <c r="R1886" s="25">
        <v>4160.2565540952864</v>
      </c>
      <c r="S1886" s="25">
        <v>-2783.0193006540499</v>
      </c>
      <c r="T1886" s="27">
        <v>1377.2372534412366</v>
      </c>
    </row>
    <row r="1887" spans="1:20">
      <c r="A1887" s="28" t="s">
        <v>2282</v>
      </c>
      <c r="B1887" s="22" t="s">
        <v>61</v>
      </c>
      <c r="C1887" s="22" t="s">
        <v>172</v>
      </c>
      <c r="D1887" s="22" t="s">
        <v>99</v>
      </c>
      <c r="E1887" s="22" t="s">
        <v>26</v>
      </c>
      <c r="F1887" s="23">
        <v>41090</v>
      </c>
      <c r="G1887" s="24" t="s">
        <v>27</v>
      </c>
      <c r="H1887" s="25">
        <v>2714.35</v>
      </c>
      <c r="I1887" s="25">
        <v>-1671.36</v>
      </c>
      <c r="J1887" s="25">
        <v>1042.99</v>
      </c>
      <c r="K1887" s="41">
        <f t="shared" si="62"/>
        <v>2012</v>
      </c>
      <c r="L1887" s="42">
        <f t="shared" si="61"/>
        <v>243.60550689259048</v>
      </c>
      <c r="M1887" s="39">
        <f>(VLOOKUP(DATE(2005,12,1),IGPM!A:B,2,1)/VLOOKUP(DATE(YEAR(F1887),MONTH(F1887),1),IGPM!A:B,2,1))*H1887</f>
        <v>1862.062931511113</v>
      </c>
      <c r="N1887" s="26" t="s">
        <v>28</v>
      </c>
      <c r="O1887" s="26" t="s">
        <v>29</v>
      </c>
      <c r="P1887" s="25">
        <v>-1671.36</v>
      </c>
      <c r="Q1887" s="25">
        <v>1042.99</v>
      </c>
      <c r="R1887" s="25">
        <v>6656.4055819487166</v>
      </c>
      <c r="S1887" s="25">
        <v>-4098.6792541292789</v>
      </c>
      <c r="T1887" s="27">
        <v>2557.7263278194378</v>
      </c>
    </row>
    <row r="1888" spans="1:20">
      <c r="A1888" s="28" t="s">
        <v>2283</v>
      </c>
      <c r="B1888" s="22" t="s">
        <v>2281</v>
      </c>
      <c r="C1888" s="22" t="s">
        <v>172</v>
      </c>
      <c r="D1888" s="22" t="s">
        <v>99</v>
      </c>
      <c r="E1888" s="22" t="s">
        <v>26</v>
      </c>
      <c r="F1888" s="23">
        <v>41090</v>
      </c>
      <c r="G1888" s="24" t="s">
        <v>27</v>
      </c>
      <c r="H1888" s="25">
        <v>1696.47</v>
      </c>
      <c r="I1888" s="25">
        <v>-1134.8599999999999</v>
      </c>
      <c r="J1888" s="25">
        <v>561.61000000000013</v>
      </c>
      <c r="K1888" s="41">
        <f t="shared" si="62"/>
        <v>2012</v>
      </c>
      <c r="L1888" s="42">
        <f t="shared" si="61"/>
        <v>224.23074211797052</v>
      </c>
      <c r="M1888" s="39">
        <f>(VLOOKUP(DATE(2005,12,1),IGPM!A:B,2,1)/VLOOKUP(DATE(YEAR(F1888),MONTH(F1888),1),IGPM!A:B,2,1))*H1888</f>
        <v>1163.7901897031179</v>
      </c>
      <c r="N1888" s="26" t="s">
        <v>28</v>
      </c>
      <c r="O1888" s="26" t="s">
        <v>29</v>
      </c>
      <c r="P1888" s="25">
        <v>-1134.8599999999999</v>
      </c>
      <c r="Q1888" s="25">
        <v>561.61000000000013</v>
      </c>
      <c r="R1888" s="25">
        <v>4160.2565540952864</v>
      </c>
      <c r="S1888" s="25">
        <v>-2783.0193006540499</v>
      </c>
      <c r="T1888" s="27">
        <v>1377.2372534412366</v>
      </c>
    </row>
    <row r="1889" spans="1:20">
      <c r="A1889" s="28" t="s">
        <v>2284</v>
      </c>
      <c r="B1889" s="22" t="s">
        <v>61</v>
      </c>
      <c r="C1889" s="22" t="s">
        <v>172</v>
      </c>
      <c r="D1889" s="22" t="s">
        <v>99</v>
      </c>
      <c r="E1889" s="22" t="s">
        <v>26</v>
      </c>
      <c r="F1889" s="23">
        <v>41090</v>
      </c>
      <c r="G1889" s="24" t="s">
        <v>27</v>
      </c>
      <c r="H1889" s="25">
        <v>4410.82</v>
      </c>
      <c r="I1889" s="25">
        <v>-2501.84</v>
      </c>
      <c r="J1889" s="25">
        <v>1908.9799999999996</v>
      </c>
      <c r="K1889" s="41">
        <f t="shared" si="62"/>
        <v>2012</v>
      </c>
      <c r="L1889" s="42">
        <f t="shared" si="61"/>
        <v>264.45456144277807</v>
      </c>
      <c r="M1889" s="39">
        <f>(VLOOKUP(DATE(2005,12,1),IGPM!A:B,2,1)/VLOOKUP(DATE(YEAR(F1889),MONTH(F1889),1),IGPM!A:B,2,1))*H1889</f>
        <v>3025.8531212142307</v>
      </c>
      <c r="N1889" s="26" t="s">
        <v>28</v>
      </c>
      <c r="O1889" s="26" t="s">
        <v>29</v>
      </c>
      <c r="P1889" s="25">
        <v>-2501.84</v>
      </c>
      <c r="Q1889" s="25">
        <v>1908.9799999999996</v>
      </c>
      <c r="R1889" s="25">
        <v>10816.662136044002</v>
      </c>
      <c r="S1889" s="25">
        <v>-6135.2669114677838</v>
      </c>
      <c r="T1889" s="27">
        <v>4681.3952245762184</v>
      </c>
    </row>
    <row r="1890" spans="1:20">
      <c r="A1890" s="28" t="s">
        <v>2285</v>
      </c>
      <c r="B1890" s="22" t="s">
        <v>1955</v>
      </c>
      <c r="C1890" s="22" t="s">
        <v>172</v>
      </c>
      <c r="D1890" s="22" t="s">
        <v>99</v>
      </c>
      <c r="E1890" s="22" t="s">
        <v>26</v>
      </c>
      <c r="F1890" s="23">
        <v>41090</v>
      </c>
      <c r="G1890" s="24" t="s">
        <v>27</v>
      </c>
      <c r="H1890" s="25">
        <v>2375.06</v>
      </c>
      <c r="I1890" s="25">
        <v>-1588.82</v>
      </c>
      <c r="J1890" s="25">
        <v>786.24</v>
      </c>
      <c r="K1890" s="41">
        <f t="shared" si="62"/>
        <v>2012</v>
      </c>
      <c r="L1890" s="42">
        <f t="shared" si="61"/>
        <v>224.22867285155021</v>
      </c>
      <c r="M1890" s="39">
        <f>(VLOOKUP(DATE(2005,12,1),IGPM!A:B,2,1)/VLOOKUP(DATE(YEAR(F1890),MONTH(F1890),1),IGPM!A:B,2,1))*H1890</f>
        <v>1629.3076375982405</v>
      </c>
      <c r="N1890" s="26" t="s">
        <v>28</v>
      </c>
      <c r="O1890" s="26" t="s">
        <v>29</v>
      </c>
      <c r="P1890" s="25">
        <v>-1588.82</v>
      </c>
      <c r="Q1890" s="25">
        <v>786.24</v>
      </c>
      <c r="R1890" s="25">
        <v>5824.3640803371418</v>
      </c>
      <c r="S1890" s="25">
        <v>-3896.2662577455962</v>
      </c>
      <c r="T1890" s="27">
        <v>1928.0978225915455</v>
      </c>
    </row>
    <row r="1891" spans="1:20">
      <c r="A1891" s="28" t="s">
        <v>2286</v>
      </c>
      <c r="B1891" s="22" t="s">
        <v>61</v>
      </c>
      <c r="C1891" s="22" t="s">
        <v>172</v>
      </c>
      <c r="D1891" s="22" t="s">
        <v>99</v>
      </c>
      <c r="E1891" s="22" t="s">
        <v>26</v>
      </c>
      <c r="F1891" s="23">
        <v>41090</v>
      </c>
      <c r="G1891" s="24" t="s">
        <v>27</v>
      </c>
      <c r="H1891" s="25">
        <v>3053.64</v>
      </c>
      <c r="I1891" s="25">
        <v>-1732.03</v>
      </c>
      <c r="J1891" s="25">
        <v>1321.61</v>
      </c>
      <c r="K1891" s="41">
        <f t="shared" si="62"/>
        <v>2012</v>
      </c>
      <c r="L1891" s="42">
        <f t="shared" si="61"/>
        <v>264.45615838062849</v>
      </c>
      <c r="M1891" s="39">
        <f>(VLOOKUP(DATE(2005,12,1),IGPM!A:B,2,1)/VLOOKUP(DATE(YEAR(F1891),MONTH(F1891),1),IGPM!A:B,2,1))*H1891</f>
        <v>2094.8182254239855</v>
      </c>
      <c r="N1891" s="26" t="s">
        <v>28</v>
      </c>
      <c r="O1891" s="26" t="s">
        <v>29</v>
      </c>
      <c r="P1891" s="25">
        <v>-1732.03</v>
      </c>
      <c r="Q1891" s="25">
        <v>1321.61</v>
      </c>
      <c r="R1891" s="25">
        <v>7488.4470835602915</v>
      </c>
      <c r="S1891" s="25">
        <v>-4247.4604086070831</v>
      </c>
      <c r="T1891" s="27">
        <v>3240.9866749532084</v>
      </c>
    </row>
    <row r="1892" spans="1:20">
      <c r="A1892" s="28" t="s">
        <v>2287</v>
      </c>
      <c r="B1892" s="22" t="s">
        <v>2281</v>
      </c>
      <c r="C1892" s="22" t="s">
        <v>172</v>
      </c>
      <c r="D1892" s="22" t="s">
        <v>99</v>
      </c>
      <c r="E1892" s="22" t="s">
        <v>26</v>
      </c>
      <c r="F1892" s="23">
        <v>41090</v>
      </c>
      <c r="G1892" s="24" t="s">
        <v>27</v>
      </c>
      <c r="H1892" s="25">
        <v>1696.47</v>
      </c>
      <c r="I1892" s="25">
        <v>-1134.8599999999999</v>
      </c>
      <c r="J1892" s="25">
        <v>561.61000000000013</v>
      </c>
      <c r="K1892" s="41">
        <f t="shared" si="62"/>
        <v>2012</v>
      </c>
      <c r="L1892" s="42">
        <f t="shared" si="61"/>
        <v>224.23074211797052</v>
      </c>
      <c r="M1892" s="39">
        <f>(VLOOKUP(DATE(2005,12,1),IGPM!A:B,2,1)/VLOOKUP(DATE(YEAR(F1892),MONTH(F1892),1),IGPM!A:B,2,1))*H1892</f>
        <v>1163.7901897031179</v>
      </c>
      <c r="N1892" s="26" t="s">
        <v>28</v>
      </c>
      <c r="O1892" s="26" t="s">
        <v>29</v>
      </c>
      <c r="P1892" s="25">
        <v>-1134.8599999999999</v>
      </c>
      <c r="Q1892" s="25">
        <v>561.61000000000013</v>
      </c>
      <c r="R1892" s="25">
        <v>4160.2565540952864</v>
      </c>
      <c r="S1892" s="25">
        <v>-2783.0193006540499</v>
      </c>
      <c r="T1892" s="27">
        <v>1377.2372534412366</v>
      </c>
    </row>
    <row r="1893" spans="1:20">
      <c r="A1893" s="28" t="s">
        <v>2288</v>
      </c>
      <c r="B1893" s="22" t="s">
        <v>2289</v>
      </c>
      <c r="C1893" s="22" t="s">
        <v>172</v>
      </c>
      <c r="D1893" s="22" t="s">
        <v>99</v>
      </c>
      <c r="E1893" s="22" t="s">
        <v>26</v>
      </c>
      <c r="F1893" s="23">
        <v>41090</v>
      </c>
      <c r="G1893" s="24" t="s">
        <v>27</v>
      </c>
      <c r="H1893" s="25">
        <v>339.29</v>
      </c>
      <c r="I1893" s="25">
        <v>-178.49</v>
      </c>
      <c r="J1893" s="25">
        <v>160.80000000000001</v>
      </c>
      <c r="K1893" s="41">
        <f t="shared" si="62"/>
        <v>2012</v>
      </c>
      <c r="L1893" s="42">
        <f t="shared" si="61"/>
        <v>285.13362093114461</v>
      </c>
      <c r="M1893" s="39">
        <f>(VLOOKUP(DATE(2005,12,1),IGPM!A:B,2,1)/VLOOKUP(DATE(YEAR(F1893),MONTH(F1893),1),IGPM!A:B,2,1))*H1893</f>
        <v>232.75529391287256</v>
      </c>
      <c r="N1893" s="26" t="s">
        <v>28</v>
      </c>
      <c r="O1893" s="26" t="s">
        <v>29</v>
      </c>
      <c r="P1893" s="25">
        <v>-178.49</v>
      </c>
      <c r="Q1893" s="25">
        <v>160.80000000000001</v>
      </c>
      <c r="R1893" s="25">
        <v>832.04150161157554</v>
      </c>
      <c r="S1893" s="25">
        <v>-437.71136084956856</v>
      </c>
      <c r="T1893" s="27">
        <v>394.33014076200698</v>
      </c>
    </row>
    <row r="1894" spans="1:20">
      <c r="A1894" s="28" t="s">
        <v>2290</v>
      </c>
      <c r="B1894" s="22" t="s">
        <v>2289</v>
      </c>
      <c r="C1894" s="22" t="s">
        <v>172</v>
      </c>
      <c r="D1894" s="22" t="s">
        <v>99</v>
      </c>
      <c r="E1894" s="22" t="s">
        <v>26</v>
      </c>
      <c r="F1894" s="23">
        <v>41090</v>
      </c>
      <c r="G1894" s="24" t="s">
        <v>27</v>
      </c>
      <c r="H1894" s="25">
        <v>339.29</v>
      </c>
      <c r="I1894" s="25">
        <v>-178.49</v>
      </c>
      <c r="J1894" s="25">
        <v>160.80000000000001</v>
      </c>
      <c r="K1894" s="41">
        <f t="shared" si="62"/>
        <v>2012</v>
      </c>
      <c r="L1894" s="42">
        <f t="shared" si="61"/>
        <v>285.13362093114461</v>
      </c>
      <c r="M1894" s="39">
        <f>(VLOOKUP(DATE(2005,12,1),IGPM!A:B,2,1)/VLOOKUP(DATE(YEAR(F1894),MONTH(F1894),1),IGPM!A:B,2,1))*H1894</f>
        <v>232.75529391287256</v>
      </c>
      <c r="N1894" s="26" t="s">
        <v>28</v>
      </c>
      <c r="O1894" s="26" t="s">
        <v>29</v>
      </c>
      <c r="P1894" s="25">
        <v>-178.49</v>
      </c>
      <c r="Q1894" s="25">
        <v>160.80000000000001</v>
      </c>
      <c r="R1894" s="25">
        <v>832.04150161157554</v>
      </c>
      <c r="S1894" s="25">
        <v>-437.71136084956856</v>
      </c>
      <c r="T1894" s="27">
        <v>394.33014076200698</v>
      </c>
    </row>
    <row r="1895" spans="1:20">
      <c r="A1895" s="28" t="s">
        <v>2291</v>
      </c>
      <c r="B1895" s="22" t="s">
        <v>263</v>
      </c>
      <c r="C1895" s="22" t="s">
        <v>172</v>
      </c>
      <c r="D1895" s="22" t="s">
        <v>99</v>
      </c>
      <c r="E1895" s="22" t="s">
        <v>26</v>
      </c>
      <c r="F1895" s="23">
        <v>41090</v>
      </c>
      <c r="G1895" s="24" t="s">
        <v>27</v>
      </c>
      <c r="H1895" s="25">
        <v>11875.28</v>
      </c>
      <c r="I1895" s="25">
        <v>-5831.07</v>
      </c>
      <c r="J1895" s="25">
        <v>6044.2100000000009</v>
      </c>
      <c r="K1895" s="41">
        <f t="shared" si="62"/>
        <v>2012</v>
      </c>
      <c r="L1895" s="42">
        <f t="shared" si="61"/>
        <v>305.48287021078465</v>
      </c>
      <c r="M1895" s="39">
        <f>(VLOOKUP(DATE(2005,12,1),IGPM!A:B,2,1)/VLOOKUP(DATE(YEAR(F1895),MONTH(F1895),1),IGPM!A:B,2,1))*H1895</f>
        <v>8146.5244678524477</v>
      </c>
      <c r="N1895" s="26" t="s">
        <v>28</v>
      </c>
      <c r="O1895" s="26" t="s">
        <v>29</v>
      </c>
      <c r="P1895" s="25">
        <v>-5831.07</v>
      </c>
      <c r="Q1895" s="25">
        <v>6044.2100000000009</v>
      </c>
      <c r="R1895" s="25">
        <v>29121.7713556483</v>
      </c>
      <c r="S1895" s="25">
        <v>-14299.543867494504</v>
      </c>
      <c r="T1895" s="27">
        <v>14822.227488153796</v>
      </c>
    </row>
    <row r="1896" spans="1:20">
      <c r="A1896" s="28" t="s">
        <v>2292</v>
      </c>
      <c r="B1896" s="22" t="s">
        <v>331</v>
      </c>
      <c r="C1896" s="22" t="s">
        <v>172</v>
      </c>
      <c r="D1896" s="22" t="s">
        <v>99</v>
      </c>
      <c r="E1896" s="22" t="s">
        <v>26</v>
      </c>
      <c r="F1896" s="23">
        <v>41090</v>
      </c>
      <c r="G1896" s="24" t="s">
        <v>27</v>
      </c>
      <c r="H1896" s="25">
        <v>3392.94</v>
      </c>
      <c r="I1896" s="25">
        <v>-1909.78</v>
      </c>
      <c r="J1896" s="25">
        <v>1483.16</v>
      </c>
      <c r="K1896" s="41">
        <f t="shared" si="62"/>
        <v>2012</v>
      </c>
      <c r="L1896" s="42">
        <f t="shared" si="61"/>
        <v>266.49195195258091</v>
      </c>
      <c r="M1896" s="39">
        <f>(VLOOKUP(DATE(2005,12,1),IGPM!A:B,2,1)/VLOOKUP(DATE(YEAR(F1896),MONTH(F1896),1),IGPM!A:B,2,1))*H1896</f>
        <v>2327.5803794062358</v>
      </c>
      <c r="N1896" s="26" t="s">
        <v>28</v>
      </c>
      <c r="O1896" s="26" t="s">
        <v>29</v>
      </c>
      <c r="P1896" s="25">
        <v>-1909.78</v>
      </c>
      <c r="Q1896" s="25">
        <v>1483.16</v>
      </c>
      <c r="R1896" s="25">
        <v>8320.5131081905729</v>
      </c>
      <c r="S1896" s="25">
        <v>-4683.3570660725472</v>
      </c>
      <c r="T1896" s="27">
        <v>3637.1560421180257</v>
      </c>
    </row>
    <row r="1897" spans="1:20">
      <c r="A1897" s="28" t="s">
        <v>2293</v>
      </c>
      <c r="B1897" s="22" t="s">
        <v>2281</v>
      </c>
      <c r="C1897" s="22" t="s">
        <v>172</v>
      </c>
      <c r="D1897" s="22" t="s">
        <v>99</v>
      </c>
      <c r="E1897" s="22" t="s">
        <v>26</v>
      </c>
      <c r="F1897" s="23">
        <v>41090</v>
      </c>
      <c r="G1897" s="24" t="s">
        <v>27</v>
      </c>
      <c r="H1897" s="25">
        <v>1696.47</v>
      </c>
      <c r="I1897" s="25">
        <v>-1134.8599999999999</v>
      </c>
      <c r="J1897" s="25">
        <v>561.61000000000013</v>
      </c>
      <c r="K1897" s="41">
        <f t="shared" si="62"/>
        <v>2012</v>
      </c>
      <c r="L1897" s="42">
        <f t="shared" si="61"/>
        <v>224.23074211797052</v>
      </c>
      <c r="M1897" s="39">
        <f>(VLOOKUP(DATE(2005,12,1),IGPM!A:B,2,1)/VLOOKUP(DATE(YEAR(F1897),MONTH(F1897),1),IGPM!A:B,2,1))*H1897</f>
        <v>1163.7901897031179</v>
      </c>
      <c r="N1897" s="26" t="s">
        <v>28</v>
      </c>
      <c r="O1897" s="26" t="s">
        <v>29</v>
      </c>
      <c r="P1897" s="25">
        <v>-1134.8599999999999</v>
      </c>
      <c r="Q1897" s="25">
        <v>561.61000000000013</v>
      </c>
      <c r="R1897" s="25">
        <v>4160.2565540952864</v>
      </c>
      <c r="S1897" s="25">
        <v>-2783.0193006540499</v>
      </c>
      <c r="T1897" s="27">
        <v>1377.2372534412366</v>
      </c>
    </row>
    <row r="1898" spans="1:20">
      <c r="A1898" s="28" t="s">
        <v>2294</v>
      </c>
      <c r="B1898" s="22" t="s">
        <v>61</v>
      </c>
      <c r="C1898" s="22" t="s">
        <v>172</v>
      </c>
      <c r="D1898" s="22" t="s">
        <v>99</v>
      </c>
      <c r="E1898" s="22" t="s">
        <v>26</v>
      </c>
      <c r="F1898" s="23">
        <v>41090</v>
      </c>
      <c r="G1898" s="24" t="s">
        <v>27</v>
      </c>
      <c r="H1898" s="25">
        <v>3732.23</v>
      </c>
      <c r="I1898" s="25">
        <v>-2298.13</v>
      </c>
      <c r="J1898" s="25">
        <v>1434.1</v>
      </c>
      <c r="K1898" s="41">
        <f t="shared" si="62"/>
        <v>2012</v>
      </c>
      <c r="L1898" s="42">
        <f t="shared" si="61"/>
        <v>243.60436528829962</v>
      </c>
      <c r="M1898" s="39">
        <f>(VLOOKUP(DATE(2005,12,1),IGPM!A:B,2,1)/VLOOKUP(DATE(YEAR(F1898),MONTH(F1898),1),IGPM!A:B,2,1))*H1898</f>
        <v>2560.3356733191085</v>
      </c>
      <c r="N1898" s="26" t="s">
        <v>28</v>
      </c>
      <c r="O1898" s="26" t="s">
        <v>29</v>
      </c>
      <c r="P1898" s="25">
        <v>-2298.13</v>
      </c>
      <c r="Q1898" s="25">
        <v>1434.1</v>
      </c>
      <c r="R1898" s="25">
        <v>9152.5546098021478</v>
      </c>
      <c r="S1898" s="25">
        <v>-5635.7084974464624</v>
      </c>
      <c r="T1898" s="27">
        <v>3516.8461123556854</v>
      </c>
    </row>
    <row r="1899" spans="1:20">
      <c r="A1899" s="28" t="s">
        <v>2295</v>
      </c>
      <c r="B1899" s="22" t="s">
        <v>2296</v>
      </c>
      <c r="C1899" s="22" t="s">
        <v>172</v>
      </c>
      <c r="D1899" s="22" t="s">
        <v>99</v>
      </c>
      <c r="E1899" s="22" t="s">
        <v>26</v>
      </c>
      <c r="F1899" s="23">
        <v>41090</v>
      </c>
      <c r="G1899" s="24" t="s">
        <v>27</v>
      </c>
      <c r="H1899" s="25">
        <v>2375.06</v>
      </c>
      <c r="I1899" s="25">
        <v>-1588.82</v>
      </c>
      <c r="J1899" s="25">
        <v>786.24</v>
      </c>
      <c r="K1899" s="41">
        <f t="shared" si="62"/>
        <v>2012</v>
      </c>
      <c r="L1899" s="42">
        <f t="shared" si="61"/>
        <v>224.22867285155021</v>
      </c>
      <c r="M1899" s="39">
        <f>(VLOOKUP(DATE(2005,12,1),IGPM!A:B,2,1)/VLOOKUP(DATE(YEAR(F1899),MONTH(F1899),1),IGPM!A:B,2,1))*H1899</f>
        <v>1629.3076375982405</v>
      </c>
      <c r="N1899" s="26" t="s">
        <v>28</v>
      </c>
      <c r="O1899" s="26" t="s">
        <v>29</v>
      </c>
      <c r="P1899" s="25">
        <v>-1588.82</v>
      </c>
      <c r="Q1899" s="25">
        <v>786.24</v>
      </c>
      <c r="R1899" s="25">
        <v>5824.3640803371418</v>
      </c>
      <c r="S1899" s="25">
        <v>-3896.2662577455962</v>
      </c>
      <c r="T1899" s="27">
        <v>1928.0978225915455</v>
      </c>
    </row>
    <row r="1900" spans="1:20">
      <c r="A1900" s="28" t="s">
        <v>2297</v>
      </c>
      <c r="B1900" s="22" t="s">
        <v>61</v>
      </c>
      <c r="C1900" s="22" t="s">
        <v>172</v>
      </c>
      <c r="D1900" s="22" t="s">
        <v>99</v>
      </c>
      <c r="E1900" s="22" t="s">
        <v>26</v>
      </c>
      <c r="F1900" s="23">
        <v>41090</v>
      </c>
      <c r="G1900" s="24" t="s">
        <v>27</v>
      </c>
      <c r="H1900" s="25">
        <v>3392.94</v>
      </c>
      <c r="I1900" s="25">
        <v>-2089.23</v>
      </c>
      <c r="J1900" s="25">
        <v>1303.71</v>
      </c>
      <c r="K1900" s="41">
        <f t="shared" si="62"/>
        <v>2012</v>
      </c>
      <c r="L1900" s="42">
        <f t="shared" si="61"/>
        <v>243.60218836604872</v>
      </c>
      <c r="M1900" s="39">
        <f>(VLOOKUP(DATE(2005,12,1),IGPM!A:B,2,1)/VLOOKUP(DATE(YEAR(F1900),MONTH(F1900),1),IGPM!A:B,2,1))*H1900</f>
        <v>2327.5803794062358</v>
      </c>
      <c r="N1900" s="26" t="s">
        <v>28</v>
      </c>
      <c r="O1900" s="26" t="s">
        <v>29</v>
      </c>
      <c r="P1900" s="25">
        <v>-2089.23</v>
      </c>
      <c r="Q1900" s="25">
        <v>1303.71</v>
      </c>
      <c r="R1900" s="25">
        <v>8320.5131081905729</v>
      </c>
      <c r="S1900" s="25">
        <v>-5123.4226367177107</v>
      </c>
      <c r="T1900" s="27">
        <v>3197.0904714728622</v>
      </c>
    </row>
    <row r="1901" spans="1:20">
      <c r="A1901" s="28" t="s">
        <v>2298</v>
      </c>
      <c r="B1901" s="22" t="s">
        <v>2299</v>
      </c>
      <c r="C1901" s="22" t="s">
        <v>172</v>
      </c>
      <c r="D1901" s="22" t="s">
        <v>99</v>
      </c>
      <c r="E1901" s="22" t="s">
        <v>26</v>
      </c>
      <c r="F1901" s="23">
        <v>41090</v>
      </c>
      <c r="G1901" s="24" t="s">
        <v>27</v>
      </c>
      <c r="H1901" s="25">
        <v>1696.47</v>
      </c>
      <c r="I1901" s="25">
        <v>-1230.75</v>
      </c>
      <c r="J1901" s="25">
        <v>465.72</v>
      </c>
      <c r="K1901" s="41">
        <f t="shared" si="62"/>
        <v>2012</v>
      </c>
      <c r="L1901" s="42">
        <f t="shared" si="61"/>
        <v>206.76051188299817</v>
      </c>
      <c r="M1901" s="39">
        <f>(VLOOKUP(DATE(2005,12,1),IGPM!A:B,2,1)/VLOOKUP(DATE(YEAR(F1901),MONTH(F1901),1),IGPM!A:B,2,1))*H1901</f>
        <v>1163.7901897031179</v>
      </c>
      <c r="N1901" s="26" t="s">
        <v>28</v>
      </c>
      <c r="O1901" s="26" t="s">
        <v>29</v>
      </c>
      <c r="P1901" s="25">
        <v>-1230.75</v>
      </c>
      <c r="Q1901" s="25">
        <v>465.72</v>
      </c>
      <c r="R1901" s="25">
        <v>4160.2565540952864</v>
      </c>
      <c r="S1901" s="25">
        <v>-3018.1705270077118</v>
      </c>
      <c r="T1901" s="27">
        <v>1142.0860270875746</v>
      </c>
    </row>
    <row r="1902" spans="1:20">
      <c r="A1902" s="28" t="s">
        <v>2300</v>
      </c>
      <c r="B1902" s="22" t="s">
        <v>2289</v>
      </c>
      <c r="C1902" s="22" t="s">
        <v>172</v>
      </c>
      <c r="D1902" s="22" t="s">
        <v>99</v>
      </c>
      <c r="E1902" s="22" t="s">
        <v>26</v>
      </c>
      <c r="F1902" s="23">
        <v>41090</v>
      </c>
      <c r="G1902" s="24" t="s">
        <v>27</v>
      </c>
      <c r="H1902" s="25">
        <v>339.29</v>
      </c>
      <c r="I1902" s="25">
        <v>-178.49</v>
      </c>
      <c r="J1902" s="25">
        <v>160.80000000000001</v>
      </c>
      <c r="K1902" s="41">
        <f t="shared" si="62"/>
        <v>2012</v>
      </c>
      <c r="L1902" s="42">
        <f t="shared" si="61"/>
        <v>285.13362093114461</v>
      </c>
      <c r="M1902" s="39">
        <f>(VLOOKUP(DATE(2005,12,1),IGPM!A:B,2,1)/VLOOKUP(DATE(YEAR(F1902),MONTH(F1902),1),IGPM!A:B,2,1))*H1902</f>
        <v>232.75529391287256</v>
      </c>
      <c r="N1902" s="26" t="s">
        <v>28</v>
      </c>
      <c r="O1902" s="26" t="s">
        <v>29</v>
      </c>
      <c r="P1902" s="25">
        <v>-178.49</v>
      </c>
      <c r="Q1902" s="25">
        <v>160.80000000000001</v>
      </c>
      <c r="R1902" s="25">
        <v>832.04150161157554</v>
      </c>
      <c r="S1902" s="25">
        <v>-437.71136084956856</v>
      </c>
      <c r="T1902" s="27">
        <v>394.33014076200698</v>
      </c>
    </row>
    <row r="1903" spans="1:20">
      <c r="A1903" s="28" t="s">
        <v>2301</v>
      </c>
      <c r="B1903" s="22" t="s">
        <v>2289</v>
      </c>
      <c r="C1903" s="22" t="s">
        <v>172</v>
      </c>
      <c r="D1903" s="22" t="s">
        <v>99</v>
      </c>
      <c r="E1903" s="22" t="s">
        <v>26</v>
      </c>
      <c r="F1903" s="23">
        <v>41090</v>
      </c>
      <c r="G1903" s="24" t="s">
        <v>27</v>
      </c>
      <c r="H1903" s="25">
        <v>339.29</v>
      </c>
      <c r="I1903" s="25">
        <v>-178.49</v>
      </c>
      <c r="J1903" s="25">
        <v>160.80000000000001</v>
      </c>
      <c r="K1903" s="41">
        <f t="shared" si="62"/>
        <v>2012</v>
      </c>
      <c r="L1903" s="42">
        <f t="shared" si="61"/>
        <v>285.13362093114461</v>
      </c>
      <c r="M1903" s="39">
        <f>(VLOOKUP(DATE(2005,12,1),IGPM!A:B,2,1)/VLOOKUP(DATE(YEAR(F1903),MONTH(F1903),1),IGPM!A:B,2,1))*H1903</f>
        <v>232.75529391287256</v>
      </c>
      <c r="N1903" s="26" t="s">
        <v>28</v>
      </c>
      <c r="O1903" s="26" t="s">
        <v>29</v>
      </c>
      <c r="P1903" s="25">
        <v>-178.49</v>
      </c>
      <c r="Q1903" s="25">
        <v>160.80000000000001</v>
      </c>
      <c r="R1903" s="25">
        <v>832.04150161157554</v>
      </c>
      <c r="S1903" s="25">
        <v>-437.71136084956856</v>
      </c>
      <c r="T1903" s="27">
        <v>394.33014076200698</v>
      </c>
    </row>
    <row r="1904" spans="1:20">
      <c r="A1904" s="28" t="s">
        <v>2302</v>
      </c>
      <c r="B1904" s="22" t="s">
        <v>2303</v>
      </c>
      <c r="C1904" s="22" t="s">
        <v>69</v>
      </c>
      <c r="D1904" s="22" t="s">
        <v>99</v>
      </c>
      <c r="E1904" s="22" t="s">
        <v>26</v>
      </c>
      <c r="F1904" s="23">
        <v>41090</v>
      </c>
      <c r="G1904" s="24" t="s">
        <v>27</v>
      </c>
      <c r="H1904" s="25">
        <v>219183.82</v>
      </c>
      <c r="I1904" s="25">
        <v>-97459.82</v>
      </c>
      <c r="J1904" s="25">
        <v>121724</v>
      </c>
      <c r="K1904" s="41">
        <f t="shared" si="62"/>
        <v>2012</v>
      </c>
      <c r="L1904" s="42">
        <f t="shared" si="61"/>
        <v>337.34489762037316</v>
      </c>
      <c r="M1904" s="39">
        <f>(VLOOKUP(DATE(2005,12,1),IGPM!A:B,2,1)/VLOOKUP(DATE(YEAR(F1904),MONTH(F1904),1),IGPM!A:B,2,1))*H1904</f>
        <v>150361.62116492132</v>
      </c>
      <c r="N1904" s="26" t="s">
        <v>28</v>
      </c>
      <c r="O1904" s="26" t="s">
        <v>29</v>
      </c>
      <c r="P1904" s="25">
        <v>-97459.82</v>
      </c>
      <c r="Q1904" s="25">
        <v>121724</v>
      </c>
      <c r="R1904" s="25">
        <v>537504.89174971636</v>
      </c>
      <c r="S1904" s="25">
        <v>-239000.89887586981</v>
      </c>
      <c r="T1904" s="27">
        <v>298503.99287384655</v>
      </c>
    </row>
    <row r="1905" spans="1:20">
      <c r="A1905" s="28" t="s">
        <v>2304</v>
      </c>
      <c r="B1905" s="22" t="s">
        <v>2305</v>
      </c>
      <c r="C1905" s="22" t="s">
        <v>69</v>
      </c>
      <c r="D1905" s="22" t="s">
        <v>99</v>
      </c>
      <c r="E1905" s="22" t="s">
        <v>26</v>
      </c>
      <c r="F1905" s="23">
        <v>41090</v>
      </c>
      <c r="G1905" s="24" t="s">
        <v>27</v>
      </c>
      <c r="H1905" s="25">
        <v>149628.59</v>
      </c>
      <c r="I1905" s="25">
        <v>-66532.17</v>
      </c>
      <c r="J1905" s="25">
        <v>83096.42</v>
      </c>
      <c r="K1905" s="41">
        <f t="shared" si="62"/>
        <v>2012</v>
      </c>
      <c r="L1905" s="42">
        <f t="shared" si="61"/>
        <v>337.34490397652746</v>
      </c>
      <c r="M1905" s="39">
        <f>(VLOOKUP(DATE(2005,12,1),IGPM!A:B,2,1)/VLOOKUP(DATE(YEAR(F1905),MONTH(F1905),1),IGPM!A:B,2,1))*H1905</f>
        <v>102646.25082737098</v>
      </c>
      <c r="N1905" s="26" t="s">
        <v>28</v>
      </c>
      <c r="O1905" s="26" t="s">
        <v>29</v>
      </c>
      <c r="P1905" s="25">
        <v>-66532.17</v>
      </c>
      <c r="Q1905" s="25">
        <v>83096.42</v>
      </c>
      <c r="R1905" s="25">
        <v>366934.47112388455</v>
      </c>
      <c r="S1905" s="25">
        <v>-163156.96493346876</v>
      </c>
      <c r="T1905" s="27">
        <v>203777.50619041579</v>
      </c>
    </row>
    <row r="1906" spans="1:20">
      <c r="A1906" s="28" t="s">
        <v>2306</v>
      </c>
      <c r="B1906" s="22" t="s">
        <v>2307</v>
      </c>
      <c r="C1906" s="22" t="s">
        <v>69</v>
      </c>
      <c r="D1906" s="22" t="s">
        <v>99</v>
      </c>
      <c r="E1906" s="22" t="s">
        <v>26</v>
      </c>
      <c r="F1906" s="23">
        <v>41090</v>
      </c>
      <c r="G1906" s="24" t="s">
        <v>27</v>
      </c>
      <c r="H1906" s="25">
        <v>508092.53</v>
      </c>
      <c r="I1906" s="25">
        <v>-225922.75</v>
      </c>
      <c r="J1906" s="25">
        <v>282169.78000000003</v>
      </c>
      <c r="K1906" s="41">
        <f t="shared" si="62"/>
        <v>2012</v>
      </c>
      <c r="L1906" s="42">
        <f t="shared" si="61"/>
        <v>337.34486456100592</v>
      </c>
      <c r="M1906" s="39">
        <f>(VLOOKUP(DATE(2005,12,1),IGPM!A:B,2,1)/VLOOKUP(DATE(YEAR(F1906),MONTH(F1906),1),IGPM!A:B,2,1))*H1906</f>
        <v>348555.00060445344</v>
      </c>
      <c r="N1906" s="26" t="s">
        <v>28</v>
      </c>
      <c r="O1906" s="26" t="s">
        <v>29</v>
      </c>
      <c r="P1906" s="25">
        <v>-225922.75</v>
      </c>
      <c r="Q1906" s="25">
        <v>282169.78000000003</v>
      </c>
      <c r="R1906" s="25">
        <v>1245996.2616605987</v>
      </c>
      <c r="S1906" s="25">
        <v>-554030.78239328181</v>
      </c>
      <c r="T1906" s="27">
        <v>691965.47926731687</v>
      </c>
    </row>
    <row r="1907" spans="1:20">
      <c r="A1907" s="28" t="s">
        <v>2308</v>
      </c>
      <c r="B1907" s="22" t="s">
        <v>2309</v>
      </c>
      <c r="C1907" s="22" t="s">
        <v>69</v>
      </c>
      <c r="D1907" s="22" t="s">
        <v>99</v>
      </c>
      <c r="E1907" s="22" t="s">
        <v>26</v>
      </c>
      <c r="F1907" s="23">
        <v>41090</v>
      </c>
      <c r="G1907" s="24" t="s">
        <v>27</v>
      </c>
      <c r="H1907" s="25">
        <v>436671.18</v>
      </c>
      <c r="I1907" s="25">
        <v>-194165.33</v>
      </c>
      <c r="J1907" s="25">
        <v>242505.85</v>
      </c>
      <c r="K1907" s="41">
        <f t="shared" si="62"/>
        <v>2012</v>
      </c>
      <c r="L1907" s="42">
        <f t="shared" si="61"/>
        <v>337.34486481185905</v>
      </c>
      <c r="M1907" s="39">
        <f>(VLOOKUP(DATE(2005,12,1),IGPM!A:B,2,1)/VLOOKUP(DATE(YEAR(F1907),MONTH(F1907),1),IGPM!A:B,2,1))*H1907</f>
        <v>299559.45900020888</v>
      </c>
      <c r="N1907" s="26" t="s">
        <v>28</v>
      </c>
      <c r="O1907" s="26" t="s">
        <v>29</v>
      </c>
      <c r="P1907" s="25">
        <v>-194165.33</v>
      </c>
      <c r="Q1907" s="25">
        <v>242505.85</v>
      </c>
      <c r="R1907" s="25">
        <v>1070849.5514683563</v>
      </c>
      <c r="S1907" s="25">
        <v>-476152.00192787021</v>
      </c>
      <c r="T1907" s="27">
        <v>594697.54954048607</v>
      </c>
    </row>
    <row r="1908" spans="1:20">
      <c r="A1908" s="28" t="s">
        <v>2310</v>
      </c>
      <c r="B1908" s="22" t="s">
        <v>2311</v>
      </c>
      <c r="C1908" s="22" t="s">
        <v>69</v>
      </c>
      <c r="D1908" s="22" t="s">
        <v>99</v>
      </c>
      <c r="E1908" s="22" t="s">
        <v>26</v>
      </c>
      <c r="F1908" s="23">
        <v>41090</v>
      </c>
      <c r="G1908" s="24" t="s">
        <v>27</v>
      </c>
      <c r="H1908" s="25">
        <v>491636.78</v>
      </c>
      <c r="I1908" s="25">
        <v>-218605.71</v>
      </c>
      <c r="J1908" s="25">
        <v>273031.07000000007</v>
      </c>
      <c r="K1908" s="41">
        <f t="shared" si="62"/>
        <v>2012</v>
      </c>
      <c r="L1908" s="42">
        <f t="shared" si="61"/>
        <v>337.34487996676762</v>
      </c>
      <c r="M1908" s="39">
        <f>(VLOOKUP(DATE(2005,12,1),IGPM!A:B,2,1)/VLOOKUP(DATE(YEAR(F1908),MONTH(F1908),1),IGPM!A:B,2,1))*H1908</f>
        <v>337266.24193839566</v>
      </c>
      <c r="N1908" s="26" t="s">
        <v>28</v>
      </c>
      <c r="O1908" s="26" t="s">
        <v>29</v>
      </c>
      <c r="P1908" s="25">
        <v>-218605.71</v>
      </c>
      <c r="Q1908" s="25">
        <v>273031.07000000007</v>
      </c>
      <c r="R1908" s="25">
        <v>1205641.7951565913</v>
      </c>
      <c r="S1908" s="25">
        <v>-536087.19151541335</v>
      </c>
      <c r="T1908" s="27">
        <v>669554.60364117799</v>
      </c>
    </row>
    <row r="1909" spans="1:20">
      <c r="A1909" s="28" t="s">
        <v>2312</v>
      </c>
      <c r="B1909" s="22" t="s">
        <v>2313</v>
      </c>
      <c r="C1909" s="22" t="s">
        <v>69</v>
      </c>
      <c r="D1909" s="22" t="s">
        <v>99</v>
      </c>
      <c r="E1909" s="22" t="s">
        <v>26</v>
      </c>
      <c r="F1909" s="23">
        <v>41090</v>
      </c>
      <c r="G1909" s="24" t="s">
        <v>27</v>
      </c>
      <c r="H1909" s="25">
        <v>375258.99</v>
      </c>
      <c r="I1909" s="25">
        <v>-166858.45000000001</v>
      </c>
      <c r="J1909" s="25">
        <v>208400.53999999998</v>
      </c>
      <c r="K1909" s="41">
        <f t="shared" si="62"/>
        <v>2012</v>
      </c>
      <c r="L1909" s="42">
        <f t="shared" si="61"/>
        <v>337.34490821411799</v>
      </c>
      <c r="M1909" s="39">
        <f>(VLOOKUP(DATE(2005,12,1),IGPM!A:B,2,1)/VLOOKUP(DATE(YEAR(F1909),MONTH(F1909),1),IGPM!A:B,2,1))*H1909</f>
        <v>257430.27059712249</v>
      </c>
      <c r="N1909" s="26" t="s">
        <v>28</v>
      </c>
      <c r="O1909" s="26" t="s">
        <v>29</v>
      </c>
      <c r="P1909" s="25">
        <v>-166858.45000000001</v>
      </c>
      <c r="Q1909" s="25">
        <v>208400.53999999998</v>
      </c>
      <c r="R1909" s="25">
        <v>920248.32306535181</v>
      </c>
      <c r="S1909" s="25">
        <v>-409187.28902879549</v>
      </c>
      <c r="T1909" s="27">
        <v>511061.03403655632</v>
      </c>
    </row>
    <row r="1910" spans="1:20">
      <c r="A1910" s="28" t="s">
        <v>2314</v>
      </c>
      <c r="B1910" s="22" t="s">
        <v>2315</v>
      </c>
      <c r="C1910" s="22" t="s">
        <v>69</v>
      </c>
      <c r="D1910" s="22" t="s">
        <v>99</v>
      </c>
      <c r="E1910" s="22" t="s">
        <v>26</v>
      </c>
      <c r="F1910" s="23">
        <v>41090</v>
      </c>
      <c r="G1910" s="24" t="s">
        <v>27</v>
      </c>
      <c r="H1910" s="25">
        <v>498422.66</v>
      </c>
      <c r="I1910" s="25">
        <v>-221623.02</v>
      </c>
      <c r="J1910" s="25">
        <v>276799.64</v>
      </c>
      <c r="K1910" s="41">
        <f t="shared" si="62"/>
        <v>2012</v>
      </c>
      <c r="L1910" s="42">
        <f t="shared" si="61"/>
        <v>337.34491570415389</v>
      </c>
      <c r="M1910" s="39">
        <f>(VLOOKUP(DATE(2005,12,1),IGPM!A:B,2,1)/VLOOKUP(DATE(YEAR(F1910),MONTH(F1910),1),IGPM!A:B,2,1))*H1910</f>
        <v>341921.4026972081</v>
      </c>
      <c r="N1910" s="26" t="s">
        <v>28</v>
      </c>
      <c r="O1910" s="26" t="s">
        <v>29</v>
      </c>
      <c r="P1910" s="25">
        <v>-221623.02</v>
      </c>
      <c r="Q1910" s="25">
        <v>276799.64</v>
      </c>
      <c r="R1910" s="25">
        <v>1222282.8213729723</v>
      </c>
      <c r="S1910" s="25">
        <v>-543486.54647202161</v>
      </c>
      <c r="T1910" s="27">
        <v>678796.27490095072</v>
      </c>
    </row>
    <row r="1911" spans="1:20">
      <c r="A1911" s="28" t="s">
        <v>2316</v>
      </c>
      <c r="B1911" s="22" t="s">
        <v>2317</v>
      </c>
      <c r="C1911" s="22" t="s">
        <v>69</v>
      </c>
      <c r="D1911" s="22" t="s">
        <v>99</v>
      </c>
      <c r="E1911" s="22" t="s">
        <v>26</v>
      </c>
      <c r="F1911" s="23">
        <v>41090</v>
      </c>
      <c r="G1911" s="24" t="s">
        <v>27</v>
      </c>
      <c r="H1911" s="25">
        <v>355240.66</v>
      </c>
      <c r="I1911" s="25">
        <v>-157957.32</v>
      </c>
      <c r="J1911" s="25">
        <v>197283.33999999997</v>
      </c>
      <c r="K1911" s="41">
        <f t="shared" si="62"/>
        <v>2012</v>
      </c>
      <c r="L1911" s="42">
        <f t="shared" si="61"/>
        <v>337.34491696871021</v>
      </c>
      <c r="M1911" s="39">
        <f>(VLOOKUP(DATE(2005,12,1),IGPM!A:B,2,1)/VLOOKUP(DATE(YEAR(F1911),MONTH(F1911),1),IGPM!A:B,2,1))*H1911</f>
        <v>243697.55733473672</v>
      </c>
      <c r="N1911" s="26" t="s">
        <v>28</v>
      </c>
      <c r="O1911" s="26" t="s">
        <v>29</v>
      </c>
      <c r="P1911" s="25">
        <v>-157957.32</v>
      </c>
      <c r="Q1911" s="25">
        <v>197283.33999999997</v>
      </c>
      <c r="R1911" s="25">
        <v>871157.33496385731</v>
      </c>
      <c r="S1911" s="25">
        <v>-387359.03128102852</v>
      </c>
      <c r="T1911" s="27">
        <v>483798.30368282879</v>
      </c>
    </row>
    <row r="1912" spans="1:20">
      <c r="A1912" s="28" t="s">
        <v>2318</v>
      </c>
      <c r="B1912" s="22" t="s">
        <v>445</v>
      </c>
      <c r="C1912" s="22" t="s">
        <v>172</v>
      </c>
      <c r="D1912" s="22" t="s">
        <v>99</v>
      </c>
      <c r="E1912" s="22" t="s">
        <v>26</v>
      </c>
      <c r="F1912" s="23">
        <v>41090</v>
      </c>
      <c r="G1912" s="24" t="s">
        <v>27</v>
      </c>
      <c r="H1912" s="25">
        <v>3053.64</v>
      </c>
      <c r="I1912" s="25">
        <v>-2147.84</v>
      </c>
      <c r="J1912" s="25">
        <v>905.79999999999973</v>
      </c>
      <c r="K1912" s="41">
        <f t="shared" si="62"/>
        <v>2012</v>
      </c>
      <c r="L1912" s="42">
        <f t="shared" si="61"/>
        <v>213.25890196662692</v>
      </c>
      <c r="M1912" s="39">
        <f>(VLOOKUP(DATE(2005,12,1),IGPM!A:B,2,1)/VLOOKUP(DATE(YEAR(F1912),MONTH(F1912),1),IGPM!A:B,2,1))*H1912</f>
        <v>2094.8182254239855</v>
      </c>
      <c r="N1912" s="26" t="s">
        <v>28</v>
      </c>
      <c r="O1912" s="26" t="s">
        <v>29</v>
      </c>
      <c r="P1912" s="25">
        <v>-2147.84</v>
      </c>
      <c r="Q1912" s="25">
        <v>905.79999999999973</v>
      </c>
      <c r="R1912" s="25">
        <v>7488.4470835602915</v>
      </c>
      <c r="S1912" s="25">
        <v>-5267.1520493424705</v>
      </c>
      <c r="T1912" s="27">
        <v>2221.295034217821</v>
      </c>
    </row>
    <row r="1913" spans="1:20">
      <c r="A1913" s="28" t="s">
        <v>2319</v>
      </c>
      <c r="B1913" s="22" t="s">
        <v>2320</v>
      </c>
      <c r="C1913" s="22" t="s">
        <v>172</v>
      </c>
      <c r="D1913" s="22" t="s">
        <v>99</v>
      </c>
      <c r="E1913" s="22" t="s">
        <v>26</v>
      </c>
      <c r="F1913" s="23">
        <v>41090</v>
      </c>
      <c r="G1913" s="24" t="s">
        <v>27</v>
      </c>
      <c r="H1913" s="25">
        <v>3053.64</v>
      </c>
      <c r="I1913" s="25">
        <v>-2147.84</v>
      </c>
      <c r="J1913" s="25">
        <v>905.79999999999973</v>
      </c>
      <c r="K1913" s="41">
        <f t="shared" si="62"/>
        <v>2012</v>
      </c>
      <c r="L1913" s="42">
        <f t="shared" si="61"/>
        <v>213.25890196662692</v>
      </c>
      <c r="M1913" s="39">
        <f>(VLOOKUP(DATE(2005,12,1),IGPM!A:B,2,1)/VLOOKUP(DATE(YEAR(F1913),MONTH(F1913),1),IGPM!A:B,2,1))*H1913</f>
        <v>2094.8182254239855</v>
      </c>
      <c r="N1913" s="26" t="s">
        <v>28</v>
      </c>
      <c r="O1913" s="26" t="s">
        <v>29</v>
      </c>
      <c r="P1913" s="25">
        <v>-2147.84</v>
      </c>
      <c r="Q1913" s="25">
        <v>905.79999999999973</v>
      </c>
      <c r="R1913" s="25">
        <v>7488.4470835602915</v>
      </c>
      <c r="S1913" s="25">
        <v>-5267.1520493424705</v>
      </c>
      <c r="T1913" s="27">
        <v>2221.295034217821</v>
      </c>
    </row>
    <row r="1914" spans="1:20">
      <c r="A1914" s="28" t="s">
        <v>2321</v>
      </c>
      <c r="B1914" s="22" t="s">
        <v>445</v>
      </c>
      <c r="C1914" s="22" t="s">
        <v>172</v>
      </c>
      <c r="D1914" s="22" t="s">
        <v>99</v>
      </c>
      <c r="E1914" s="22" t="s">
        <v>26</v>
      </c>
      <c r="F1914" s="23">
        <v>41090</v>
      </c>
      <c r="G1914" s="24" t="s">
        <v>27</v>
      </c>
      <c r="H1914" s="25">
        <v>3053.64</v>
      </c>
      <c r="I1914" s="25">
        <v>-2147.84</v>
      </c>
      <c r="J1914" s="25">
        <v>905.79999999999973</v>
      </c>
      <c r="K1914" s="41">
        <f t="shared" si="62"/>
        <v>2012</v>
      </c>
      <c r="L1914" s="42">
        <f t="shared" si="61"/>
        <v>213.25890196662692</v>
      </c>
      <c r="M1914" s="39">
        <f>(VLOOKUP(DATE(2005,12,1),IGPM!A:B,2,1)/VLOOKUP(DATE(YEAR(F1914),MONTH(F1914),1),IGPM!A:B,2,1))*H1914</f>
        <v>2094.8182254239855</v>
      </c>
      <c r="N1914" s="26" t="s">
        <v>28</v>
      </c>
      <c r="O1914" s="26" t="s">
        <v>29</v>
      </c>
      <c r="P1914" s="25">
        <v>-2147.84</v>
      </c>
      <c r="Q1914" s="25">
        <v>905.79999999999973</v>
      </c>
      <c r="R1914" s="25">
        <v>7488.4470835602915</v>
      </c>
      <c r="S1914" s="25">
        <v>-5267.1520493424705</v>
      </c>
      <c r="T1914" s="27">
        <v>2221.295034217821</v>
      </c>
    </row>
    <row r="1915" spans="1:20">
      <c r="A1915" s="28" t="s">
        <v>2322</v>
      </c>
      <c r="B1915" s="22" t="s">
        <v>445</v>
      </c>
      <c r="C1915" s="22" t="s">
        <v>172</v>
      </c>
      <c r="D1915" s="22" t="s">
        <v>99</v>
      </c>
      <c r="E1915" s="22" t="s">
        <v>26</v>
      </c>
      <c r="F1915" s="23">
        <v>41090</v>
      </c>
      <c r="G1915" s="24" t="s">
        <v>27</v>
      </c>
      <c r="H1915" s="25">
        <v>3053.64</v>
      </c>
      <c r="I1915" s="25">
        <v>-2147.84</v>
      </c>
      <c r="J1915" s="25">
        <v>905.79999999999973</v>
      </c>
      <c r="K1915" s="41">
        <f t="shared" si="62"/>
        <v>2012</v>
      </c>
      <c r="L1915" s="42">
        <f t="shared" si="61"/>
        <v>213.25890196662692</v>
      </c>
      <c r="M1915" s="39">
        <f>(VLOOKUP(DATE(2005,12,1),IGPM!A:B,2,1)/VLOOKUP(DATE(YEAR(F1915),MONTH(F1915),1),IGPM!A:B,2,1))*H1915</f>
        <v>2094.8182254239855</v>
      </c>
      <c r="N1915" s="26" t="s">
        <v>28</v>
      </c>
      <c r="O1915" s="26" t="s">
        <v>29</v>
      </c>
      <c r="P1915" s="25">
        <v>-2147.84</v>
      </c>
      <c r="Q1915" s="25">
        <v>905.79999999999973</v>
      </c>
      <c r="R1915" s="25">
        <v>7488.4470835602915</v>
      </c>
      <c r="S1915" s="25">
        <v>-5267.1520493424705</v>
      </c>
      <c r="T1915" s="27">
        <v>2221.295034217821</v>
      </c>
    </row>
    <row r="1916" spans="1:20">
      <c r="A1916" s="28" t="s">
        <v>2323</v>
      </c>
      <c r="B1916" s="22" t="s">
        <v>445</v>
      </c>
      <c r="C1916" s="22" t="s">
        <v>172</v>
      </c>
      <c r="D1916" s="22" t="s">
        <v>99</v>
      </c>
      <c r="E1916" s="22" t="s">
        <v>26</v>
      </c>
      <c r="F1916" s="23">
        <v>41090</v>
      </c>
      <c r="G1916" s="24" t="s">
        <v>27</v>
      </c>
      <c r="H1916" s="25">
        <v>3053.64</v>
      </c>
      <c r="I1916" s="25">
        <v>-2147.84</v>
      </c>
      <c r="J1916" s="25">
        <v>905.79999999999973</v>
      </c>
      <c r="K1916" s="41">
        <f t="shared" si="62"/>
        <v>2012</v>
      </c>
      <c r="L1916" s="42">
        <f t="shared" si="61"/>
        <v>213.25890196662692</v>
      </c>
      <c r="M1916" s="39">
        <f>(VLOOKUP(DATE(2005,12,1),IGPM!A:B,2,1)/VLOOKUP(DATE(YEAR(F1916),MONTH(F1916),1),IGPM!A:B,2,1))*H1916</f>
        <v>2094.8182254239855</v>
      </c>
      <c r="N1916" s="26" t="s">
        <v>28</v>
      </c>
      <c r="O1916" s="26" t="s">
        <v>29</v>
      </c>
      <c r="P1916" s="25">
        <v>-2147.84</v>
      </c>
      <c r="Q1916" s="25">
        <v>905.79999999999973</v>
      </c>
      <c r="R1916" s="25">
        <v>7488.4470835602915</v>
      </c>
      <c r="S1916" s="25">
        <v>-5267.1520493424705</v>
      </c>
      <c r="T1916" s="27">
        <v>2221.295034217821</v>
      </c>
    </row>
    <row r="1917" spans="1:20">
      <c r="A1917" s="28" t="s">
        <v>2324</v>
      </c>
      <c r="B1917" s="22" t="s">
        <v>445</v>
      </c>
      <c r="C1917" s="22" t="s">
        <v>172</v>
      </c>
      <c r="D1917" s="22" t="s">
        <v>99</v>
      </c>
      <c r="E1917" s="22" t="s">
        <v>26</v>
      </c>
      <c r="F1917" s="23">
        <v>41090</v>
      </c>
      <c r="G1917" s="24" t="s">
        <v>27</v>
      </c>
      <c r="H1917" s="25">
        <v>3053.64</v>
      </c>
      <c r="I1917" s="25">
        <v>-2147.84</v>
      </c>
      <c r="J1917" s="25">
        <v>905.79999999999973</v>
      </c>
      <c r="K1917" s="41">
        <f t="shared" si="62"/>
        <v>2012</v>
      </c>
      <c r="L1917" s="42">
        <f t="shared" si="61"/>
        <v>213.25890196662692</v>
      </c>
      <c r="M1917" s="39">
        <f>(VLOOKUP(DATE(2005,12,1),IGPM!A:B,2,1)/VLOOKUP(DATE(YEAR(F1917),MONTH(F1917),1),IGPM!A:B,2,1))*H1917</f>
        <v>2094.8182254239855</v>
      </c>
      <c r="N1917" s="26" t="s">
        <v>28</v>
      </c>
      <c r="O1917" s="26" t="s">
        <v>29</v>
      </c>
      <c r="P1917" s="25">
        <v>-2147.84</v>
      </c>
      <c r="Q1917" s="25">
        <v>905.79999999999973</v>
      </c>
      <c r="R1917" s="25">
        <v>7488.4470835602915</v>
      </c>
      <c r="S1917" s="25">
        <v>-5267.1520493424705</v>
      </c>
      <c r="T1917" s="27">
        <v>2221.295034217821</v>
      </c>
    </row>
    <row r="1918" spans="1:20">
      <c r="A1918" s="28" t="s">
        <v>2325</v>
      </c>
      <c r="B1918" s="22" t="s">
        <v>445</v>
      </c>
      <c r="C1918" s="22" t="s">
        <v>172</v>
      </c>
      <c r="D1918" s="22" t="s">
        <v>99</v>
      </c>
      <c r="E1918" s="22" t="s">
        <v>26</v>
      </c>
      <c r="F1918" s="23">
        <v>41090</v>
      </c>
      <c r="G1918" s="24" t="s">
        <v>27</v>
      </c>
      <c r="H1918" s="25">
        <v>3053.64</v>
      </c>
      <c r="I1918" s="25">
        <v>-2147.84</v>
      </c>
      <c r="J1918" s="25">
        <v>905.79999999999973</v>
      </c>
      <c r="K1918" s="41">
        <f t="shared" si="62"/>
        <v>2012</v>
      </c>
      <c r="L1918" s="42">
        <f t="shared" si="61"/>
        <v>213.25890196662692</v>
      </c>
      <c r="M1918" s="39">
        <f>(VLOOKUP(DATE(2005,12,1),IGPM!A:B,2,1)/VLOOKUP(DATE(YEAR(F1918),MONTH(F1918),1),IGPM!A:B,2,1))*H1918</f>
        <v>2094.8182254239855</v>
      </c>
      <c r="N1918" s="26" t="s">
        <v>28</v>
      </c>
      <c r="O1918" s="26" t="s">
        <v>29</v>
      </c>
      <c r="P1918" s="25">
        <v>-2147.84</v>
      </c>
      <c r="Q1918" s="25">
        <v>905.79999999999973</v>
      </c>
      <c r="R1918" s="25">
        <v>7488.4470835602915</v>
      </c>
      <c r="S1918" s="25">
        <v>-5267.1520493424705</v>
      </c>
      <c r="T1918" s="27">
        <v>2221.295034217821</v>
      </c>
    </row>
    <row r="1919" spans="1:20">
      <c r="A1919" s="28" t="s">
        <v>2326</v>
      </c>
      <c r="B1919" s="22" t="s">
        <v>445</v>
      </c>
      <c r="C1919" s="22" t="s">
        <v>172</v>
      </c>
      <c r="D1919" s="22" t="s">
        <v>99</v>
      </c>
      <c r="E1919" s="22" t="s">
        <v>26</v>
      </c>
      <c r="F1919" s="23">
        <v>41090</v>
      </c>
      <c r="G1919" s="24" t="s">
        <v>27</v>
      </c>
      <c r="H1919" s="25">
        <v>3053.64</v>
      </c>
      <c r="I1919" s="25">
        <v>-2147.84</v>
      </c>
      <c r="J1919" s="25">
        <v>905.79999999999973</v>
      </c>
      <c r="K1919" s="41">
        <f t="shared" si="62"/>
        <v>2012</v>
      </c>
      <c r="L1919" s="42">
        <f t="shared" si="61"/>
        <v>213.25890196662692</v>
      </c>
      <c r="M1919" s="39">
        <f>(VLOOKUP(DATE(2005,12,1),IGPM!A:B,2,1)/VLOOKUP(DATE(YEAR(F1919),MONTH(F1919),1),IGPM!A:B,2,1))*H1919</f>
        <v>2094.8182254239855</v>
      </c>
      <c r="N1919" s="26" t="s">
        <v>28</v>
      </c>
      <c r="O1919" s="26" t="s">
        <v>29</v>
      </c>
      <c r="P1919" s="25">
        <v>-2147.84</v>
      </c>
      <c r="Q1919" s="25">
        <v>905.79999999999973</v>
      </c>
      <c r="R1919" s="25">
        <v>7488.4470835602915</v>
      </c>
      <c r="S1919" s="25">
        <v>-5267.1520493424705</v>
      </c>
      <c r="T1919" s="27">
        <v>2221.295034217821</v>
      </c>
    </row>
    <row r="1920" spans="1:20">
      <c r="A1920" s="28" t="s">
        <v>2327</v>
      </c>
      <c r="B1920" s="22" t="s">
        <v>445</v>
      </c>
      <c r="C1920" s="22" t="s">
        <v>172</v>
      </c>
      <c r="D1920" s="22" t="s">
        <v>99</v>
      </c>
      <c r="E1920" s="22" t="s">
        <v>26</v>
      </c>
      <c r="F1920" s="23">
        <v>41090</v>
      </c>
      <c r="G1920" s="24" t="s">
        <v>27</v>
      </c>
      <c r="H1920" s="25">
        <v>3053.64</v>
      </c>
      <c r="I1920" s="25">
        <v>-2147.84</v>
      </c>
      <c r="J1920" s="25">
        <v>905.79999999999973</v>
      </c>
      <c r="K1920" s="41">
        <f t="shared" si="62"/>
        <v>2012</v>
      </c>
      <c r="L1920" s="42">
        <f t="shared" si="61"/>
        <v>213.25890196662692</v>
      </c>
      <c r="M1920" s="39">
        <f>(VLOOKUP(DATE(2005,12,1),IGPM!A:B,2,1)/VLOOKUP(DATE(YEAR(F1920),MONTH(F1920),1),IGPM!A:B,2,1))*H1920</f>
        <v>2094.8182254239855</v>
      </c>
      <c r="N1920" s="26" t="s">
        <v>28</v>
      </c>
      <c r="O1920" s="26" t="s">
        <v>29</v>
      </c>
      <c r="P1920" s="25">
        <v>-2147.84</v>
      </c>
      <c r="Q1920" s="25">
        <v>905.79999999999973</v>
      </c>
      <c r="R1920" s="25">
        <v>7488.4470835602915</v>
      </c>
      <c r="S1920" s="25">
        <v>-5267.1520493424705</v>
      </c>
      <c r="T1920" s="27">
        <v>2221.295034217821</v>
      </c>
    </row>
    <row r="1921" spans="1:20">
      <c r="A1921" s="28" t="s">
        <v>2328</v>
      </c>
      <c r="B1921" s="22" t="s">
        <v>445</v>
      </c>
      <c r="C1921" s="22" t="s">
        <v>172</v>
      </c>
      <c r="D1921" s="22" t="s">
        <v>99</v>
      </c>
      <c r="E1921" s="22" t="s">
        <v>26</v>
      </c>
      <c r="F1921" s="23">
        <v>41090</v>
      </c>
      <c r="G1921" s="24" t="s">
        <v>27</v>
      </c>
      <c r="H1921" s="25">
        <v>3053.64</v>
      </c>
      <c r="I1921" s="25">
        <v>-2147.84</v>
      </c>
      <c r="J1921" s="25">
        <v>905.79999999999973</v>
      </c>
      <c r="K1921" s="41">
        <f t="shared" si="62"/>
        <v>2012</v>
      </c>
      <c r="L1921" s="42">
        <f t="shared" si="61"/>
        <v>213.25890196662692</v>
      </c>
      <c r="M1921" s="39">
        <f>(VLOOKUP(DATE(2005,12,1),IGPM!A:B,2,1)/VLOOKUP(DATE(YEAR(F1921),MONTH(F1921),1),IGPM!A:B,2,1))*H1921</f>
        <v>2094.8182254239855</v>
      </c>
      <c r="N1921" s="26" t="s">
        <v>28</v>
      </c>
      <c r="O1921" s="26" t="s">
        <v>29</v>
      </c>
      <c r="P1921" s="25">
        <v>-2147.84</v>
      </c>
      <c r="Q1921" s="25">
        <v>905.79999999999973</v>
      </c>
      <c r="R1921" s="25">
        <v>7488.4470835602915</v>
      </c>
      <c r="S1921" s="25">
        <v>-5267.1520493424705</v>
      </c>
      <c r="T1921" s="27">
        <v>2221.295034217821</v>
      </c>
    </row>
    <row r="1922" spans="1:20">
      <c r="A1922" s="28" t="s">
        <v>2329</v>
      </c>
      <c r="B1922" s="22" t="s">
        <v>445</v>
      </c>
      <c r="C1922" s="22" t="s">
        <v>172</v>
      </c>
      <c r="D1922" s="22" t="s">
        <v>99</v>
      </c>
      <c r="E1922" s="22" t="s">
        <v>26</v>
      </c>
      <c r="F1922" s="23">
        <v>41090</v>
      </c>
      <c r="G1922" s="24" t="s">
        <v>27</v>
      </c>
      <c r="H1922" s="25">
        <v>3053.64</v>
      </c>
      <c r="I1922" s="25">
        <v>-2147.84</v>
      </c>
      <c r="J1922" s="25">
        <v>905.79999999999973</v>
      </c>
      <c r="K1922" s="41">
        <f t="shared" si="62"/>
        <v>2012</v>
      </c>
      <c r="L1922" s="42">
        <f t="shared" si="61"/>
        <v>213.25890196662692</v>
      </c>
      <c r="M1922" s="39">
        <f>(VLOOKUP(DATE(2005,12,1),IGPM!A:B,2,1)/VLOOKUP(DATE(YEAR(F1922),MONTH(F1922),1),IGPM!A:B,2,1))*H1922</f>
        <v>2094.8182254239855</v>
      </c>
      <c r="N1922" s="26" t="s">
        <v>28</v>
      </c>
      <c r="O1922" s="26" t="s">
        <v>29</v>
      </c>
      <c r="P1922" s="25">
        <v>-2147.84</v>
      </c>
      <c r="Q1922" s="25">
        <v>905.79999999999973</v>
      </c>
      <c r="R1922" s="25">
        <v>7488.4470835602915</v>
      </c>
      <c r="S1922" s="25">
        <v>-5267.1520493424705</v>
      </c>
      <c r="T1922" s="27">
        <v>2221.295034217821</v>
      </c>
    </row>
    <row r="1923" spans="1:20">
      <c r="A1923" s="28" t="s">
        <v>2330</v>
      </c>
      <c r="B1923" s="22" t="s">
        <v>445</v>
      </c>
      <c r="C1923" s="22" t="s">
        <v>172</v>
      </c>
      <c r="D1923" s="22" t="s">
        <v>99</v>
      </c>
      <c r="E1923" s="22" t="s">
        <v>26</v>
      </c>
      <c r="F1923" s="23">
        <v>41090</v>
      </c>
      <c r="G1923" s="24" t="s">
        <v>27</v>
      </c>
      <c r="H1923" s="25">
        <v>3053.64</v>
      </c>
      <c r="I1923" s="25">
        <v>-2147.84</v>
      </c>
      <c r="J1923" s="25">
        <v>905.79999999999973</v>
      </c>
      <c r="K1923" s="41">
        <f t="shared" si="62"/>
        <v>2012</v>
      </c>
      <c r="L1923" s="42">
        <f t="shared" ref="L1923:L1986" si="63">IFERROR((DATEDIF(F1923,DATE(2024,12,31),"M")*H1923)/(H1923-J1923),12*_xlfn.NUMBERVALUE(LEFT(G1923,3)))</f>
        <v>213.25890196662692</v>
      </c>
      <c r="M1923" s="39">
        <f>(VLOOKUP(DATE(2005,12,1),IGPM!A:B,2,1)/VLOOKUP(DATE(YEAR(F1923),MONTH(F1923),1),IGPM!A:B,2,1))*H1923</f>
        <v>2094.8182254239855</v>
      </c>
      <c r="N1923" s="26" t="s">
        <v>28</v>
      </c>
      <c r="O1923" s="26" t="s">
        <v>29</v>
      </c>
      <c r="P1923" s="25">
        <v>-2147.84</v>
      </c>
      <c r="Q1923" s="25">
        <v>905.79999999999973</v>
      </c>
      <c r="R1923" s="25">
        <v>7488.4470835602915</v>
      </c>
      <c r="S1923" s="25">
        <v>-5267.1520493424705</v>
      </c>
      <c r="T1923" s="27">
        <v>2221.295034217821</v>
      </c>
    </row>
    <row r="1924" spans="1:20">
      <c r="A1924" s="28" t="s">
        <v>2331</v>
      </c>
      <c r="B1924" s="22" t="s">
        <v>2320</v>
      </c>
      <c r="C1924" s="22" t="s">
        <v>172</v>
      </c>
      <c r="D1924" s="22" t="s">
        <v>99</v>
      </c>
      <c r="E1924" s="22" t="s">
        <v>26</v>
      </c>
      <c r="F1924" s="23">
        <v>41090</v>
      </c>
      <c r="G1924" s="24" t="s">
        <v>27</v>
      </c>
      <c r="H1924" s="25">
        <v>3053.64</v>
      </c>
      <c r="I1924" s="25">
        <v>-2147.84</v>
      </c>
      <c r="J1924" s="25">
        <v>905.79999999999973</v>
      </c>
      <c r="K1924" s="41">
        <f t="shared" si="62"/>
        <v>2012</v>
      </c>
      <c r="L1924" s="42">
        <f t="shared" si="63"/>
        <v>213.25890196662692</v>
      </c>
      <c r="M1924" s="39">
        <f>(VLOOKUP(DATE(2005,12,1),IGPM!A:B,2,1)/VLOOKUP(DATE(YEAR(F1924),MONTH(F1924),1),IGPM!A:B,2,1))*H1924</f>
        <v>2094.8182254239855</v>
      </c>
      <c r="N1924" s="26" t="s">
        <v>28</v>
      </c>
      <c r="O1924" s="26" t="s">
        <v>29</v>
      </c>
      <c r="P1924" s="25">
        <v>-2147.84</v>
      </c>
      <c r="Q1924" s="25">
        <v>905.79999999999973</v>
      </c>
      <c r="R1924" s="25">
        <v>7488.4470835602915</v>
      </c>
      <c r="S1924" s="25">
        <v>-5267.1520493424705</v>
      </c>
      <c r="T1924" s="27">
        <v>2221.295034217821</v>
      </c>
    </row>
    <row r="1925" spans="1:20">
      <c r="A1925" s="28" t="s">
        <v>2332</v>
      </c>
      <c r="B1925" s="22" t="s">
        <v>445</v>
      </c>
      <c r="C1925" s="22" t="s">
        <v>172</v>
      </c>
      <c r="D1925" s="22" t="s">
        <v>99</v>
      </c>
      <c r="E1925" s="22" t="s">
        <v>26</v>
      </c>
      <c r="F1925" s="23">
        <v>41090</v>
      </c>
      <c r="G1925" s="24" t="s">
        <v>27</v>
      </c>
      <c r="H1925" s="25">
        <v>3053.64</v>
      </c>
      <c r="I1925" s="25">
        <v>-2147.84</v>
      </c>
      <c r="J1925" s="25">
        <v>905.79999999999973</v>
      </c>
      <c r="K1925" s="41">
        <f t="shared" ref="K1925:K1988" si="64">YEAR(F1925)</f>
        <v>2012</v>
      </c>
      <c r="L1925" s="42">
        <f t="shared" si="63"/>
        <v>213.25890196662692</v>
      </c>
      <c r="M1925" s="39">
        <f>(VLOOKUP(DATE(2005,12,1),IGPM!A:B,2,1)/VLOOKUP(DATE(YEAR(F1925),MONTH(F1925),1),IGPM!A:B,2,1))*H1925</f>
        <v>2094.8182254239855</v>
      </c>
      <c r="N1925" s="26" t="s">
        <v>28</v>
      </c>
      <c r="O1925" s="26" t="s">
        <v>29</v>
      </c>
      <c r="P1925" s="25">
        <v>-2147.84</v>
      </c>
      <c r="Q1925" s="25">
        <v>905.79999999999973</v>
      </c>
      <c r="R1925" s="25">
        <v>7488.4470835602915</v>
      </c>
      <c r="S1925" s="25">
        <v>-5267.1520493424705</v>
      </c>
      <c r="T1925" s="27">
        <v>2221.295034217821</v>
      </c>
    </row>
    <row r="1926" spans="1:20">
      <c r="A1926" s="28" t="s">
        <v>2333</v>
      </c>
      <c r="B1926" s="22" t="s">
        <v>445</v>
      </c>
      <c r="C1926" s="22" t="s">
        <v>172</v>
      </c>
      <c r="D1926" s="22" t="s">
        <v>99</v>
      </c>
      <c r="E1926" s="22" t="s">
        <v>26</v>
      </c>
      <c r="F1926" s="23">
        <v>41090</v>
      </c>
      <c r="G1926" s="24" t="s">
        <v>27</v>
      </c>
      <c r="H1926" s="25">
        <v>3053.64</v>
      </c>
      <c r="I1926" s="25">
        <v>-2147.84</v>
      </c>
      <c r="J1926" s="25">
        <v>905.79999999999973</v>
      </c>
      <c r="K1926" s="41">
        <f t="shared" si="64"/>
        <v>2012</v>
      </c>
      <c r="L1926" s="42">
        <f t="shared" si="63"/>
        <v>213.25890196662692</v>
      </c>
      <c r="M1926" s="39">
        <f>(VLOOKUP(DATE(2005,12,1),IGPM!A:B,2,1)/VLOOKUP(DATE(YEAR(F1926),MONTH(F1926),1),IGPM!A:B,2,1))*H1926</f>
        <v>2094.8182254239855</v>
      </c>
      <c r="N1926" s="26" t="s">
        <v>28</v>
      </c>
      <c r="O1926" s="26" t="s">
        <v>29</v>
      </c>
      <c r="P1926" s="25">
        <v>-2147.84</v>
      </c>
      <c r="Q1926" s="25">
        <v>905.79999999999973</v>
      </c>
      <c r="R1926" s="25">
        <v>7488.4470835602915</v>
      </c>
      <c r="S1926" s="25">
        <v>-5267.1520493424705</v>
      </c>
      <c r="T1926" s="27">
        <v>2221.295034217821</v>
      </c>
    </row>
    <row r="1927" spans="1:20">
      <c r="A1927" s="28" t="s">
        <v>2334</v>
      </c>
      <c r="B1927" s="22" t="s">
        <v>445</v>
      </c>
      <c r="C1927" s="22" t="s">
        <v>172</v>
      </c>
      <c r="D1927" s="22" t="s">
        <v>99</v>
      </c>
      <c r="E1927" s="22" t="s">
        <v>26</v>
      </c>
      <c r="F1927" s="23">
        <v>41090</v>
      </c>
      <c r="G1927" s="24" t="s">
        <v>27</v>
      </c>
      <c r="H1927" s="25">
        <v>3053.64</v>
      </c>
      <c r="I1927" s="25">
        <v>-2147.84</v>
      </c>
      <c r="J1927" s="25">
        <v>905.79999999999973</v>
      </c>
      <c r="K1927" s="41">
        <f t="shared" si="64"/>
        <v>2012</v>
      </c>
      <c r="L1927" s="42">
        <f t="shared" si="63"/>
        <v>213.25890196662692</v>
      </c>
      <c r="M1927" s="39">
        <f>(VLOOKUP(DATE(2005,12,1),IGPM!A:B,2,1)/VLOOKUP(DATE(YEAR(F1927),MONTH(F1927),1),IGPM!A:B,2,1))*H1927</f>
        <v>2094.8182254239855</v>
      </c>
      <c r="N1927" s="26" t="s">
        <v>28</v>
      </c>
      <c r="O1927" s="26" t="s">
        <v>29</v>
      </c>
      <c r="P1927" s="25">
        <v>-2147.84</v>
      </c>
      <c r="Q1927" s="25">
        <v>905.79999999999973</v>
      </c>
      <c r="R1927" s="25">
        <v>7488.4470835602915</v>
      </c>
      <c r="S1927" s="25">
        <v>-5267.1520493424705</v>
      </c>
      <c r="T1927" s="27">
        <v>2221.295034217821</v>
      </c>
    </row>
    <row r="1928" spans="1:20">
      <c r="A1928" s="28" t="s">
        <v>2335</v>
      </c>
      <c r="B1928" s="22" t="s">
        <v>445</v>
      </c>
      <c r="C1928" s="22" t="s">
        <v>172</v>
      </c>
      <c r="D1928" s="22" t="s">
        <v>99</v>
      </c>
      <c r="E1928" s="22" t="s">
        <v>26</v>
      </c>
      <c r="F1928" s="23">
        <v>41090</v>
      </c>
      <c r="G1928" s="24" t="s">
        <v>27</v>
      </c>
      <c r="H1928" s="25">
        <v>3053.64</v>
      </c>
      <c r="I1928" s="25">
        <v>-2147.84</v>
      </c>
      <c r="J1928" s="25">
        <v>905.79999999999973</v>
      </c>
      <c r="K1928" s="41">
        <f t="shared" si="64"/>
        <v>2012</v>
      </c>
      <c r="L1928" s="42">
        <f t="shared" si="63"/>
        <v>213.25890196662692</v>
      </c>
      <c r="M1928" s="39">
        <f>(VLOOKUP(DATE(2005,12,1),IGPM!A:B,2,1)/VLOOKUP(DATE(YEAR(F1928),MONTH(F1928),1),IGPM!A:B,2,1))*H1928</f>
        <v>2094.8182254239855</v>
      </c>
      <c r="N1928" s="26" t="s">
        <v>28</v>
      </c>
      <c r="O1928" s="26" t="s">
        <v>29</v>
      </c>
      <c r="P1928" s="25">
        <v>-2147.84</v>
      </c>
      <c r="Q1928" s="25">
        <v>905.79999999999973</v>
      </c>
      <c r="R1928" s="25">
        <v>7488.4470835602915</v>
      </c>
      <c r="S1928" s="25">
        <v>-5267.1520493424705</v>
      </c>
      <c r="T1928" s="27">
        <v>2221.295034217821</v>
      </c>
    </row>
    <row r="1929" spans="1:20">
      <c r="A1929" s="28" t="s">
        <v>2336</v>
      </c>
      <c r="B1929" s="22" t="s">
        <v>445</v>
      </c>
      <c r="C1929" s="22" t="s">
        <v>172</v>
      </c>
      <c r="D1929" s="22" t="s">
        <v>99</v>
      </c>
      <c r="E1929" s="22" t="s">
        <v>26</v>
      </c>
      <c r="F1929" s="23">
        <v>41090</v>
      </c>
      <c r="G1929" s="24" t="s">
        <v>27</v>
      </c>
      <c r="H1929" s="25">
        <v>3053.64</v>
      </c>
      <c r="I1929" s="25">
        <v>-2147.84</v>
      </c>
      <c r="J1929" s="25">
        <v>905.79999999999973</v>
      </c>
      <c r="K1929" s="41">
        <f t="shared" si="64"/>
        <v>2012</v>
      </c>
      <c r="L1929" s="42">
        <f t="shared" si="63"/>
        <v>213.25890196662692</v>
      </c>
      <c r="M1929" s="39">
        <f>(VLOOKUP(DATE(2005,12,1),IGPM!A:B,2,1)/VLOOKUP(DATE(YEAR(F1929),MONTH(F1929),1),IGPM!A:B,2,1))*H1929</f>
        <v>2094.8182254239855</v>
      </c>
      <c r="N1929" s="26" t="s">
        <v>28</v>
      </c>
      <c r="O1929" s="26" t="s">
        <v>29</v>
      </c>
      <c r="P1929" s="25">
        <v>-2147.84</v>
      </c>
      <c r="Q1929" s="25">
        <v>905.79999999999973</v>
      </c>
      <c r="R1929" s="25">
        <v>7488.4470835602915</v>
      </c>
      <c r="S1929" s="25">
        <v>-5267.1520493424705</v>
      </c>
      <c r="T1929" s="27">
        <v>2221.295034217821</v>
      </c>
    </row>
    <row r="1930" spans="1:20">
      <c r="A1930" s="28" t="s">
        <v>2337</v>
      </c>
      <c r="B1930" s="22" t="s">
        <v>445</v>
      </c>
      <c r="C1930" s="22" t="s">
        <v>172</v>
      </c>
      <c r="D1930" s="22" t="s">
        <v>99</v>
      </c>
      <c r="E1930" s="22" t="s">
        <v>26</v>
      </c>
      <c r="F1930" s="23">
        <v>41090</v>
      </c>
      <c r="G1930" s="24" t="s">
        <v>27</v>
      </c>
      <c r="H1930" s="25">
        <v>3053.64</v>
      </c>
      <c r="I1930" s="25">
        <v>-2147.84</v>
      </c>
      <c r="J1930" s="25">
        <v>905.79999999999973</v>
      </c>
      <c r="K1930" s="41">
        <f t="shared" si="64"/>
        <v>2012</v>
      </c>
      <c r="L1930" s="42">
        <f t="shared" si="63"/>
        <v>213.25890196662692</v>
      </c>
      <c r="M1930" s="39">
        <f>(VLOOKUP(DATE(2005,12,1),IGPM!A:B,2,1)/VLOOKUP(DATE(YEAR(F1930),MONTH(F1930),1),IGPM!A:B,2,1))*H1930</f>
        <v>2094.8182254239855</v>
      </c>
      <c r="N1930" s="26" t="s">
        <v>28</v>
      </c>
      <c r="O1930" s="26" t="s">
        <v>29</v>
      </c>
      <c r="P1930" s="25">
        <v>-2147.84</v>
      </c>
      <c r="Q1930" s="25">
        <v>905.79999999999973</v>
      </c>
      <c r="R1930" s="25">
        <v>7488.4470835602915</v>
      </c>
      <c r="S1930" s="25">
        <v>-5267.1520493424705</v>
      </c>
      <c r="T1930" s="27">
        <v>2221.295034217821</v>
      </c>
    </row>
    <row r="1931" spans="1:20">
      <c r="A1931" s="28" t="s">
        <v>2338</v>
      </c>
      <c r="B1931" s="22" t="s">
        <v>445</v>
      </c>
      <c r="C1931" s="22" t="s">
        <v>172</v>
      </c>
      <c r="D1931" s="22" t="s">
        <v>99</v>
      </c>
      <c r="E1931" s="22" t="s">
        <v>26</v>
      </c>
      <c r="F1931" s="23">
        <v>41090</v>
      </c>
      <c r="G1931" s="24" t="s">
        <v>27</v>
      </c>
      <c r="H1931" s="25">
        <v>3053.64</v>
      </c>
      <c r="I1931" s="25">
        <v>-2147.84</v>
      </c>
      <c r="J1931" s="25">
        <v>905.79999999999973</v>
      </c>
      <c r="K1931" s="41">
        <f t="shared" si="64"/>
        <v>2012</v>
      </c>
      <c r="L1931" s="42">
        <f t="shared" si="63"/>
        <v>213.25890196662692</v>
      </c>
      <c r="M1931" s="39">
        <f>(VLOOKUP(DATE(2005,12,1),IGPM!A:B,2,1)/VLOOKUP(DATE(YEAR(F1931),MONTH(F1931),1),IGPM!A:B,2,1))*H1931</f>
        <v>2094.8182254239855</v>
      </c>
      <c r="N1931" s="26" t="s">
        <v>28</v>
      </c>
      <c r="O1931" s="26" t="s">
        <v>29</v>
      </c>
      <c r="P1931" s="25">
        <v>-2147.84</v>
      </c>
      <c r="Q1931" s="25">
        <v>905.79999999999973</v>
      </c>
      <c r="R1931" s="25">
        <v>7488.4470835602915</v>
      </c>
      <c r="S1931" s="25">
        <v>-5267.1520493424705</v>
      </c>
      <c r="T1931" s="27">
        <v>2221.295034217821</v>
      </c>
    </row>
    <row r="1932" spans="1:20">
      <c r="A1932" s="28" t="s">
        <v>2339</v>
      </c>
      <c r="B1932" s="22" t="s">
        <v>445</v>
      </c>
      <c r="C1932" s="22" t="s">
        <v>172</v>
      </c>
      <c r="D1932" s="22" t="s">
        <v>99</v>
      </c>
      <c r="E1932" s="22" t="s">
        <v>26</v>
      </c>
      <c r="F1932" s="23">
        <v>41090</v>
      </c>
      <c r="G1932" s="24" t="s">
        <v>27</v>
      </c>
      <c r="H1932" s="25">
        <v>3053.64</v>
      </c>
      <c r="I1932" s="25">
        <v>-2147.84</v>
      </c>
      <c r="J1932" s="25">
        <v>905.79999999999973</v>
      </c>
      <c r="K1932" s="41">
        <f t="shared" si="64"/>
        <v>2012</v>
      </c>
      <c r="L1932" s="42">
        <f t="shared" si="63"/>
        <v>213.25890196662692</v>
      </c>
      <c r="M1932" s="39">
        <f>(VLOOKUP(DATE(2005,12,1),IGPM!A:B,2,1)/VLOOKUP(DATE(YEAR(F1932),MONTH(F1932),1),IGPM!A:B,2,1))*H1932</f>
        <v>2094.8182254239855</v>
      </c>
      <c r="N1932" s="26" t="s">
        <v>28</v>
      </c>
      <c r="O1932" s="26" t="s">
        <v>29</v>
      </c>
      <c r="P1932" s="25">
        <v>-2147.84</v>
      </c>
      <c r="Q1932" s="25">
        <v>905.79999999999973</v>
      </c>
      <c r="R1932" s="25">
        <v>7488.4470835602915</v>
      </c>
      <c r="S1932" s="25">
        <v>-5267.1520493424705</v>
      </c>
      <c r="T1932" s="27">
        <v>2221.295034217821</v>
      </c>
    </row>
    <row r="1933" spans="1:20">
      <c r="A1933" s="28" t="s">
        <v>2340</v>
      </c>
      <c r="B1933" s="22" t="s">
        <v>445</v>
      </c>
      <c r="C1933" s="22" t="s">
        <v>172</v>
      </c>
      <c r="D1933" s="22" t="s">
        <v>99</v>
      </c>
      <c r="E1933" s="22" t="s">
        <v>26</v>
      </c>
      <c r="F1933" s="23">
        <v>41090</v>
      </c>
      <c r="G1933" s="24" t="s">
        <v>27</v>
      </c>
      <c r="H1933" s="25">
        <v>3053.64</v>
      </c>
      <c r="I1933" s="25">
        <v>-2147.84</v>
      </c>
      <c r="J1933" s="25">
        <v>905.79999999999973</v>
      </c>
      <c r="K1933" s="41">
        <f t="shared" si="64"/>
        <v>2012</v>
      </c>
      <c r="L1933" s="42">
        <f t="shared" si="63"/>
        <v>213.25890196662692</v>
      </c>
      <c r="M1933" s="39">
        <f>(VLOOKUP(DATE(2005,12,1),IGPM!A:B,2,1)/VLOOKUP(DATE(YEAR(F1933),MONTH(F1933),1),IGPM!A:B,2,1))*H1933</f>
        <v>2094.8182254239855</v>
      </c>
      <c r="N1933" s="26" t="s">
        <v>28</v>
      </c>
      <c r="O1933" s="26" t="s">
        <v>29</v>
      </c>
      <c r="P1933" s="25">
        <v>-2147.84</v>
      </c>
      <c r="Q1933" s="25">
        <v>905.79999999999973</v>
      </c>
      <c r="R1933" s="25">
        <v>7488.4470835602915</v>
      </c>
      <c r="S1933" s="25">
        <v>-5267.1520493424705</v>
      </c>
      <c r="T1933" s="27">
        <v>2221.295034217821</v>
      </c>
    </row>
    <row r="1934" spans="1:20">
      <c r="A1934" s="28" t="s">
        <v>2341</v>
      </c>
      <c r="B1934" s="22" t="s">
        <v>445</v>
      </c>
      <c r="C1934" s="22" t="s">
        <v>172</v>
      </c>
      <c r="D1934" s="22" t="s">
        <v>99</v>
      </c>
      <c r="E1934" s="22" t="s">
        <v>26</v>
      </c>
      <c r="F1934" s="23">
        <v>41090</v>
      </c>
      <c r="G1934" s="24" t="s">
        <v>27</v>
      </c>
      <c r="H1934" s="25">
        <v>3053.64</v>
      </c>
      <c r="I1934" s="25">
        <v>-2147.84</v>
      </c>
      <c r="J1934" s="25">
        <v>905.79999999999973</v>
      </c>
      <c r="K1934" s="41">
        <f t="shared" si="64"/>
        <v>2012</v>
      </c>
      <c r="L1934" s="42">
        <f t="shared" si="63"/>
        <v>213.25890196662692</v>
      </c>
      <c r="M1934" s="39">
        <f>(VLOOKUP(DATE(2005,12,1),IGPM!A:B,2,1)/VLOOKUP(DATE(YEAR(F1934),MONTH(F1934),1),IGPM!A:B,2,1))*H1934</f>
        <v>2094.8182254239855</v>
      </c>
      <c r="N1934" s="26" t="s">
        <v>28</v>
      </c>
      <c r="O1934" s="26" t="s">
        <v>29</v>
      </c>
      <c r="P1934" s="25">
        <v>-2147.84</v>
      </c>
      <c r="Q1934" s="25">
        <v>905.79999999999973</v>
      </c>
      <c r="R1934" s="25">
        <v>7488.4470835602915</v>
      </c>
      <c r="S1934" s="25">
        <v>-5267.1520493424705</v>
      </c>
      <c r="T1934" s="27">
        <v>2221.295034217821</v>
      </c>
    </row>
    <row r="1935" spans="1:20">
      <c r="A1935" s="28" t="s">
        <v>2342</v>
      </c>
      <c r="B1935" s="22" t="s">
        <v>445</v>
      </c>
      <c r="C1935" s="22" t="s">
        <v>172</v>
      </c>
      <c r="D1935" s="22" t="s">
        <v>99</v>
      </c>
      <c r="E1935" s="22" t="s">
        <v>26</v>
      </c>
      <c r="F1935" s="23">
        <v>41090</v>
      </c>
      <c r="G1935" s="24" t="s">
        <v>27</v>
      </c>
      <c r="H1935" s="25">
        <v>2714.35</v>
      </c>
      <c r="I1935" s="25">
        <v>-1909.19</v>
      </c>
      <c r="J1935" s="25">
        <v>805.15999999999985</v>
      </c>
      <c r="K1935" s="41">
        <f t="shared" si="64"/>
        <v>2012</v>
      </c>
      <c r="L1935" s="42">
        <f t="shared" si="63"/>
        <v>213.25928797029107</v>
      </c>
      <c r="M1935" s="39">
        <f>(VLOOKUP(DATE(2005,12,1),IGPM!A:B,2,1)/VLOOKUP(DATE(YEAR(F1935),MONTH(F1935),1),IGPM!A:B,2,1))*H1935</f>
        <v>1862.062931511113</v>
      </c>
      <c r="N1935" s="26" t="s">
        <v>28</v>
      </c>
      <c r="O1935" s="26" t="s">
        <v>29</v>
      </c>
      <c r="P1935" s="25">
        <v>-1909.19</v>
      </c>
      <c r="Q1935" s="25">
        <v>805.15999999999985</v>
      </c>
      <c r="R1935" s="25">
        <v>6656.4055819487166</v>
      </c>
      <c r="S1935" s="25">
        <v>-4681.9102079690065</v>
      </c>
      <c r="T1935" s="27">
        <v>1974.4953739797102</v>
      </c>
    </row>
    <row r="1936" spans="1:20">
      <c r="A1936" s="28" t="s">
        <v>2343</v>
      </c>
      <c r="B1936" s="22" t="s">
        <v>445</v>
      </c>
      <c r="C1936" s="22" t="s">
        <v>172</v>
      </c>
      <c r="D1936" s="22" t="s">
        <v>99</v>
      </c>
      <c r="E1936" s="22" t="s">
        <v>26</v>
      </c>
      <c r="F1936" s="23">
        <v>41090</v>
      </c>
      <c r="G1936" s="24" t="s">
        <v>27</v>
      </c>
      <c r="H1936" s="25">
        <v>678.59</v>
      </c>
      <c r="I1936" s="25">
        <v>-477.29</v>
      </c>
      <c r="J1936" s="25">
        <v>201.3</v>
      </c>
      <c r="K1936" s="41">
        <f t="shared" si="64"/>
        <v>2012</v>
      </c>
      <c r="L1936" s="42">
        <f t="shared" si="63"/>
        <v>213.26342475224706</v>
      </c>
      <c r="M1936" s="39">
        <f>(VLOOKUP(DATE(2005,12,1),IGPM!A:B,2,1)/VLOOKUP(DATE(YEAR(F1936),MONTH(F1936),1),IGPM!A:B,2,1))*H1936</f>
        <v>465.5174478951227</v>
      </c>
      <c r="N1936" s="26" t="s">
        <v>28</v>
      </c>
      <c r="O1936" s="26" t="s">
        <v>29</v>
      </c>
      <c r="P1936" s="25">
        <v>-477.29</v>
      </c>
      <c r="Q1936" s="25">
        <v>201.3</v>
      </c>
      <c r="R1936" s="25">
        <v>1664.1075262418551</v>
      </c>
      <c r="S1936" s="25">
        <v>-1170.4591597282233</v>
      </c>
      <c r="T1936" s="27">
        <v>493.6483665136318</v>
      </c>
    </row>
    <row r="1937" spans="1:20">
      <c r="A1937" s="28" t="s">
        <v>2344</v>
      </c>
      <c r="B1937" s="22" t="s">
        <v>68</v>
      </c>
      <c r="C1937" s="22" t="s">
        <v>69</v>
      </c>
      <c r="D1937" s="22" t="s">
        <v>33</v>
      </c>
      <c r="E1937" s="22" t="s">
        <v>26</v>
      </c>
      <c r="F1937" s="23">
        <v>41090</v>
      </c>
      <c r="G1937" s="24" t="s">
        <v>27</v>
      </c>
      <c r="H1937" s="25">
        <v>8121.42</v>
      </c>
      <c r="I1937" s="25">
        <v>-4074.46</v>
      </c>
      <c r="J1937" s="25">
        <v>4046.96</v>
      </c>
      <c r="K1937" s="41">
        <f t="shared" si="64"/>
        <v>2012</v>
      </c>
      <c r="L1937" s="42">
        <f t="shared" si="63"/>
        <v>298.98759590227905</v>
      </c>
      <c r="M1937" s="39">
        <f>(VLOOKUP(DATE(2005,12,1),IGPM!A:B,2,1)/VLOOKUP(DATE(YEAR(F1937),MONTH(F1937),1),IGPM!A:B,2,1))*H1937</f>
        <v>5571.3504644695722</v>
      </c>
      <c r="N1937" s="26" t="s">
        <v>28</v>
      </c>
      <c r="O1937" s="26" t="s">
        <v>29</v>
      </c>
      <c r="P1937" s="25">
        <v>-4074.46</v>
      </c>
      <c r="Q1937" s="25">
        <v>4046.96</v>
      </c>
      <c r="R1937" s="25">
        <v>19916.173456389173</v>
      </c>
      <c r="S1937" s="25">
        <v>-9991.8058789127299</v>
      </c>
      <c r="T1937" s="27">
        <v>9924.3675774764433</v>
      </c>
    </row>
    <row r="1938" spans="1:20">
      <c r="A1938" s="28" t="s">
        <v>2345</v>
      </c>
      <c r="B1938" s="22" t="s">
        <v>2258</v>
      </c>
      <c r="C1938" s="22" t="s">
        <v>32</v>
      </c>
      <c r="D1938" s="22" t="s">
        <v>99</v>
      </c>
      <c r="E1938" s="22" t="s">
        <v>26</v>
      </c>
      <c r="F1938" s="23">
        <v>41102</v>
      </c>
      <c r="G1938" s="24" t="s">
        <v>27</v>
      </c>
      <c r="H1938" s="25">
        <v>43207.02</v>
      </c>
      <c r="I1938" s="25">
        <v>-21289.99</v>
      </c>
      <c r="J1938" s="25">
        <v>21917.029999999995</v>
      </c>
      <c r="K1938" s="41">
        <f t="shared" si="64"/>
        <v>2012</v>
      </c>
      <c r="L1938" s="42">
        <f t="shared" si="63"/>
        <v>302.38839849149758</v>
      </c>
      <c r="M1938" s="39">
        <f>(VLOOKUP(DATE(2005,12,1),IGPM!A:B,2,1)/VLOOKUP(DATE(YEAR(F1938),MONTH(F1938),1),IGPM!A:B,2,1))*H1938</f>
        <v>29248.078752937512</v>
      </c>
      <c r="N1938" s="26" t="s">
        <v>28</v>
      </c>
      <c r="O1938" s="26" t="s">
        <v>29</v>
      </c>
      <c r="P1938" s="25">
        <v>-21289.99</v>
      </c>
      <c r="Q1938" s="25">
        <v>21917.029999999995</v>
      </c>
      <c r="R1938" s="25">
        <v>104554.50853872871</v>
      </c>
      <c r="S1938" s="25">
        <v>-51518.582888716905</v>
      </c>
      <c r="T1938" s="27">
        <v>53035.925650011806</v>
      </c>
    </row>
    <row r="1939" spans="1:20">
      <c r="A1939" s="28" t="s">
        <v>2346</v>
      </c>
      <c r="B1939" s="22" t="s">
        <v>821</v>
      </c>
      <c r="C1939" s="22" t="s">
        <v>32</v>
      </c>
      <c r="D1939" s="22" t="s">
        <v>105</v>
      </c>
      <c r="E1939" s="22" t="s">
        <v>26</v>
      </c>
      <c r="F1939" s="23">
        <v>41120</v>
      </c>
      <c r="G1939" s="24" t="s">
        <v>27</v>
      </c>
      <c r="H1939" s="25">
        <v>324464.09000000003</v>
      </c>
      <c r="I1939" s="25">
        <v>-173733.72</v>
      </c>
      <c r="J1939" s="25">
        <v>150730.37000000002</v>
      </c>
      <c r="K1939" s="41">
        <f t="shared" si="64"/>
        <v>2012</v>
      </c>
      <c r="L1939" s="42">
        <f t="shared" si="63"/>
        <v>278.27153767270971</v>
      </c>
      <c r="M1939" s="39">
        <f>(VLOOKUP(DATE(2005,12,1),IGPM!A:B,2,1)/VLOOKUP(DATE(YEAR(F1939),MONTH(F1939),1),IGPM!A:B,2,1))*H1939</f>
        <v>219639.10625681211</v>
      </c>
      <c r="N1939" s="26" t="s">
        <v>28</v>
      </c>
      <c r="O1939" s="26" t="s">
        <v>29</v>
      </c>
      <c r="P1939" s="25">
        <v>-173733.72</v>
      </c>
      <c r="Q1939" s="25">
        <v>150730.37000000002</v>
      </c>
      <c r="R1939" s="25">
        <v>785154.43713581364</v>
      </c>
      <c r="S1939" s="25">
        <v>-420409.54713389406</v>
      </c>
      <c r="T1939" s="27">
        <v>364744.89000191959</v>
      </c>
    </row>
    <row r="1940" spans="1:20">
      <c r="A1940" s="28" t="s">
        <v>2347</v>
      </c>
      <c r="B1940" s="22" t="s">
        <v>68</v>
      </c>
      <c r="C1940" s="22" t="s">
        <v>69</v>
      </c>
      <c r="D1940" s="22" t="s">
        <v>25</v>
      </c>
      <c r="E1940" s="22" t="s">
        <v>26</v>
      </c>
      <c r="F1940" s="23">
        <v>41121</v>
      </c>
      <c r="G1940" s="24" t="s">
        <v>27</v>
      </c>
      <c r="H1940" s="25">
        <v>10374727.310000001</v>
      </c>
      <c r="I1940" s="25">
        <v>-5476141.5199999996</v>
      </c>
      <c r="J1940" s="25">
        <v>4898585.790000001</v>
      </c>
      <c r="K1940" s="41">
        <f t="shared" si="64"/>
        <v>2012</v>
      </c>
      <c r="L1940" s="42">
        <f t="shared" si="63"/>
        <v>282.28532143376754</v>
      </c>
      <c r="M1940" s="39">
        <f>(VLOOKUP(DATE(2005,12,1),IGPM!A:B,2,1)/VLOOKUP(DATE(YEAR(F1940),MONTH(F1940),1),IGPM!A:B,2,1))*H1940</f>
        <v>7022952.3212462142</v>
      </c>
      <c r="N1940" s="26" t="s">
        <v>28</v>
      </c>
      <c r="O1940" s="26" t="s">
        <v>29</v>
      </c>
      <c r="P1940" s="25">
        <v>-5476141.5199999996</v>
      </c>
      <c r="Q1940" s="25">
        <v>4898585.790000001</v>
      </c>
      <c r="R1940" s="25">
        <v>25105284.167257477</v>
      </c>
      <c r="S1940" s="25">
        <v>-13251441.208214007</v>
      </c>
      <c r="T1940" s="27">
        <v>11853842.959043469</v>
      </c>
    </row>
    <row r="1941" spans="1:20">
      <c r="A1941" s="28" t="s">
        <v>2348</v>
      </c>
      <c r="B1941" s="22" t="s">
        <v>68</v>
      </c>
      <c r="C1941" s="22" t="s">
        <v>69</v>
      </c>
      <c r="D1941" s="22" t="s">
        <v>260</v>
      </c>
      <c r="E1941" s="22" t="s">
        <v>26</v>
      </c>
      <c r="F1941" s="23">
        <v>41141</v>
      </c>
      <c r="G1941" s="24" t="s">
        <v>27</v>
      </c>
      <c r="H1941" s="25">
        <v>23300.9</v>
      </c>
      <c r="I1941" s="25">
        <v>-10627.45</v>
      </c>
      <c r="J1941" s="25">
        <v>12673.45</v>
      </c>
      <c r="K1941" s="41">
        <f t="shared" si="64"/>
        <v>2012</v>
      </c>
      <c r="L1941" s="42">
        <f t="shared" si="63"/>
        <v>324.493006318543</v>
      </c>
      <c r="M1941" s="39">
        <f>(VLOOKUP(DATE(2005,12,1),IGPM!A:B,2,1)/VLOOKUP(DATE(YEAR(F1941),MONTH(F1941),1),IGPM!A:B,2,1))*H1941</f>
        <v>15551.015934432631</v>
      </c>
      <c r="N1941" s="26" t="s">
        <v>28</v>
      </c>
      <c r="O1941" s="26" t="s">
        <v>29</v>
      </c>
      <c r="P1941" s="25">
        <v>-10627.45</v>
      </c>
      <c r="Q1941" s="25">
        <v>12673.45</v>
      </c>
      <c r="R1941" s="25">
        <v>55590.961787165033</v>
      </c>
      <c r="S1941" s="25">
        <v>-25354.821781347804</v>
      </c>
      <c r="T1941" s="27">
        <v>30236.140005817229</v>
      </c>
    </row>
    <row r="1942" spans="1:20">
      <c r="A1942" s="28" t="s">
        <v>2349</v>
      </c>
      <c r="B1942" s="22" t="s">
        <v>273</v>
      </c>
      <c r="C1942" s="22" t="s">
        <v>69</v>
      </c>
      <c r="D1942" s="22" t="s">
        <v>25</v>
      </c>
      <c r="E1942" s="22" t="s">
        <v>26</v>
      </c>
      <c r="F1942" s="23">
        <v>41182</v>
      </c>
      <c r="G1942" s="24" t="s">
        <v>27</v>
      </c>
      <c r="H1942" s="25">
        <v>27654.99</v>
      </c>
      <c r="I1942" s="25">
        <v>-12844.12</v>
      </c>
      <c r="J1942" s="25">
        <v>14810.87</v>
      </c>
      <c r="K1942" s="41">
        <f t="shared" si="64"/>
        <v>2012</v>
      </c>
      <c r="L1942" s="42">
        <f t="shared" si="63"/>
        <v>316.50930776106111</v>
      </c>
      <c r="M1942" s="39">
        <f>(VLOOKUP(DATE(2005,12,1),IGPM!A:B,2,1)/VLOOKUP(DATE(YEAR(F1942),MONTH(F1942),1),IGPM!A:B,2,1))*H1942</f>
        <v>18280.415268900797</v>
      </c>
      <c r="N1942" s="26" t="s">
        <v>28</v>
      </c>
      <c r="O1942" s="26" t="s">
        <v>29</v>
      </c>
      <c r="P1942" s="25">
        <v>-12844.12</v>
      </c>
      <c r="Q1942" s="25">
        <v>14810.87</v>
      </c>
      <c r="R1942" s="25">
        <v>65347.876367155754</v>
      </c>
      <c r="S1942" s="25">
        <v>-30350.253816939097</v>
      </c>
      <c r="T1942" s="27">
        <v>34997.622550216656</v>
      </c>
    </row>
    <row r="1943" spans="1:20">
      <c r="A1943" s="28" t="s">
        <v>2350</v>
      </c>
      <c r="B1943" s="22" t="s">
        <v>821</v>
      </c>
      <c r="C1943" s="22" t="s">
        <v>32</v>
      </c>
      <c r="D1943" s="22" t="s">
        <v>105</v>
      </c>
      <c r="E1943" s="22" t="s">
        <v>26</v>
      </c>
      <c r="F1943" s="23">
        <v>41184</v>
      </c>
      <c r="G1943" s="24" t="s">
        <v>27</v>
      </c>
      <c r="H1943" s="25">
        <v>182229.06</v>
      </c>
      <c r="I1943" s="25">
        <v>-95358.21</v>
      </c>
      <c r="J1943" s="25">
        <v>86870.849999999991</v>
      </c>
      <c r="K1943" s="41">
        <f t="shared" si="64"/>
        <v>2012</v>
      </c>
      <c r="L1943" s="42">
        <f t="shared" si="63"/>
        <v>279.00526614331369</v>
      </c>
      <c r="M1943" s="39">
        <f>(VLOOKUP(DATE(2005,12,1),IGPM!A:B,2,1)/VLOOKUP(DATE(YEAR(F1943),MONTH(F1943),1),IGPM!A:B,2,1))*H1943</f>
        <v>120427.49528404539</v>
      </c>
      <c r="N1943" s="26" t="s">
        <v>28</v>
      </c>
      <c r="O1943" s="26" t="s">
        <v>29</v>
      </c>
      <c r="P1943" s="25">
        <v>-95358.21</v>
      </c>
      <c r="Q1943" s="25">
        <v>86870.849999999991</v>
      </c>
      <c r="R1943" s="25">
        <v>430497.93767082377</v>
      </c>
      <c r="S1943" s="25">
        <v>-225274.23861474852</v>
      </c>
      <c r="T1943" s="27">
        <v>205223.69905607525</v>
      </c>
    </row>
    <row r="1944" spans="1:20">
      <c r="A1944" s="28" t="s">
        <v>2351</v>
      </c>
      <c r="B1944" s="22" t="s">
        <v>2352</v>
      </c>
      <c r="C1944" s="22" t="s">
        <v>629</v>
      </c>
      <c r="D1944" s="22" t="s">
        <v>105</v>
      </c>
      <c r="E1944" s="22" t="s">
        <v>26</v>
      </c>
      <c r="F1944" s="23">
        <v>41184</v>
      </c>
      <c r="G1944" s="24" t="s">
        <v>27</v>
      </c>
      <c r="H1944" s="25">
        <v>9284522.0600000005</v>
      </c>
      <c r="I1944" s="25">
        <v>-3776385.29</v>
      </c>
      <c r="J1944" s="25">
        <v>5508136.7700000005</v>
      </c>
      <c r="K1944" s="41">
        <f t="shared" si="64"/>
        <v>2012</v>
      </c>
      <c r="L1944" s="42">
        <f t="shared" si="63"/>
        <v>358.95177972160781</v>
      </c>
      <c r="M1944" s="39">
        <f>(VLOOKUP(DATE(2005,12,1),IGPM!A:B,2,1)/VLOOKUP(DATE(YEAR(F1944),MONTH(F1944),1),IGPM!A:B,2,1))*H1944</f>
        <v>6135748.8020586045</v>
      </c>
      <c r="N1944" s="26" t="s">
        <v>28</v>
      </c>
      <c r="O1944" s="26" t="s">
        <v>29</v>
      </c>
      <c r="P1944" s="25">
        <v>-3776385.29</v>
      </c>
      <c r="Q1944" s="25">
        <v>5508136.7700000005</v>
      </c>
      <c r="R1944" s="25">
        <v>21933755.236893985</v>
      </c>
      <c r="S1944" s="25">
        <v>-8921332.7402085904</v>
      </c>
      <c r="T1944" s="27">
        <v>13012422.496685395</v>
      </c>
    </row>
    <row r="1945" spans="1:20">
      <c r="A1945" s="28" t="s">
        <v>2353</v>
      </c>
      <c r="B1945" s="22" t="s">
        <v>2354</v>
      </c>
      <c r="C1945" s="22" t="s">
        <v>629</v>
      </c>
      <c r="D1945" s="22" t="s">
        <v>105</v>
      </c>
      <c r="E1945" s="22" t="s">
        <v>26</v>
      </c>
      <c r="F1945" s="23">
        <v>41184</v>
      </c>
      <c r="G1945" s="24" t="s">
        <v>27</v>
      </c>
      <c r="H1945" s="25">
        <v>785600.21</v>
      </c>
      <c r="I1945" s="25">
        <v>-284956.90999999997</v>
      </c>
      <c r="J1945" s="25">
        <v>500643.3</v>
      </c>
      <c r="K1945" s="41">
        <f t="shared" si="64"/>
        <v>2012</v>
      </c>
      <c r="L1945" s="42">
        <f t="shared" si="63"/>
        <v>402.50868336549553</v>
      </c>
      <c r="M1945" s="39">
        <f>(VLOOKUP(DATE(2005,12,1),IGPM!A:B,2,1)/VLOOKUP(DATE(YEAR(F1945),MONTH(F1945),1),IGPM!A:B,2,1))*H1945</f>
        <v>519170.02472009714</v>
      </c>
      <c r="N1945" s="26" t="s">
        <v>28</v>
      </c>
      <c r="O1945" s="26" t="s">
        <v>29</v>
      </c>
      <c r="P1945" s="25">
        <v>-284956.90999999997</v>
      </c>
      <c r="Q1945" s="25">
        <v>500643.3</v>
      </c>
      <c r="R1945" s="25">
        <v>1855901.9633793097</v>
      </c>
      <c r="S1945" s="25">
        <v>-673182.21407743928</v>
      </c>
      <c r="T1945" s="27">
        <v>1182719.7493018704</v>
      </c>
    </row>
    <row r="1946" spans="1:20">
      <c r="A1946" s="28" t="s">
        <v>2355</v>
      </c>
      <c r="B1946" s="22" t="s">
        <v>68</v>
      </c>
      <c r="C1946" s="22" t="s">
        <v>69</v>
      </c>
      <c r="D1946" s="22" t="s">
        <v>105</v>
      </c>
      <c r="E1946" s="22" t="s">
        <v>26</v>
      </c>
      <c r="F1946" s="23">
        <v>41206</v>
      </c>
      <c r="G1946" s="24" t="s">
        <v>27</v>
      </c>
      <c r="H1946" s="25">
        <v>1968707.06</v>
      </c>
      <c r="I1946" s="25">
        <v>-938221.94</v>
      </c>
      <c r="J1946" s="25">
        <v>1030485.1200000001</v>
      </c>
      <c r="K1946" s="41">
        <f t="shared" si="64"/>
        <v>2012</v>
      </c>
      <c r="L1946" s="42">
        <f t="shared" si="63"/>
        <v>306.35739637467867</v>
      </c>
      <c r="M1946" s="39">
        <f>(VLOOKUP(DATE(2005,12,1),IGPM!A:B,2,1)/VLOOKUP(DATE(YEAR(F1946),MONTH(F1946),1),IGPM!A:B,2,1))*H1946</f>
        <v>1301035.4121555414</v>
      </c>
      <c r="N1946" s="26" t="s">
        <v>28</v>
      </c>
      <c r="O1946" s="26" t="s">
        <v>29</v>
      </c>
      <c r="P1946" s="25">
        <v>-938221.94</v>
      </c>
      <c r="Q1946" s="25">
        <v>1030485.1200000001</v>
      </c>
      <c r="R1946" s="25">
        <v>4650873.626895682</v>
      </c>
      <c r="S1946" s="25">
        <v>-2216455.5436301944</v>
      </c>
      <c r="T1946" s="27">
        <v>2434418.0832654876</v>
      </c>
    </row>
    <row r="1947" spans="1:20">
      <c r="A1947" s="28" t="s">
        <v>2356</v>
      </c>
      <c r="B1947" s="22" t="s">
        <v>331</v>
      </c>
      <c r="C1947" s="22" t="s">
        <v>32</v>
      </c>
      <c r="D1947" s="22" t="s">
        <v>99</v>
      </c>
      <c r="E1947" s="22" t="s">
        <v>26</v>
      </c>
      <c r="F1947" s="23">
        <v>41212</v>
      </c>
      <c r="G1947" s="24" t="s">
        <v>27</v>
      </c>
      <c r="H1947" s="25">
        <v>1186.44</v>
      </c>
      <c r="I1947" s="25">
        <v>-652.79</v>
      </c>
      <c r="J1947" s="25">
        <v>533.65000000000009</v>
      </c>
      <c r="K1947" s="41">
        <f t="shared" si="64"/>
        <v>2012</v>
      </c>
      <c r="L1947" s="42">
        <f t="shared" si="63"/>
        <v>265.35369720737145</v>
      </c>
      <c r="M1947" s="39">
        <f>(VLOOKUP(DATE(2005,12,1),IGPM!A:B,2,1)/VLOOKUP(DATE(YEAR(F1947),MONTH(F1947),1),IGPM!A:B,2,1))*H1947</f>
        <v>784.06812560413152</v>
      </c>
      <c r="N1947" s="26" t="s">
        <v>28</v>
      </c>
      <c r="O1947" s="26" t="s">
        <v>29</v>
      </c>
      <c r="P1947" s="25">
        <v>-652.79</v>
      </c>
      <c r="Q1947" s="25">
        <v>533.65000000000009</v>
      </c>
      <c r="R1947" s="25">
        <v>2802.8458971920954</v>
      </c>
      <c r="S1947" s="25">
        <v>-1542.1511186642626</v>
      </c>
      <c r="T1947" s="27">
        <v>1260.6947785278328</v>
      </c>
    </row>
    <row r="1948" spans="1:20">
      <c r="A1948" s="28" t="s">
        <v>2357</v>
      </c>
      <c r="B1948" s="22" t="s">
        <v>331</v>
      </c>
      <c r="C1948" s="22" t="s">
        <v>32</v>
      </c>
      <c r="D1948" s="22" t="s">
        <v>99</v>
      </c>
      <c r="E1948" s="22" t="s">
        <v>26</v>
      </c>
      <c r="F1948" s="23">
        <v>41212</v>
      </c>
      <c r="G1948" s="24" t="s">
        <v>27</v>
      </c>
      <c r="H1948" s="25">
        <v>1186.43</v>
      </c>
      <c r="I1948" s="25">
        <v>-652.79</v>
      </c>
      <c r="J1948" s="25">
        <v>533.6400000000001</v>
      </c>
      <c r="K1948" s="41">
        <f t="shared" si="64"/>
        <v>2012</v>
      </c>
      <c r="L1948" s="42">
        <f t="shared" si="63"/>
        <v>265.35146065350267</v>
      </c>
      <c r="M1948" s="39">
        <f>(VLOOKUP(DATE(2005,12,1),IGPM!A:B,2,1)/VLOOKUP(DATE(YEAR(F1948),MONTH(F1948),1),IGPM!A:B,2,1))*H1948</f>
        <v>784.06151702615375</v>
      </c>
      <c r="N1948" s="26" t="s">
        <v>28</v>
      </c>
      <c r="O1948" s="26" t="s">
        <v>29</v>
      </c>
      <c r="P1948" s="25">
        <v>-652.79</v>
      </c>
      <c r="Q1948" s="25">
        <v>533.6400000000001</v>
      </c>
      <c r="R1948" s="25">
        <v>2802.8222731917481</v>
      </c>
      <c r="S1948" s="25">
        <v>-1542.1511186642626</v>
      </c>
      <c r="T1948" s="27">
        <v>1260.6711545274854</v>
      </c>
    </row>
    <row r="1949" spans="1:20">
      <c r="A1949" s="28" t="s">
        <v>2358</v>
      </c>
      <c r="B1949" s="22" t="s">
        <v>2359</v>
      </c>
      <c r="C1949" s="22" t="s">
        <v>32</v>
      </c>
      <c r="D1949" s="22" t="s">
        <v>99</v>
      </c>
      <c r="E1949" s="22" t="s">
        <v>26</v>
      </c>
      <c r="F1949" s="23">
        <v>41212</v>
      </c>
      <c r="G1949" s="24" t="s">
        <v>27</v>
      </c>
      <c r="H1949" s="25">
        <v>3005.65</v>
      </c>
      <c r="I1949" s="25">
        <v>-1978.47</v>
      </c>
      <c r="J1949" s="25">
        <v>1027.18</v>
      </c>
      <c r="K1949" s="41">
        <f t="shared" si="64"/>
        <v>2012</v>
      </c>
      <c r="L1949" s="42">
        <f t="shared" si="63"/>
        <v>221.8001283820326</v>
      </c>
      <c r="M1949" s="39">
        <f>(VLOOKUP(DATE(2005,12,1),IGPM!A:B,2,1)/VLOOKUP(DATE(YEAR(F1949),MONTH(F1949),1),IGPM!A:B,2,1))*H1949</f>
        <v>1986.3072399127288</v>
      </c>
      <c r="N1949" s="26" t="s">
        <v>28</v>
      </c>
      <c r="O1949" s="26" t="s">
        <v>29</v>
      </c>
      <c r="P1949" s="25">
        <v>-1978.47</v>
      </c>
      <c r="Q1949" s="25">
        <v>1027.18</v>
      </c>
      <c r="R1949" s="25">
        <v>7100.5476643533775</v>
      </c>
      <c r="S1949" s="25">
        <v>-4673.9375966906418</v>
      </c>
      <c r="T1949" s="27">
        <v>2426.6100676627357</v>
      </c>
    </row>
    <row r="1950" spans="1:20">
      <c r="A1950" s="28" t="s">
        <v>2360</v>
      </c>
      <c r="B1950" s="22" t="s">
        <v>2359</v>
      </c>
      <c r="C1950" s="22" t="s">
        <v>32</v>
      </c>
      <c r="D1950" s="22" t="s">
        <v>99</v>
      </c>
      <c r="E1950" s="22" t="s">
        <v>26</v>
      </c>
      <c r="F1950" s="23">
        <v>41212</v>
      </c>
      <c r="G1950" s="24" t="s">
        <v>27</v>
      </c>
      <c r="H1950" s="25">
        <v>3005.65</v>
      </c>
      <c r="I1950" s="25">
        <v>-1978.47</v>
      </c>
      <c r="J1950" s="25">
        <v>1027.18</v>
      </c>
      <c r="K1950" s="41">
        <f t="shared" si="64"/>
        <v>2012</v>
      </c>
      <c r="L1950" s="42">
        <f t="shared" si="63"/>
        <v>221.8001283820326</v>
      </c>
      <c r="M1950" s="39">
        <f>(VLOOKUP(DATE(2005,12,1),IGPM!A:B,2,1)/VLOOKUP(DATE(YEAR(F1950),MONTH(F1950),1),IGPM!A:B,2,1))*H1950</f>
        <v>1986.3072399127288</v>
      </c>
      <c r="N1950" s="26" t="s">
        <v>28</v>
      </c>
      <c r="O1950" s="26" t="s">
        <v>29</v>
      </c>
      <c r="P1950" s="25">
        <v>-1978.47</v>
      </c>
      <c r="Q1950" s="25">
        <v>1027.18</v>
      </c>
      <c r="R1950" s="25">
        <v>7100.5476643533775</v>
      </c>
      <c r="S1950" s="25">
        <v>-4673.9375966906418</v>
      </c>
      <c r="T1950" s="27">
        <v>2426.6100676627357</v>
      </c>
    </row>
    <row r="1951" spans="1:20">
      <c r="A1951" s="28" t="s">
        <v>2361</v>
      </c>
      <c r="B1951" s="22" t="s">
        <v>2362</v>
      </c>
      <c r="C1951" s="22" t="s">
        <v>32</v>
      </c>
      <c r="D1951" s="22" t="s">
        <v>99</v>
      </c>
      <c r="E1951" s="22" t="s">
        <v>26</v>
      </c>
      <c r="F1951" s="23">
        <v>41212</v>
      </c>
      <c r="G1951" s="24" t="s">
        <v>27</v>
      </c>
      <c r="H1951" s="25">
        <v>7092.28</v>
      </c>
      <c r="I1951" s="25">
        <v>-3832.43</v>
      </c>
      <c r="J1951" s="25">
        <v>3259.85</v>
      </c>
      <c r="K1951" s="41">
        <f t="shared" si="64"/>
        <v>2012</v>
      </c>
      <c r="L1951" s="42">
        <f t="shared" si="63"/>
        <v>270.18703016102057</v>
      </c>
      <c r="M1951" s="39">
        <f>(VLOOKUP(DATE(2005,12,1),IGPM!A:B,2,1)/VLOOKUP(DATE(YEAR(F1951),MONTH(F1951),1),IGPM!A:B,2,1))*H1951</f>
        <v>4686.9885420751743</v>
      </c>
      <c r="N1951" s="26" t="s">
        <v>28</v>
      </c>
      <c r="O1951" s="26" t="s">
        <v>29</v>
      </c>
      <c r="P1951" s="25">
        <v>-3832.43</v>
      </c>
      <c r="Q1951" s="25">
        <v>3259.85</v>
      </c>
      <c r="R1951" s="25">
        <v>16754.802518237375</v>
      </c>
      <c r="S1951" s="25">
        <v>-9053.7327650584102</v>
      </c>
      <c r="T1951" s="27">
        <v>7701.0697531789647</v>
      </c>
    </row>
    <row r="1952" spans="1:20">
      <c r="A1952" s="28" t="s">
        <v>2363</v>
      </c>
      <c r="B1952" s="22" t="s">
        <v>2362</v>
      </c>
      <c r="C1952" s="22" t="s">
        <v>32</v>
      </c>
      <c r="D1952" s="22" t="s">
        <v>99</v>
      </c>
      <c r="E1952" s="22" t="s">
        <v>26</v>
      </c>
      <c r="F1952" s="23">
        <v>41212</v>
      </c>
      <c r="G1952" s="24" t="s">
        <v>27</v>
      </c>
      <c r="H1952" s="25">
        <v>7092.28</v>
      </c>
      <c r="I1952" s="25">
        <v>-3832.43</v>
      </c>
      <c r="J1952" s="25">
        <v>3259.85</v>
      </c>
      <c r="K1952" s="41">
        <f t="shared" si="64"/>
        <v>2012</v>
      </c>
      <c r="L1952" s="42">
        <f t="shared" si="63"/>
        <v>270.18703016102057</v>
      </c>
      <c r="M1952" s="39">
        <f>(VLOOKUP(DATE(2005,12,1),IGPM!A:B,2,1)/VLOOKUP(DATE(YEAR(F1952),MONTH(F1952),1),IGPM!A:B,2,1))*H1952</f>
        <v>4686.9885420751743</v>
      </c>
      <c r="N1952" s="26" t="s">
        <v>28</v>
      </c>
      <c r="O1952" s="26" t="s">
        <v>29</v>
      </c>
      <c r="P1952" s="25">
        <v>-3832.43</v>
      </c>
      <c r="Q1952" s="25">
        <v>3259.85</v>
      </c>
      <c r="R1952" s="25">
        <v>16754.802518237375</v>
      </c>
      <c r="S1952" s="25">
        <v>-9053.7327650584102</v>
      </c>
      <c r="T1952" s="27">
        <v>7701.0697531789647</v>
      </c>
    </row>
    <row r="1953" spans="1:20">
      <c r="A1953" s="28" t="s">
        <v>2364</v>
      </c>
      <c r="B1953" s="22" t="s">
        <v>220</v>
      </c>
      <c r="C1953" s="22" t="s">
        <v>32</v>
      </c>
      <c r="D1953" s="22" t="s">
        <v>99</v>
      </c>
      <c r="E1953" s="22" t="s">
        <v>26</v>
      </c>
      <c r="F1953" s="23">
        <v>41212</v>
      </c>
      <c r="G1953" s="24" t="s">
        <v>27</v>
      </c>
      <c r="H1953" s="25">
        <v>1318.27</v>
      </c>
      <c r="I1953" s="25">
        <v>-712.35</v>
      </c>
      <c r="J1953" s="25">
        <v>605.91999999999996</v>
      </c>
      <c r="K1953" s="41">
        <f t="shared" si="64"/>
        <v>2012</v>
      </c>
      <c r="L1953" s="42">
        <f t="shared" si="63"/>
        <v>270.18659366884253</v>
      </c>
      <c r="M1953" s="39">
        <f>(VLOOKUP(DATE(2005,12,1),IGPM!A:B,2,1)/VLOOKUP(DATE(YEAR(F1953),MONTH(F1953),1),IGPM!A:B,2,1))*H1953</f>
        <v>871.18900908613875</v>
      </c>
      <c r="N1953" s="26" t="s">
        <v>28</v>
      </c>
      <c r="O1953" s="26" t="s">
        <v>29</v>
      </c>
      <c r="P1953" s="25">
        <v>-712.35</v>
      </c>
      <c r="Q1953" s="25">
        <v>605.91999999999996</v>
      </c>
      <c r="R1953" s="25">
        <v>3114.2810937691102</v>
      </c>
      <c r="S1953" s="25">
        <v>-1682.8556647321307</v>
      </c>
      <c r="T1953" s="27">
        <v>1431.4254290369795</v>
      </c>
    </row>
    <row r="1954" spans="1:20">
      <c r="A1954" s="28" t="s">
        <v>2365</v>
      </c>
      <c r="B1954" s="22" t="s">
        <v>220</v>
      </c>
      <c r="C1954" s="22" t="s">
        <v>32</v>
      </c>
      <c r="D1954" s="22" t="s">
        <v>99</v>
      </c>
      <c r="E1954" s="22" t="s">
        <v>26</v>
      </c>
      <c r="F1954" s="23">
        <v>41212</v>
      </c>
      <c r="G1954" s="24" t="s">
        <v>27</v>
      </c>
      <c r="H1954" s="25">
        <v>1318.27</v>
      </c>
      <c r="I1954" s="25">
        <v>-712.35</v>
      </c>
      <c r="J1954" s="25">
        <v>605.91999999999996</v>
      </c>
      <c r="K1954" s="41">
        <f t="shared" si="64"/>
        <v>2012</v>
      </c>
      <c r="L1954" s="42">
        <f t="shared" si="63"/>
        <v>270.18659366884253</v>
      </c>
      <c r="M1954" s="39">
        <f>(VLOOKUP(DATE(2005,12,1),IGPM!A:B,2,1)/VLOOKUP(DATE(YEAR(F1954),MONTH(F1954),1),IGPM!A:B,2,1))*H1954</f>
        <v>871.18900908613875</v>
      </c>
      <c r="N1954" s="26" t="s">
        <v>28</v>
      </c>
      <c r="O1954" s="26" t="s">
        <v>29</v>
      </c>
      <c r="P1954" s="25">
        <v>-712.35</v>
      </c>
      <c r="Q1954" s="25">
        <v>605.91999999999996</v>
      </c>
      <c r="R1954" s="25">
        <v>3114.2810937691102</v>
      </c>
      <c r="S1954" s="25">
        <v>-1682.8556647321307</v>
      </c>
      <c r="T1954" s="27">
        <v>1431.4254290369795</v>
      </c>
    </row>
    <row r="1955" spans="1:20">
      <c r="A1955" s="28" t="s">
        <v>2366</v>
      </c>
      <c r="B1955" s="22" t="s">
        <v>331</v>
      </c>
      <c r="C1955" s="22" t="s">
        <v>32</v>
      </c>
      <c r="D1955" s="22" t="s">
        <v>99</v>
      </c>
      <c r="E1955" s="22" t="s">
        <v>26</v>
      </c>
      <c r="F1955" s="23">
        <v>41212</v>
      </c>
      <c r="G1955" s="24" t="s">
        <v>27</v>
      </c>
      <c r="H1955" s="25">
        <v>1186.44</v>
      </c>
      <c r="I1955" s="25">
        <v>-652.79</v>
      </c>
      <c r="J1955" s="25">
        <v>533.65000000000009</v>
      </c>
      <c r="K1955" s="41">
        <f t="shared" si="64"/>
        <v>2012</v>
      </c>
      <c r="L1955" s="42">
        <f t="shared" si="63"/>
        <v>265.35369720737145</v>
      </c>
      <c r="M1955" s="39">
        <f>(VLOOKUP(DATE(2005,12,1),IGPM!A:B,2,1)/VLOOKUP(DATE(YEAR(F1955),MONTH(F1955),1),IGPM!A:B,2,1))*H1955</f>
        <v>784.06812560413152</v>
      </c>
      <c r="N1955" s="26" t="s">
        <v>28</v>
      </c>
      <c r="O1955" s="26" t="s">
        <v>29</v>
      </c>
      <c r="P1955" s="25">
        <v>-652.79</v>
      </c>
      <c r="Q1955" s="25">
        <v>533.65000000000009</v>
      </c>
      <c r="R1955" s="25">
        <v>2802.8458971920954</v>
      </c>
      <c r="S1955" s="25">
        <v>-1542.1511186642626</v>
      </c>
      <c r="T1955" s="27">
        <v>1260.6947785278328</v>
      </c>
    </row>
    <row r="1956" spans="1:20">
      <c r="A1956" s="28" t="s">
        <v>2367</v>
      </c>
      <c r="B1956" s="22" t="s">
        <v>68</v>
      </c>
      <c r="C1956" s="22" t="s">
        <v>69</v>
      </c>
      <c r="D1956" s="22" t="s">
        <v>99</v>
      </c>
      <c r="E1956" s="22" t="s">
        <v>26</v>
      </c>
      <c r="F1956" s="23">
        <v>41212</v>
      </c>
      <c r="G1956" s="24" t="s">
        <v>27</v>
      </c>
      <c r="H1956" s="25">
        <v>101335.2</v>
      </c>
      <c r="I1956" s="25">
        <v>-49165.58</v>
      </c>
      <c r="J1956" s="25">
        <v>52169.619999999995</v>
      </c>
      <c r="K1956" s="41">
        <f t="shared" si="64"/>
        <v>2012</v>
      </c>
      <c r="L1956" s="42">
        <f t="shared" si="63"/>
        <v>300.92066848392716</v>
      </c>
      <c r="M1956" s="39">
        <f>(VLOOKUP(DATE(2005,12,1),IGPM!A:B,2,1)/VLOOKUP(DATE(YEAR(F1956),MONTH(F1956),1),IGPM!A:B,2,1))*H1956</f>
        <v>66968.15711011074</v>
      </c>
      <c r="N1956" s="26" t="s">
        <v>28</v>
      </c>
      <c r="O1956" s="26" t="s">
        <v>29</v>
      </c>
      <c r="P1956" s="25">
        <v>-49165.58</v>
      </c>
      <c r="Q1956" s="25">
        <v>52169.619999999995</v>
      </c>
      <c r="R1956" s="25">
        <v>239394.27999826404</v>
      </c>
      <c r="S1956" s="25">
        <v>-116148.76789898329</v>
      </c>
      <c r="T1956" s="27">
        <v>123245.51209928075</v>
      </c>
    </row>
    <row r="1957" spans="1:20">
      <c r="A1957" s="28" t="s">
        <v>2368</v>
      </c>
      <c r="B1957" s="22" t="s">
        <v>331</v>
      </c>
      <c r="C1957" s="22" t="s">
        <v>32</v>
      </c>
      <c r="D1957" s="22" t="s">
        <v>99</v>
      </c>
      <c r="E1957" s="22" t="s">
        <v>26</v>
      </c>
      <c r="F1957" s="23">
        <v>41212</v>
      </c>
      <c r="G1957" s="24" t="s">
        <v>27</v>
      </c>
      <c r="H1957" s="25">
        <v>1186.44</v>
      </c>
      <c r="I1957" s="25">
        <v>-652.79</v>
      </c>
      <c r="J1957" s="25">
        <v>533.65000000000009</v>
      </c>
      <c r="K1957" s="41">
        <f t="shared" si="64"/>
        <v>2012</v>
      </c>
      <c r="L1957" s="42">
        <f t="shared" si="63"/>
        <v>265.35369720737145</v>
      </c>
      <c r="M1957" s="39">
        <f>(VLOOKUP(DATE(2005,12,1),IGPM!A:B,2,1)/VLOOKUP(DATE(YEAR(F1957),MONTH(F1957),1),IGPM!A:B,2,1))*H1957</f>
        <v>784.06812560413152</v>
      </c>
      <c r="N1957" s="26" t="s">
        <v>28</v>
      </c>
      <c r="O1957" s="26" t="s">
        <v>29</v>
      </c>
      <c r="P1957" s="25">
        <v>-652.79</v>
      </c>
      <c r="Q1957" s="25">
        <v>533.65000000000009</v>
      </c>
      <c r="R1957" s="25">
        <v>2802.8458971920954</v>
      </c>
      <c r="S1957" s="25">
        <v>-1542.1511186642626</v>
      </c>
      <c r="T1957" s="27">
        <v>1260.6947785278328</v>
      </c>
    </row>
    <row r="1958" spans="1:20">
      <c r="A1958" s="28" t="s">
        <v>2369</v>
      </c>
      <c r="B1958" s="22" t="s">
        <v>243</v>
      </c>
      <c r="C1958" s="22" t="s">
        <v>24</v>
      </c>
      <c r="D1958" s="22" t="s">
        <v>99</v>
      </c>
      <c r="E1958" s="22" t="s">
        <v>26</v>
      </c>
      <c r="F1958" s="23">
        <v>41212</v>
      </c>
      <c r="G1958" s="24" t="s">
        <v>27</v>
      </c>
      <c r="H1958" s="25">
        <v>1371</v>
      </c>
      <c r="I1958" s="25">
        <v>-1371</v>
      </c>
      <c r="J1958" s="25">
        <v>0</v>
      </c>
      <c r="K1958" s="41">
        <f t="shared" si="64"/>
        <v>2012</v>
      </c>
      <c r="L1958" s="42">
        <f t="shared" si="63"/>
        <v>146</v>
      </c>
      <c r="M1958" s="39">
        <f>(VLOOKUP(DATE(2005,12,1),IGPM!A:B,2,1)/VLOOKUP(DATE(YEAR(F1958),MONTH(F1958),1),IGPM!A:B,2,1))*H1958</f>
        <v>906.03604076334614</v>
      </c>
      <c r="N1958" s="26" t="s">
        <v>28</v>
      </c>
      <c r="O1958" s="26" t="s">
        <v>29</v>
      </c>
      <c r="P1958" s="25">
        <v>-1371</v>
      </c>
      <c r="Q1958" s="25">
        <v>0</v>
      </c>
      <c r="R1958" s="25">
        <v>3238.850447599847</v>
      </c>
      <c r="S1958" s="25">
        <v>-3238.850447599847</v>
      </c>
      <c r="T1958" s="27">
        <v>0</v>
      </c>
    </row>
    <row r="1959" spans="1:20">
      <c r="A1959" s="28" t="s">
        <v>2370</v>
      </c>
      <c r="B1959" s="22" t="s">
        <v>2371</v>
      </c>
      <c r="C1959" s="22" t="s">
        <v>24</v>
      </c>
      <c r="D1959" s="22" t="s">
        <v>99</v>
      </c>
      <c r="E1959" s="22" t="s">
        <v>26</v>
      </c>
      <c r="F1959" s="23">
        <v>41212</v>
      </c>
      <c r="G1959" s="24" t="s">
        <v>27</v>
      </c>
      <c r="H1959" s="25">
        <v>1542.37</v>
      </c>
      <c r="I1959" s="25">
        <v>-1542.37</v>
      </c>
      <c r="J1959" s="25">
        <v>0</v>
      </c>
      <c r="K1959" s="41">
        <f t="shared" si="64"/>
        <v>2012</v>
      </c>
      <c r="L1959" s="42">
        <f t="shared" si="63"/>
        <v>146</v>
      </c>
      <c r="M1959" s="39">
        <f>(VLOOKUP(DATE(2005,12,1),IGPM!A:B,2,1)/VLOOKUP(DATE(YEAR(F1959),MONTH(F1959),1),IGPM!A:B,2,1))*H1959</f>
        <v>1019.2872415697753</v>
      </c>
      <c r="N1959" s="26" t="s">
        <v>28</v>
      </c>
      <c r="O1959" s="26" t="s">
        <v>29</v>
      </c>
      <c r="P1959" s="25">
        <v>-1542.37</v>
      </c>
      <c r="Q1959" s="25">
        <v>0</v>
      </c>
      <c r="R1959" s="25">
        <v>3643.6949415496538</v>
      </c>
      <c r="S1959" s="25">
        <v>-3643.6949415496538</v>
      </c>
      <c r="T1959" s="27">
        <v>0</v>
      </c>
    </row>
    <row r="1960" spans="1:20">
      <c r="A1960" s="28" t="s">
        <v>2372</v>
      </c>
      <c r="B1960" s="22" t="s">
        <v>68</v>
      </c>
      <c r="C1960" s="22" t="s">
        <v>69</v>
      </c>
      <c r="D1960" s="22" t="s">
        <v>99</v>
      </c>
      <c r="E1960" s="22" t="s">
        <v>26</v>
      </c>
      <c r="F1960" s="23">
        <v>41212</v>
      </c>
      <c r="G1960" s="24" t="s">
        <v>27</v>
      </c>
      <c r="H1960" s="25">
        <v>46000.160000000003</v>
      </c>
      <c r="I1960" s="25">
        <v>-21123.82</v>
      </c>
      <c r="J1960" s="25">
        <v>24876.340000000004</v>
      </c>
      <c r="K1960" s="41">
        <f t="shared" si="64"/>
        <v>2012</v>
      </c>
      <c r="L1960" s="42">
        <f t="shared" si="63"/>
        <v>317.93602482884251</v>
      </c>
      <c r="M1960" s="39">
        <f>(VLOOKUP(DATE(2005,12,1),IGPM!A:B,2,1)/VLOOKUP(DATE(YEAR(F1960),MONTH(F1960),1),IGPM!A:B,2,1))*H1960</f>
        <v>30399.564435361375</v>
      </c>
      <c r="N1960" s="26" t="s">
        <v>28</v>
      </c>
      <c r="O1960" s="26" t="s">
        <v>29</v>
      </c>
      <c r="P1960" s="25">
        <v>-21123.82</v>
      </c>
      <c r="Q1960" s="25">
        <v>24876.340000000004</v>
      </c>
      <c r="R1960" s="25">
        <v>108670.77958108285</v>
      </c>
      <c r="S1960" s="25">
        <v>-49902.913101399412</v>
      </c>
      <c r="T1960" s="27">
        <v>58767.866479683442</v>
      </c>
    </row>
    <row r="1961" spans="1:20">
      <c r="A1961" s="28" t="s">
        <v>2373</v>
      </c>
      <c r="B1961" s="22" t="s">
        <v>68</v>
      </c>
      <c r="C1961" s="22" t="s">
        <v>69</v>
      </c>
      <c r="D1961" s="22" t="s">
        <v>99</v>
      </c>
      <c r="E1961" s="22" t="s">
        <v>26</v>
      </c>
      <c r="F1961" s="23">
        <v>41212</v>
      </c>
      <c r="G1961" s="24" t="s">
        <v>27</v>
      </c>
      <c r="H1961" s="25">
        <v>46000.17</v>
      </c>
      <c r="I1961" s="25">
        <v>-21123.81</v>
      </c>
      <c r="J1961" s="25">
        <v>24876.359999999997</v>
      </c>
      <c r="K1961" s="41">
        <f t="shared" si="64"/>
        <v>2012</v>
      </c>
      <c r="L1961" s="42">
        <f t="shared" si="63"/>
        <v>317.93624445590063</v>
      </c>
      <c r="M1961" s="39">
        <f>(VLOOKUP(DATE(2005,12,1),IGPM!A:B,2,1)/VLOOKUP(DATE(YEAR(F1961),MONTH(F1961),1),IGPM!A:B,2,1))*H1961</f>
        <v>30399.571043939348</v>
      </c>
      <c r="N1961" s="26" t="s">
        <v>28</v>
      </c>
      <c r="O1961" s="26" t="s">
        <v>29</v>
      </c>
      <c r="P1961" s="25">
        <v>-21123.81</v>
      </c>
      <c r="Q1961" s="25">
        <v>24876.359999999997</v>
      </c>
      <c r="R1961" s="25">
        <v>108670.80320508318</v>
      </c>
      <c r="S1961" s="25">
        <v>-49902.889477399076</v>
      </c>
      <c r="T1961" s="27">
        <v>58767.913727684107</v>
      </c>
    </row>
    <row r="1962" spans="1:20">
      <c r="A1962" s="28" t="s">
        <v>2374</v>
      </c>
      <c r="B1962" s="22" t="s">
        <v>113</v>
      </c>
      <c r="C1962" s="22" t="s">
        <v>32</v>
      </c>
      <c r="D1962" s="22" t="s">
        <v>105</v>
      </c>
      <c r="E1962" s="22" t="s">
        <v>26</v>
      </c>
      <c r="F1962" s="23">
        <v>41212</v>
      </c>
      <c r="G1962" s="24" t="s">
        <v>27</v>
      </c>
      <c r="H1962" s="25">
        <v>2311713.21</v>
      </c>
      <c r="I1962" s="25">
        <v>-1175693.5</v>
      </c>
      <c r="J1962" s="25">
        <v>1136019.71</v>
      </c>
      <c r="K1962" s="41">
        <f t="shared" si="64"/>
        <v>2012</v>
      </c>
      <c r="L1962" s="42">
        <f t="shared" si="63"/>
        <v>287.07322840519231</v>
      </c>
      <c r="M1962" s="39">
        <f>(VLOOKUP(DATE(2005,12,1),IGPM!A:B,2,1)/VLOOKUP(DATE(YEAR(F1962),MONTH(F1962),1),IGPM!A:B,2,1))*H1962</f>
        <v>1527713.7010712805</v>
      </c>
      <c r="N1962" s="26" t="s">
        <v>28</v>
      </c>
      <c r="O1962" s="26" t="s">
        <v>29</v>
      </c>
      <c r="P1962" s="25">
        <v>-1175693.5</v>
      </c>
      <c r="Q1962" s="25">
        <v>1136019.71</v>
      </c>
      <c r="R1962" s="25">
        <v>5461191.3675645366</v>
      </c>
      <c r="S1962" s="25">
        <v>-2777458.3652189868</v>
      </c>
      <c r="T1962" s="27">
        <v>2683733.0023455499</v>
      </c>
    </row>
    <row r="1963" spans="1:20">
      <c r="A1963" s="28" t="s">
        <v>2375</v>
      </c>
      <c r="B1963" s="22" t="s">
        <v>104</v>
      </c>
      <c r="C1963" s="22" t="s">
        <v>69</v>
      </c>
      <c r="D1963" s="22" t="s">
        <v>105</v>
      </c>
      <c r="E1963" s="22" t="s">
        <v>26</v>
      </c>
      <c r="F1963" s="23">
        <v>41212</v>
      </c>
      <c r="G1963" s="24" t="s">
        <v>27</v>
      </c>
      <c r="H1963" s="25">
        <v>3167.16</v>
      </c>
      <c r="I1963" s="25">
        <v>-1357.55</v>
      </c>
      <c r="J1963" s="25">
        <v>1809.61</v>
      </c>
      <c r="K1963" s="41">
        <f t="shared" si="64"/>
        <v>2012</v>
      </c>
      <c r="L1963" s="42">
        <f t="shared" si="63"/>
        <v>340.61755368126404</v>
      </c>
      <c r="M1963" s="39">
        <f>(VLOOKUP(DATE(2005,12,1),IGPM!A:B,2,1)/VLOOKUP(DATE(YEAR(F1963),MONTH(F1963),1),IGPM!A:B,2,1))*H1963</f>
        <v>2093.0423828329972</v>
      </c>
      <c r="N1963" s="26" t="s">
        <v>28</v>
      </c>
      <c r="O1963" s="26" t="s">
        <v>29</v>
      </c>
      <c r="P1963" s="25">
        <v>-1357.55</v>
      </c>
      <c r="Q1963" s="25">
        <v>1809.61</v>
      </c>
      <c r="R1963" s="25">
        <v>7482.0988939608542</v>
      </c>
      <c r="S1963" s="25">
        <v>-3207.0761671328755</v>
      </c>
      <c r="T1963" s="27">
        <v>4275.0227268279787</v>
      </c>
    </row>
    <row r="1964" spans="1:20">
      <c r="A1964" s="28" t="s">
        <v>2376</v>
      </c>
      <c r="B1964" s="22" t="s">
        <v>61</v>
      </c>
      <c r="C1964" s="22" t="s">
        <v>32</v>
      </c>
      <c r="D1964" s="22" t="s">
        <v>33</v>
      </c>
      <c r="E1964" s="22" t="s">
        <v>26</v>
      </c>
      <c r="F1964" s="23">
        <v>41212</v>
      </c>
      <c r="G1964" s="24" t="s">
        <v>27</v>
      </c>
      <c r="H1964" s="25">
        <v>49727.01</v>
      </c>
      <c r="I1964" s="25">
        <v>-23632.11</v>
      </c>
      <c r="J1964" s="25">
        <v>26094.9</v>
      </c>
      <c r="K1964" s="41">
        <f t="shared" si="64"/>
        <v>2012</v>
      </c>
      <c r="L1964" s="42">
        <f t="shared" si="63"/>
        <v>307.21520253587175</v>
      </c>
      <c r="M1964" s="39">
        <f>(VLOOKUP(DATE(2005,12,1),IGPM!A:B,2,1)/VLOOKUP(DATE(YEAR(F1964),MONTH(F1964),1),IGPM!A:B,2,1))*H1964</f>
        <v>32862.482319036702</v>
      </c>
      <c r="N1964" s="26" t="s">
        <v>28</v>
      </c>
      <c r="O1964" s="26" t="s">
        <v>29</v>
      </c>
      <c r="P1964" s="25">
        <v>-23632.11</v>
      </c>
      <c r="Q1964" s="25">
        <v>26094.9</v>
      </c>
      <c r="R1964" s="25">
        <v>117475.0901504756</v>
      </c>
      <c r="S1964" s="25">
        <v>-55828.49748448492</v>
      </c>
      <c r="T1964" s="27">
        <v>61646.592665990684</v>
      </c>
    </row>
    <row r="1965" spans="1:20">
      <c r="A1965" s="28" t="s">
        <v>2377</v>
      </c>
      <c r="B1965" s="22" t="s">
        <v>68</v>
      </c>
      <c r="C1965" s="22" t="s">
        <v>69</v>
      </c>
      <c r="D1965" s="22" t="s">
        <v>33</v>
      </c>
      <c r="E1965" s="22" t="s">
        <v>26</v>
      </c>
      <c r="F1965" s="23">
        <v>41212</v>
      </c>
      <c r="G1965" s="24" t="s">
        <v>27</v>
      </c>
      <c r="H1965" s="25">
        <v>2620190.31</v>
      </c>
      <c r="I1965" s="25">
        <v>-1121999.6100000001</v>
      </c>
      <c r="J1965" s="25">
        <v>1498190.7</v>
      </c>
      <c r="K1965" s="41">
        <f t="shared" si="64"/>
        <v>2012</v>
      </c>
      <c r="L1965" s="42">
        <f t="shared" si="63"/>
        <v>340.951798780037</v>
      </c>
      <c r="M1965" s="39">
        <f>(VLOOKUP(DATE(2005,12,1),IGPM!A:B,2,1)/VLOOKUP(DATE(YEAR(F1965),MONTH(F1965),1),IGPM!A:B,2,1))*H1965</f>
        <v>1731573.1980444088</v>
      </c>
      <c r="N1965" s="26" t="s">
        <v>28</v>
      </c>
      <c r="O1965" s="26" t="s">
        <v>29</v>
      </c>
      <c r="P1965" s="25">
        <v>-1121999.6100000001</v>
      </c>
      <c r="Q1965" s="25">
        <v>1498190.7</v>
      </c>
      <c r="R1965" s="25">
        <v>6189937.6793145742</v>
      </c>
      <c r="S1965" s="25">
        <v>-2650611.9176187846</v>
      </c>
      <c r="T1965" s="27">
        <v>3539325.7616957896</v>
      </c>
    </row>
    <row r="1966" spans="1:20">
      <c r="A1966" s="28" t="s">
        <v>2378</v>
      </c>
      <c r="B1966" s="22" t="s">
        <v>68</v>
      </c>
      <c r="C1966" s="22" t="s">
        <v>69</v>
      </c>
      <c r="D1966" s="22" t="s">
        <v>33</v>
      </c>
      <c r="E1966" s="22" t="s">
        <v>26</v>
      </c>
      <c r="F1966" s="23">
        <v>41212</v>
      </c>
      <c r="G1966" s="24" t="s">
        <v>27</v>
      </c>
      <c r="H1966" s="25">
        <v>2620190.31</v>
      </c>
      <c r="I1966" s="25">
        <v>-1121999.6100000001</v>
      </c>
      <c r="J1966" s="25">
        <v>1498190.7</v>
      </c>
      <c r="K1966" s="41">
        <f t="shared" si="64"/>
        <v>2012</v>
      </c>
      <c r="L1966" s="42">
        <f t="shared" si="63"/>
        <v>340.951798780037</v>
      </c>
      <c r="M1966" s="39">
        <f>(VLOOKUP(DATE(2005,12,1),IGPM!A:B,2,1)/VLOOKUP(DATE(YEAR(F1966),MONTH(F1966),1),IGPM!A:B,2,1))*H1966</f>
        <v>1731573.1980444088</v>
      </c>
      <c r="N1966" s="26" t="s">
        <v>28</v>
      </c>
      <c r="O1966" s="26" t="s">
        <v>29</v>
      </c>
      <c r="P1966" s="25">
        <v>-1121999.6100000001</v>
      </c>
      <c r="Q1966" s="25">
        <v>1498190.7</v>
      </c>
      <c r="R1966" s="25">
        <v>6189937.6793145742</v>
      </c>
      <c r="S1966" s="25">
        <v>-2650611.9176187846</v>
      </c>
      <c r="T1966" s="27">
        <v>3539325.7616957896</v>
      </c>
    </row>
    <row r="1967" spans="1:20">
      <c r="A1967" s="28" t="s">
        <v>2379</v>
      </c>
      <c r="B1967" s="22" t="s">
        <v>68</v>
      </c>
      <c r="C1967" s="22" t="s">
        <v>69</v>
      </c>
      <c r="D1967" s="22" t="s">
        <v>105</v>
      </c>
      <c r="E1967" s="22" t="s">
        <v>26</v>
      </c>
      <c r="F1967" s="23">
        <v>41213</v>
      </c>
      <c r="G1967" s="24" t="s">
        <v>27</v>
      </c>
      <c r="H1967" s="25">
        <v>35320.61</v>
      </c>
      <c r="I1967" s="25">
        <v>-15879.24</v>
      </c>
      <c r="J1967" s="25">
        <v>19441.370000000003</v>
      </c>
      <c r="K1967" s="41">
        <f t="shared" si="64"/>
        <v>2012</v>
      </c>
      <c r="L1967" s="42">
        <f t="shared" si="63"/>
        <v>324.7516291711695</v>
      </c>
      <c r="M1967" s="39">
        <f>(VLOOKUP(DATE(2005,12,1),IGPM!A:B,2,1)/VLOOKUP(DATE(YEAR(F1967),MONTH(F1967),1),IGPM!A:B,2,1))*H1967</f>
        <v>23341.900541025712</v>
      </c>
      <c r="N1967" s="26" t="s">
        <v>28</v>
      </c>
      <c r="O1967" s="26" t="s">
        <v>29</v>
      </c>
      <c r="P1967" s="25">
        <v>-15879.24</v>
      </c>
      <c r="Q1967" s="25">
        <v>19441.370000000003</v>
      </c>
      <c r="R1967" s="25">
        <v>83441.41029029878</v>
      </c>
      <c r="S1967" s="25">
        <v>-37513.117127312471</v>
      </c>
      <c r="T1967" s="27">
        <v>45928.293162986309</v>
      </c>
    </row>
    <row r="1968" spans="1:20">
      <c r="A1968" s="28" t="s">
        <v>2380</v>
      </c>
      <c r="B1968" s="22" t="s">
        <v>256</v>
      </c>
      <c r="C1968" s="22" t="s">
        <v>32</v>
      </c>
      <c r="D1968" s="22" t="s">
        <v>99</v>
      </c>
      <c r="E1968" s="22" t="s">
        <v>26</v>
      </c>
      <c r="F1968" s="23">
        <v>41218</v>
      </c>
      <c r="G1968" s="24" t="s">
        <v>27</v>
      </c>
      <c r="H1968" s="25">
        <v>108994.24000000001</v>
      </c>
      <c r="I1968" s="25">
        <v>-55264.17</v>
      </c>
      <c r="J1968" s="25">
        <v>53730.070000000007</v>
      </c>
      <c r="K1968" s="41">
        <f t="shared" si="64"/>
        <v>2012</v>
      </c>
      <c r="L1968" s="42">
        <f t="shared" si="63"/>
        <v>285.9748875265837</v>
      </c>
      <c r="M1968" s="39">
        <f>(VLOOKUP(DATE(2005,12,1),IGPM!A:B,2,1)/VLOOKUP(DATE(YEAR(F1968),MONTH(F1968),1),IGPM!A:B,2,1))*H1968</f>
        <v>72048.312168509947</v>
      </c>
      <c r="N1968" s="26" t="s">
        <v>28</v>
      </c>
      <c r="O1968" s="26" t="s">
        <v>29</v>
      </c>
      <c r="P1968" s="25">
        <v>-55264.17</v>
      </c>
      <c r="Q1968" s="25">
        <v>53730.070000000007</v>
      </c>
      <c r="R1968" s="25">
        <v>257554.55370096391</v>
      </c>
      <c r="S1968" s="25">
        <v>-130589.82419625291</v>
      </c>
      <c r="T1968" s="27">
        <v>126964.72950471099</v>
      </c>
    </row>
    <row r="1969" spans="1:20">
      <c r="A1969" s="28" t="s">
        <v>2381</v>
      </c>
      <c r="B1969" s="22" t="s">
        <v>256</v>
      </c>
      <c r="C1969" s="22" t="s">
        <v>32</v>
      </c>
      <c r="D1969" s="22" t="s">
        <v>99</v>
      </c>
      <c r="E1969" s="22" t="s">
        <v>26</v>
      </c>
      <c r="F1969" s="23">
        <v>41218</v>
      </c>
      <c r="G1969" s="24" t="s">
        <v>27</v>
      </c>
      <c r="H1969" s="25">
        <v>108994.24000000001</v>
      </c>
      <c r="I1969" s="25">
        <v>-55264.17</v>
      </c>
      <c r="J1969" s="25">
        <v>53730.070000000007</v>
      </c>
      <c r="K1969" s="41">
        <f t="shared" si="64"/>
        <v>2012</v>
      </c>
      <c r="L1969" s="42">
        <f t="shared" si="63"/>
        <v>285.9748875265837</v>
      </c>
      <c r="M1969" s="39">
        <f>(VLOOKUP(DATE(2005,12,1),IGPM!A:B,2,1)/VLOOKUP(DATE(YEAR(F1969),MONTH(F1969),1),IGPM!A:B,2,1))*H1969</f>
        <v>72048.312168509947</v>
      </c>
      <c r="N1969" s="26" t="s">
        <v>28</v>
      </c>
      <c r="O1969" s="26" t="s">
        <v>29</v>
      </c>
      <c r="P1969" s="25">
        <v>-55264.17</v>
      </c>
      <c r="Q1969" s="25">
        <v>53730.070000000007</v>
      </c>
      <c r="R1969" s="25">
        <v>257554.55370096391</v>
      </c>
      <c r="S1969" s="25">
        <v>-130589.82419625291</v>
      </c>
      <c r="T1969" s="27">
        <v>126964.72950471099</v>
      </c>
    </row>
    <row r="1970" spans="1:20">
      <c r="A1970" s="28" t="s">
        <v>2382</v>
      </c>
      <c r="B1970" s="22" t="s">
        <v>220</v>
      </c>
      <c r="C1970" s="22" t="s">
        <v>32</v>
      </c>
      <c r="D1970" s="22" t="s">
        <v>99</v>
      </c>
      <c r="E1970" s="22" t="s">
        <v>26</v>
      </c>
      <c r="F1970" s="23">
        <v>41218</v>
      </c>
      <c r="G1970" s="24" t="s">
        <v>27</v>
      </c>
      <c r="H1970" s="25">
        <v>20241.79</v>
      </c>
      <c r="I1970" s="25">
        <v>-10263.36</v>
      </c>
      <c r="J1970" s="25">
        <v>9978.43</v>
      </c>
      <c r="K1970" s="41">
        <f t="shared" si="64"/>
        <v>2012</v>
      </c>
      <c r="L1970" s="42">
        <f t="shared" si="63"/>
        <v>285.97452978361861</v>
      </c>
      <c r="M1970" s="39">
        <f>(VLOOKUP(DATE(2005,12,1),IGPM!A:B,2,1)/VLOOKUP(DATE(YEAR(F1970),MONTH(F1970),1),IGPM!A:B,2,1))*H1970</f>
        <v>13380.402531082587</v>
      </c>
      <c r="N1970" s="26" t="s">
        <v>28</v>
      </c>
      <c r="O1970" s="26" t="s">
        <v>29</v>
      </c>
      <c r="P1970" s="25">
        <v>-10263.36</v>
      </c>
      <c r="Q1970" s="25">
        <v>9978.43</v>
      </c>
      <c r="R1970" s="25">
        <v>47831.566049349349</v>
      </c>
      <c r="S1970" s="25">
        <v>-24252.429341883799</v>
      </c>
      <c r="T1970" s="27">
        <v>23579.13670746555</v>
      </c>
    </row>
    <row r="1971" spans="1:20">
      <c r="A1971" s="28" t="s">
        <v>2383</v>
      </c>
      <c r="B1971" s="22" t="s">
        <v>220</v>
      </c>
      <c r="C1971" s="22" t="s">
        <v>32</v>
      </c>
      <c r="D1971" s="22" t="s">
        <v>99</v>
      </c>
      <c r="E1971" s="22" t="s">
        <v>26</v>
      </c>
      <c r="F1971" s="23">
        <v>41218</v>
      </c>
      <c r="G1971" s="24" t="s">
        <v>27</v>
      </c>
      <c r="H1971" s="25">
        <v>20241.79</v>
      </c>
      <c r="I1971" s="25">
        <v>-10263.36</v>
      </c>
      <c r="J1971" s="25">
        <v>9978.43</v>
      </c>
      <c r="K1971" s="41">
        <f t="shared" si="64"/>
        <v>2012</v>
      </c>
      <c r="L1971" s="42">
        <f t="shared" si="63"/>
        <v>285.97452978361861</v>
      </c>
      <c r="M1971" s="39">
        <f>(VLOOKUP(DATE(2005,12,1),IGPM!A:B,2,1)/VLOOKUP(DATE(YEAR(F1971),MONTH(F1971),1),IGPM!A:B,2,1))*H1971</f>
        <v>13380.402531082587</v>
      </c>
      <c r="N1971" s="26" t="s">
        <v>28</v>
      </c>
      <c r="O1971" s="26" t="s">
        <v>29</v>
      </c>
      <c r="P1971" s="25">
        <v>-10263.36</v>
      </c>
      <c r="Q1971" s="25">
        <v>9978.43</v>
      </c>
      <c r="R1971" s="25">
        <v>47831.566049349349</v>
      </c>
      <c r="S1971" s="25">
        <v>-24252.429341883799</v>
      </c>
      <c r="T1971" s="27">
        <v>23579.13670746555</v>
      </c>
    </row>
    <row r="1972" spans="1:20">
      <c r="A1972" s="28" t="s">
        <v>2384</v>
      </c>
      <c r="B1972" s="22" t="s">
        <v>2385</v>
      </c>
      <c r="C1972" s="22" t="s">
        <v>32</v>
      </c>
      <c r="D1972" s="22" t="s">
        <v>99</v>
      </c>
      <c r="E1972" s="22" t="s">
        <v>26</v>
      </c>
      <c r="F1972" s="23">
        <v>41218</v>
      </c>
      <c r="G1972" s="24" t="s">
        <v>27</v>
      </c>
      <c r="H1972" s="25">
        <v>43078.67</v>
      </c>
      <c r="I1972" s="25">
        <v>-27296.28</v>
      </c>
      <c r="J1972" s="25">
        <v>15782.39</v>
      </c>
      <c r="K1972" s="41">
        <f t="shared" si="64"/>
        <v>2012</v>
      </c>
      <c r="L1972" s="42">
        <f t="shared" si="63"/>
        <v>228.83730493678991</v>
      </c>
      <c r="M1972" s="39">
        <f>(VLOOKUP(DATE(2005,12,1),IGPM!A:B,2,1)/VLOOKUP(DATE(YEAR(F1972),MONTH(F1972),1),IGPM!A:B,2,1))*H1972</f>
        <v>28476.233826340034</v>
      </c>
      <c r="N1972" s="26" t="s">
        <v>28</v>
      </c>
      <c r="O1972" s="26" t="s">
        <v>29</v>
      </c>
      <c r="P1972" s="25">
        <v>-27296.28</v>
      </c>
      <c r="Q1972" s="25">
        <v>15782.39</v>
      </c>
      <c r="R1972" s="25">
        <v>101795.35749669984</v>
      </c>
      <c r="S1972" s="25">
        <v>-64501.401295119329</v>
      </c>
      <c r="T1972" s="27">
        <v>37293.956201580513</v>
      </c>
    </row>
    <row r="1973" spans="1:20">
      <c r="A1973" s="28" t="s">
        <v>2386</v>
      </c>
      <c r="B1973" s="22" t="s">
        <v>61</v>
      </c>
      <c r="C1973" s="22" t="s">
        <v>32</v>
      </c>
      <c r="D1973" s="22" t="s">
        <v>99</v>
      </c>
      <c r="E1973" s="22" t="s">
        <v>26</v>
      </c>
      <c r="F1973" s="23">
        <v>41218</v>
      </c>
      <c r="G1973" s="24" t="s">
        <v>27</v>
      </c>
      <c r="H1973" s="25">
        <v>20760.810000000001</v>
      </c>
      <c r="I1973" s="25">
        <v>-9832.6</v>
      </c>
      <c r="J1973" s="25">
        <v>10928.210000000001</v>
      </c>
      <c r="K1973" s="41">
        <f t="shared" si="64"/>
        <v>2012</v>
      </c>
      <c r="L1973" s="42">
        <f t="shared" si="63"/>
        <v>306.15680999938979</v>
      </c>
      <c r="M1973" s="39">
        <f>(VLOOKUP(DATE(2005,12,1),IGPM!A:B,2,1)/VLOOKUP(DATE(YEAR(F1973),MONTH(F1973),1),IGPM!A:B,2,1))*H1973</f>
        <v>13723.489605974803</v>
      </c>
      <c r="N1973" s="26" t="s">
        <v>28</v>
      </c>
      <c r="O1973" s="26" t="s">
        <v>29</v>
      </c>
      <c r="P1973" s="25">
        <v>-9832.6</v>
      </c>
      <c r="Q1973" s="25">
        <v>10928.210000000001</v>
      </c>
      <c r="R1973" s="25">
        <v>49058.015854970952</v>
      </c>
      <c r="S1973" s="25">
        <v>-23234.538859302083</v>
      </c>
      <c r="T1973" s="27">
        <v>25823.476995668869</v>
      </c>
    </row>
    <row r="1974" spans="1:20">
      <c r="A1974" s="28" t="s">
        <v>2387</v>
      </c>
      <c r="B1974" s="22" t="s">
        <v>2388</v>
      </c>
      <c r="C1974" s="22" t="s">
        <v>32</v>
      </c>
      <c r="D1974" s="22" t="s">
        <v>99</v>
      </c>
      <c r="E1974" s="22" t="s">
        <v>26</v>
      </c>
      <c r="F1974" s="23">
        <v>41218</v>
      </c>
      <c r="G1974" s="24" t="s">
        <v>27</v>
      </c>
      <c r="H1974" s="25">
        <v>214874.35</v>
      </c>
      <c r="I1974" s="25">
        <v>-136152.53</v>
      </c>
      <c r="J1974" s="25">
        <v>78721.820000000007</v>
      </c>
      <c r="K1974" s="41">
        <f t="shared" si="64"/>
        <v>2012</v>
      </c>
      <c r="L1974" s="42">
        <f t="shared" si="63"/>
        <v>228.8373249472485</v>
      </c>
      <c r="M1974" s="39">
        <f>(VLOOKUP(DATE(2005,12,1),IGPM!A:B,2,1)/VLOOKUP(DATE(YEAR(F1974),MONTH(F1974),1),IGPM!A:B,2,1))*H1974</f>
        <v>142038.0952773804</v>
      </c>
      <c r="N1974" s="26" t="s">
        <v>28</v>
      </c>
      <c r="O1974" s="26" t="s">
        <v>29</v>
      </c>
      <c r="P1974" s="25">
        <v>-136152.53</v>
      </c>
      <c r="Q1974" s="25">
        <v>78721.820000000007</v>
      </c>
      <c r="R1974" s="25">
        <v>507750.38493809139</v>
      </c>
      <c r="S1974" s="25">
        <v>-321729.88315168855</v>
      </c>
      <c r="T1974" s="27">
        <v>186020.50178640283</v>
      </c>
    </row>
    <row r="1975" spans="1:20">
      <c r="A1975" s="28" t="s">
        <v>2389</v>
      </c>
      <c r="B1975" s="22" t="s">
        <v>61</v>
      </c>
      <c r="C1975" s="22" t="s">
        <v>32</v>
      </c>
      <c r="D1975" s="22" t="s">
        <v>99</v>
      </c>
      <c r="E1975" s="22" t="s">
        <v>26</v>
      </c>
      <c r="F1975" s="23">
        <v>41218</v>
      </c>
      <c r="G1975" s="24" t="s">
        <v>27</v>
      </c>
      <c r="H1975" s="25">
        <v>20760.810000000001</v>
      </c>
      <c r="I1975" s="25">
        <v>-9832.6</v>
      </c>
      <c r="J1975" s="25">
        <v>10928.210000000001</v>
      </c>
      <c r="K1975" s="41">
        <f t="shared" si="64"/>
        <v>2012</v>
      </c>
      <c r="L1975" s="42">
        <f t="shared" si="63"/>
        <v>306.15680999938979</v>
      </c>
      <c r="M1975" s="39">
        <f>(VLOOKUP(DATE(2005,12,1),IGPM!A:B,2,1)/VLOOKUP(DATE(YEAR(F1975),MONTH(F1975),1),IGPM!A:B,2,1))*H1975</f>
        <v>13723.489605974803</v>
      </c>
      <c r="N1975" s="26" t="s">
        <v>28</v>
      </c>
      <c r="O1975" s="26" t="s">
        <v>29</v>
      </c>
      <c r="P1975" s="25">
        <v>-9832.6</v>
      </c>
      <c r="Q1975" s="25">
        <v>10928.210000000001</v>
      </c>
      <c r="R1975" s="25">
        <v>49058.015854970952</v>
      </c>
      <c r="S1975" s="25">
        <v>-23234.538859302083</v>
      </c>
      <c r="T1975" s="27">
        <v>25823.476995668869</v>
      </c>
    </row>
    <row r="1976" spans="1:20">
      <c r="A1976" s="28" t="s">
        <v>2390</v>
      </c>
      <c r="B1976" s="22" t="s">
        <v>2388</v>
      </c>
      <c r="C1976" s="22" t="s">
        <v>32</v>
      </c>
      <c r="D1976" s="22" t="s">
        <v>99</v>
      </c>
      <c r="E1976" s="22" t="s">
        <v>26</v>
      </c>
      <c r="F1976" s="23">
        <v>41218</v>
      </c>
      <c r="G1976" s="24" t="s">
        <v>27</v>
      </c>
      <c r="H1976" s="25">
        <v>214874.35</v>
      </c>
      <c r="I1976" s="25">
        <v>-136152.53</v>
      </c>
      <c r="J1976" s="25">
        <v>78721.820000000007</v>
      </c>
      <c r="K1976" s="41">
        <f t="shared" si="64"/>
        <v>2012</v>
      </c>
      <c r="L1976" s="42">
        <f t="shared" si="63"/>
        <v>228.8373249472485</v>
      </c>
      <c r="M1976" s="39">
        <f>(VLOOKUP(DATE(2005,12,1),IGPM!A:B,2,1)/VLOOKUP(DATE(YEAR(F1976),MONTH(F1976),1),IGPM!A:B,2,1))*H1976</f>
        <v>142038.0952773804</v>
      </c>
      <c r="N1976" s="26" t="s">
        <v>28</v>
      </c>
      <c r="O1976" s="26" t="s">
        <v>29</v>
      </c>
      <c r="P1976" s="25">
        <v>-136152.53</v>
      </c>
      <c r="Q1976" s="25">
        <v>78721.820000000007</v>
      </c>
      <c r="R1976" s="25">
        <v>507750.38493809139</v>
      </c>
      <c r="S1976" s="25">
        <v>-321729.88315168855</v>
      </c>
      <c r="T1976" s="27">
        <v>186020.50178640283</v>
      </c>
    </row>
    <row r="1977" spans="1:20">
      <c r="A1977" s="28" t="s">
        <v>2391</v>
      </c>
      <c r="B1977" s="22" t="s">
        <v>867</v>
      </c>
      <c r="C1977" s="22" t="s">
        <v>32</v>
      </c>
      <c r="D1977" s="22" t="s">
        <v>99</v>
      </c>
      <c r="E1977" s="22" t="s">
        <v>26</v>
      </c>
      <c r="F1977" s="23">
        <v>41218</v>
      </c>
      <c r="G1977" s="24" t="s">
        <v>27</v>
      </c>
      <c r="H1977" s="25">
        <v>20760.810000000001</v>
      </c>
      <c r="I1977" s="25">
        <v>-9029.74</v>
      </c>
      <c r="J1977" s="25">
        <v>11731.070000000002</v>
      </c>
      <c r="K1977" s="41">
        <f t="shared" si="64"/>
        <v>2012</v>
      </c>
      <c r="L1977" s="42">
        <f t="shared" si="63"/>
        <v>333.37808729819466</v>
      </c>
      <c r="M1977" s="39">
        <f>(VLOOKUP(DATE(2005,12,1),IGPM!A:B,2,1)/VLOOKUP(DATE(YEAR(F1977),MONTH(F1977),1),IGPM!A:B,2,1))*H1977</f>
        <v>13723.489605974803</v>
      </c>
      <c r="N1977" s="26" t="s">
        <v>28</v>
      </c>
      <c r="O1977" s="26" t="s">
        <v>29</v>
      </c>
      <c r="P1977" s="25">
        <v>-9029.74</v>
      </c>
      <c r="Q1977" s="25">
        <v>11731.070000000002</v>
      </c>
      <c r="R1977" s="25">
        <v>49058.015854970952</v>
      </c>
      <c r="S1977" s="25">
        <v>-21337.372100908651</v>
      </c>
      <c r="T1977" s="27">
        <v>27720.643754062301</v>
      </c>
    </row>
    <row r="1978" spans="1:20">
      <c r="A1978" s="28" t="s">
        <v>2392</v>
      </c>
      <c r="B1978" s="22" t="s">
        <v>1336</v>
      </c>
      <c r="C1978" s="22" t="s">
        <v>32</v>
      </c>
      <c r="D1978" s="22" t="s">
        <v>99</v>
      </c>
      <c r="E1978" s="22" t="s">
        <v>26</v>
      </c>
      <c r="F1978" s="23">
        <v>41218</v>
      </c>
      <c r="G1978" s="24" t="s">
        <v>27</v>
      </c>
      <c r="H1978" s="25">
        <v>10380.4</v>
      </c>
      <c r="I1978" s="25">
        <v>-4602.75</v>
      </c>
      <c r="J1978" s="25">
        <v>5777.65</v>
      </c>
      <c r="K1978" s="41">
        <f t="shared" si="64"/>
        <v>2012</v>
      </c>
      <c r="L1978" s="42">
        <f t="shared" si="63"/>
        <v>327.01276410841342</v>
      </c>
      <c r="M1978" s="39">
        <f>(VLOOKUP(DATE(2005,12,1),IGPM!A:B,2,1)/VLOOKUP(DATE(YEAR(F1978),MONTH(F1978),1),IGPM!A:B,2,1))*H1978</f>
        <v>6861.7414978442948</v>
      </c>
      <c r="N1978" s="26" t="s">
        <v>28</v>
      </c>
      <c r="O1978" s="26" t="s">
        <v>29</v>
      </c>
      <c r="P1978" s="25">
        <v>-4602.75</v>
      </c>
      <c r="Q1978" s="25">
        <v>5777.65</v>
      </c>
      <c r="R1978" s="25">
        <v>24528.996112432051</v>
      </c>
      <c r="S1978" s="25">
        <v>-10876.347429433992</v>
      </c>
      <c r="T1978" s="27">
        <v>13652.648682998059</v>
      </c>
    </row>
    <row r="1979" spans="1:20">
      <c r="A1979" s="28" t="s">
        <v>2393</v>
      </c>
      <c r="B1979" s="22" t="s">
        <v>53</v>
      </c>
      <c r="C1979" s="22" t="s">
        <v>32</v>
      </c>
      <c r="D1979" s="22" t="s">
        <v>99</v>
      </c>
      <c r="E1979" s="22" t="s">
        <v>26</v>
      </c>
      <c r="F1979" s="23">
        <v>41218</v>
      </c>
      <c r="G1979" s="24" t="s">
        <v>27</v>
      </c>
      <c r="H1979" s="25">
        <v>10380.4</v>
      </c>
      <c r="I1979" s="25">
        <v>-5218.09</v>
      </c>
      <c r="J1979" s="25">
        <v>5162.3099999999995</v>
      </c>
      <c r="K1979" s="41">
        <f t="shared" si="64"/>
        <v>2012</v>
      </c>
      <c r="L1979" s="42">
        <f t="shared" si="63"/>
        <v>288.44998840571935</v>
      </c>
      <c r="M1979" s="39">
        <f>(VLOOKUP(DATE(2005,12,1),IGPM!A:B,2,1)/VLOOKUP(DATE(YEAR(F1979),MONTH(F1979),1),IGPM!A:B,2,1))*H1979</f>
        <v>6861.7414978442948</v>
      </c>
      <c r="N1979" s="26" t="s">
        <v>28</v>
      </c>
      <c r="O1979" s="26" t="s">
        <v>29</v>
      </c>
      <c r="P1979" s="25">
        <v>-5218.09</v>
      </c>
      <c r="Q1979" s="25">
        <v>5162.3099999999995</v>
      </c>
      <c r="R1979" s="25">
        <v>24528.996112432051</v>
      </c>
      <c r="S1979" s="25">
        <v>-12330.402424214921</v>
      </c>
      <c r="T1979" s="27">
        <v>12198.59368821713</v>
      </c>
    </row>
    <row r="1980" spans="1:20">
      <c r="A1980" s="28" t="s">
        <v>2394</v>
      </c>
      <c r="B1980" s="22" t="s">
        <v>53</v>
      </c>
      <c r="C1980" s="22" t="s">
        <v>32</v>
      </c>
      <c r="D1980" s="22" t="s">
        <v>99</v>
      </c>
      <c r="E1980" s="22" t="s">
        <v>26</v>
      </c>
      <c r="F1980" s="23">
        <v>41218</v>
      </c>
      <c r="G1980" s="24" t="s">
        <v>27</v>
      </c>
      <c r="H1980" s="25">
        <v>10380.4</v>
      </c>
      <c r="I1980" s="25">
        <v>-5218.09</v>
      </c>
      <c r="J1980" s="25">
        <v>5162.3099999999995</v>
      </c>
      <c r="K1980" s="41">
        <f t="shared" si="64"/>
        <v>2012</v>
      </c>
      <c r="L1980" s="42">
        <f t="shared" si="63"/>
        <v>288.44998840571935</v>
      </c>
      <c r="M1980" s="39">
        <f>(VLOOKUP(DATE(2005,12,1),IGPM!A:B,2,1)/VLOOKUP(DATE(YEAR(F1980),MONTH(F1980),1),IGPM!A:B,2,1))*H1980</f>
        <v>6861.7414978442948</v>
      </c>
      <c r="N1980" s="26" t="s">
        <v>28</v>
      </c>
      <c r="O1980" s="26" t="s">
        <v>29</v>
      </c>
      <c r="P1980" s="25">
        <v>-5218.09</v>
      </c>
      <c r="Q1980" s="25">
        <v>5162.3099999999995</v>
      </c>
      <c r="R1980" s="25">
        <v>24528.996112432051</v>
      </c>
      <c r="S1980" s="25">
        <v>-12330.402424214921</v>
      </c>
      <c r="T1980" s="27">
        <v>12198.59368821713</v>
      </c>
    </row>
    <row r="1981" spans="1:20">
      <c r="A1981" s="28" t="s">
        <v>2395</v>
      </c>
      <c r="B1981" s="22" t="s">
        <v>867</v>
      </c>
      <c r="C1981" s="22" t="s">
        <v>32</v>
      </c>
      <c r="D1981" s="22" t="s">
        <v>99</v>
      </c>
      <c r="E1981" s="22" t="s">
        <v>26</v>
      </c>
      <c r="F1981" s="23">
        <v>41218</v>
      </c>
      <c r="G1981" s="24" t="s">
        <v>27</v>
      </c>
      <c r="H1981" s="25">
        <v>20760.810000000001</v>
      </c>
      <c r="I1981" s="25">
        <v>-9029.74</v>
      </c>
      <c r="J1981" s="25">
        <v>11731.070000000002</v>
      </c>
      <c r="K1981" s="41">
        <f t="shared" si="64"/>
        <v>2012</v>
      </c>
      <c r="L1981" s="42">
        <f t="shared" si="63"/>
        <v>333.37808729819466</v>
      </c>
      <c r="M1981" s="39">
        <f>(VLOOKUP(DATE(2005,12,1),IGPM!A:B,2,1)/VLOOKUP(DATE(YEAR(F1981),MONTH(F1981),1),IGPM!A:B,2,1))*H1981</f>
        <v>13723.489605974803</v>
      </c>
      <c r="N1981" s="26" t="s">
        <v>28</v>
      </c>
      <c r="O1981" s="26" t="s">
        <v>29</v>
      </c>
      <c r="P1981" s="25">
        <v>-9029.74</v>
      </c>
      <c r="Q1981" s="25">
        <v>11731.070000000002</v>
      </c>
      <c r="R1981" s="25">
        <v>49058.015854970952</v>
      </c>
      <c r="S1981" s="25">
        <v>-21337.372100908651</v>
      </c>
      <c r="T1981" s="27">
        <v>27720.643754062301</v>
      </c>
    </row>
    <row r="1982" spans="1:20">
      <c r="A1982" s="28" t="s">
        <v>2396</v>
      </c>
      <c r="B1982" s="22" t="s">
        <v>1336</v>
      </c>
      <c r="C1982" s="22" t="s">
        <v>32</v>
      </c>
      <c r="D1982" s="22" t="s">
        <v>99</v>
      </c>
      <c r="E1982" s="22" t="s">
        <v>26</v>
      </c>
      <c r="F1982" s="23">
        <v>41218</v>
      </c>
      <c r="G1982" s="24" t="s">
        <v>27</v>
      </c>
      <c r="H1982" s="25">
        <v>10380.42</v>
      </c>
      <c r="I1982" s="25">
        <v>-4602.7700000000004</v>
      </c>
      <c r="J1982" s="25">
        <v>5777.65</v>
      </c>
      <c r="K1982" s="41">
        <f t="shared" si="64"/>
        <v>2012</v>
      </c>
      <c r="L1982" s="42">
        <f t="shared" si="63"/>
        <v>327.01197322481892</v>
      </c>
      <c r="M1982" s="39">
        <f>(VLOOKUP(DATE(2005,12,1),IGPM!A:B,2,1)/VLOOKUP(DATE(YEAR(F1982),MONTH(F1982),1),IGPM!A:B,2,1))*H1982</f>
        <v>6861.7547184167161</v>
      </c>
      <c r="N1982" s="26" t="s">
        <v>28</v>
      </c>
      <c r="O1982" s="26" t="s">
        <v>29</v>
      </c>
      <c r="P1982" s="25">
        <v>-4602.7700000000004</v>
      </c>
      <c r="Q1982" s="25">
        <v>5777.65</v>
      </c>
      <c r="R1982" s="25">
        <v>24529.043372645745</v>
      </c>
      <c r="S1982" s="25">
        <v>-10876.39468964769</v>
      </c>
      <c r="T1982" s="27">
        <v>13652.648682998055</v>
      </c>
    </row>
    <row r="1983" spans="1:20">
      <c r="A1983" s="28" t="s">
        <v>2397</v>
      </c>
      <c r="B1983" s="22" t="s">
        <v>61</v>
      </c>
      <c r="C1983" s="22" t="s">
        <v>32</v>
      </c>
      <c r="D1983" s="22" t="s">
        <v>99</v>
      </c>
      <c r="E1983" s="22" t="s">
        <v>26</v>
      </c>
      <c r="F1983" s="23">
        <v>41218</v>
      </c>
      <c r="G1983" s="24" t="s">
        <v>27</v>
      </c>
      <c r="H1983" s="25">
        <v>22836.89</v>
      </c>
      <c r="I1983" s="25">
        <v>-10815.88</v>
      </c>
      <c r="J1983" s="25">
        <v>12021.01</v>
      </c>
      <c r="K1983" s="41">
        <f t="shared" si="64"/>
        <v>2012</v>
      </c>
      <c r="L1983" s="42">
        <f t="shared" si="63"/>
        <v>306.15623046853329</v>
      </c>
      <c r="M1983" s="39">
        <f>(VLOOKUP(DATE(2005,12,1),IGPM!A:B,2,1)/VLOOKUP(DATE(YEAR(F1983),MONTH(F1983),1),IGPM!A:B,2,1))*H1983</f>
        <v>15095.83790554366</v>
      </c>
      <c r="N1983" s="26" t="s">
        <v>28</v>
      </c>
      <c r="O1983" s="26" t="s">
        <v>29</v>
      </c>
      <c r="P1983" s="25">
        <v>-10815.88</v>
      </c>
      <c r="Q1983" s="25">
        <v>12021.01</v>
      </c>
      <c r="R1983" s="25">
        <v>53963.815077457359</v>
      </c>
      <c r="S1983" s="25">
        <v>-25558.040005445986</v>
      </c>
      <c r="T1983" s="27">
        <v>28405.775072011373</v>
      </c>
    </row>
    <row r="1984" spans="1:20">
      <c r="A1984" s="28" t="s">
        <v>2398</v>
      </c>
      <c r="B1984" s="22" t="s">
        <v>254</v>
      </c>
      <c r="C1984" s="22" t="s">
        <v>32</v>
      </c>
      <c r="D1984" s="22" t="s">
        <v>99</v>
      </c>
      <c r="E1984" s="22" t="s">
        <v>26</v>
      </c>
      <c r="F1984" s="23">
        <v>41218</v>
      </c>
      <c r="G1984" s="24" t="s">
        <v>27</v>
      </c>
      <c r="H1984" s="25">
        <v>43078.67</v>
      </c>
      <c r="I1984" s="25">
        <v>-27296.28</v>
      </c>
      <c r="J1984" s="25">
        <v>15782.39</v>
      </c>
      <c r="K1984" s="41">
        <f t="shared" si="64"/>
        <v>2012</v>
      </c>
      <c r="L1984" s="42">
        <f t="shared" si="63"/>
        <v>228.83730493678991</v>
      </c>
      <c r="M1984" s="39">
        <f>(VLOOKUP(DATE(2005,12,1),IGPM!A:B,2,1)/VLOOKUP(DATE(YEAR(F1984),MONTH(F1984),1),IGPM!A:B,2,1))*H1984</f>
        <v>28476.233826340034</v>
      </c>
      <c r="N1984" s="26" t="s">
        <v>28</v>
      </c>
      <c r="O1984" s="26" t="s">
        <v>29</v>
      </c>
      <c r="P1984" s="25">
        <v>-27296.28</v>
      </c>
      <c r="Q1984" s="25">
        <v>15782.39</v>
      </c>
      <c r="R1984" s="25">
        <v>101795.35749669984</v>
      </c>
      <c r="S1984" s="25">
        <v>-64501.401295119329</v>
      </c>
      <c r="T1984" s="27">
        <v>37293.956201580513</v>
      </c>
    </row>
    <row r="1985" spans="1:20">
      <c r="A1985" s="28" t="s">
        <v>2399</v>
      </c>
      <c r="B1985" s="22" t="s">
        <v>254</v>
      </c>
      <c r="C1985" s="22" t="s">
        <v>32</v>
      </c>
      <c r="D1985" s="22" t="s">
        <v>99</v>
      </c>
      <c r="E1985" s="22" t="s">
        <v>26</v>
      </c>
      <c r="F1985" s="23">
        <v>41218</v>
      </c>
      <c r="G1985" s="24" t="s">
        <v>27</v>
      </c>
      <c r="H1985" s="25">
        <v>43078.67</v>
      </c>
      <c r="I1985" s="25">
        <v>-27296.28</v>
      </c>
      <c r="J1985" s="25">
        <v>15782.39</v>
      </c>
      <c r="K1985" s="41">
        <f t="shared" si="64"/>
        <v>2012</v>
      </c>
      <c r="L1985" s="42">
        <f t="shared" si="63"/>
        <v>228.83730493678991</v>
      </c>
      <c r="M1985" s="39">
        <f>(VLOOKUP(DATE(2005,12,1),IGPM!A:B,2,1)/VLOOKUP(DATE(YEAR(F1985),MONTH(F1985),1),IGPM!A:B,2,1))*H1985</f>
        <v>28476.233826340034</v>
      </c>
      <c r="N1985" s="26" t="s">
        <v>28</v>
      </c>
      <c r="O1985" s="26" t="s">
        <v>29</v>
      </c>
      <c r="P1985" s="25">
        <v>-27296.28</v>
      </c>
      <c r="Q1985" s="25">
        <v>15782.39</v>
      </c>
      <c r="R1985" s="25">
        <v>101795.35749669984</v>
      </c>
      <c r="S1985" s="25">
        <v>-64501.401295119329</v>
      </c>
      <c r="T1985" s="27">
        <v>37293.956201580513</v>
      </c>
    </row>
    <row r="1986" spans="1:20">
      <c r="A1986" s="28" t="s">
        <v>2400</v>
      </c>
      <c r="B1986" s="22" t="s">
        <v>68</v>
      </c>
      <c r="C1986" s="22" t="s">
        <v>69</v>
      </c>
      <c r="D1986" s="22" t="s">
        <v>99</v>
      </c>
      <c r="E1986" s="22" t="s">
        <v>26</v>
      </c>
      <c r="F1986" s="23">
        <v>41218</v>
      </c>
      <c r="G1986" s="24" t="s">
        <v>27</v>
      </c>
      <c r="H1986" s="25">
        <v>2066219.32</v>
      </c>
      <c r="I1986" s="25">
        <v>-925759.32</v>
      </c>
      <c r="J1986" s="25">
        <v>1140460</v>
      </c>
      <c r="K1986" s="41">
        <f t="shared" si="64"/>
        <v>2012</v>
      </c>
      <c r="L1986" s="42">
        <f t="shared" si="63"/>
        <v>323.62817735391531</v>
      </c>
      <c r="M1986" s="39">
        <f>(VLOOKUP(DATE(2005,12,1),IGPM!A:B,2,1)/VLOOKUP(DATE(YEAR(F1986),MONTH(F1986),1),IGPM!A:B,2,1))*H1986</f>
        <v>1365830.1078659417</v>
      </c>
      <c r="N1986" s="26" t="s">
        <v>28</v>
      </c>
      <c r="O1986" s="26" t="s">
        <v>29</v>
      </c>
      <c r="P1986" s="25">
        <v>-925759.32</v>
      </c>
      <c r="Q1986" s="25">
        <v>1140460</v>
      </c>
      <c r="R1986" s="25">
        <v>4882498.3302870793</v>
      </c>
      <c r="S1986" s="25">
        <v>-2187579.1647073077</v>
      </c>
      <c r="T1986" s="27">
        <v>2694919.1655797716</v>
      </c>
    </row>
    <row r="1987" spans="1:20">
      <c r="A1987" s="28" t="s">
        <v>2401</v>
      </c>
      <c r="B1987" s="22" t="s">
        <v>68</v>
      </c>
      <c r="C1987" s="22" t="s">
        <v>69</v>
      </c>
      <c r="D1987" s="22" t="s">
        <v>99</v>
      </c>
      <c r="E1987" s="22" t="s">
        <v>26</v>
      </c>
      <c r="F1987" s="23">
        <v>41218</v>
      </c>
      <c r="G1987" s="24" t="s">
        <v>27</v>
      </c>
      <c r="H1987" s="25">
        <v>2066219.32</v>
      </c>
      <c r="I1987" s="25">
        <v>-925759.32</v>
      </c>
      <c r="J1987" s="25">
        <v>1140460</v>
      </c>
      <c r="K1987" s="41">
        <f t="shared" si="64"/>
        <v>2012</v>
      </c>
      <c r="L1987" s="42">
        <f t="shared" ref="L1987:L2050" si="65">IFERROR((DATEDIF(F1987,DATE(2024,12,31),"M")*H1987)/(H1987-J1987),12*_xlfn.NUMBERVALUE(LEFT(G1987,3)))</f>
        <v>323.62817735391531</v>
      </c>
      <c r="M1987" s="39">
        <f>(VLOOKUP(DATE(2005,12,1),IGPM!A:B,2,1)/VLOOKUP(DATE(YEAR(F1987),MONTH(F1987),1),IGPM!A:B,2,1))*H1987</f>
        <v>1365830.1078659417</v>
      </c>
      <c r="N1987" s="26" t="s">
        <v>28</v>
      </c>
      <c r="O1987" s="26" t="s">
        <v>29</v>
      </c>
      <c r="P1987" s="25">
        <v>-925759.32</v>
      </c>
      <c r="Q1987" s="25">
        <v>1140460</v>
      </c>
      <c r="R1987" s="25">
        <v>4882498.3302870793</v>
      </c>
      <c r="S1987" s="25">
        <v>-2187579.1647073077</v>
      </c>
      <c r="T1987" s="27">
        <v>2694919.1655797716</v>
      </c>
    </row>
    <row r="1988" spans="1:20">
      <c r="A1988" s="28" t="s">
        <v>2402</v>
      </c>
      <c r="B1988" s="22" t="s">
        <v>909</v>
      </c>
      <c r="C1988" s="22" t="s">
        <v>24</v>
      </c>
      <c r="D1988" s="22" t="s">
        <v>99</v>
      </c>
      <c r="E1988" s="22" t="s">
        <v>26</v>
      </c>
      <c r="F1988" s="23">
        <v>41218</v>
      </c>
      <c r="G1988" s="24" t="s">
        <v>27</v>
      </c>
      <c r="H1988" s="25">
        <v>16608.650000000001</v>
      </c>
      <c r="I1988" s="25">
        <v>-16608.650000000001</v>
      </c>
      <c r="J1988" s="25">
        <v>0</v>
      </c>
      <c r="K1988" s="41">
        <f t="shared" si="64"/>
        <v>2012</v>
      </c>
      <c r="L1988" s="42">
        <f t="shared" si="65"/>
        <v>145</v>
      </c>
      <c r="M1988" s="39">
        <f>(VLOOKUP(DATE(2005,12,1),IGPM!A:B,2,1)/VLOOKUP(DATE(YEAR(F1988),MONTH(F1988),1),IGPM!A:B,2,1))*H1988</f>
        <v>10978.793006837084</v>
      </c>
      <c r="N1988" s="26" t="s">
        <v>28</v>
      </c>
      <c r="O1988" s="26" t="s">
        <v>29</v>
      </c>
      <c r="P1988" s="25">
        <v>-16608.650000000001</v>
      </c>
      <c r="Q1988" s="25">
        <v>0</v>
      </c>
      <c r="R1988" s="25">
        <v>39246.417409998132</v>
      </c>
      <c r="S1988" s="25">
        <v>-39246.417409998132</v>
      </c>
      <c r="T1988" s="27">
        <v>0</v>
      </c>
    </row>
    <row r="1989" spans="1:20">
      <c r="A1989" s="28" t="s">
        <v>2403</v>
      </c>
      <c r="B1989" s="22" t="s">
        <v>243</v>
      </c>
      <c r="C1989" s="22" t="s">
        <v>24</v>
      </c>
      <c r="D1989" s="22" t="s">
        <v>99</v>
      </c>
      <c r="E1989" s="22" t="s">
        <v>26</v>
      </c>
      <c r="F1989" s="23">
        <v>41218</v>
      </c>
      <c r="G1989" s="24" t="s">
        <v>27</v>
      </c>
      <c r="H1989" s="25">
        <v>20760.810000000001</v>
      </c>
      <c r="I1989" s="25">
        <v>-20760.810000000001</v>
      </c>
      <c r="J1989" s="25">
        <v>0</v>
      </c>
      <c r="K1989" s="41">
        <f t="shared" ref="K1989:K2052" si="66">YEAR(F1989)</f>
        <v>2012</v>
      </c>
      <c r="L1989" s="42">
        <f t="shared" si="65"/>
        <v>145</v>
      </c>
      <c r="M1989" s="39">
        <f>(VLOOKUP(DATE(2005,12,1),IGPM!A:B,2,1)/VLOOKUP(DATE(YEAR(F1989),MONTH(F1989),1),IGPM!A:B,2,1))*H1989</f>
        <v>13723.489605974803</v>
      </c>
      <c r="N1989" s="26" t="s">
        <v>28</v>
      </c>
      <c r="O1989" s="26" t="s">
        <v>29</v>
      </c>
      <c r="P1989" s="25">
        <v>-20760.810000000001</v>
      </c>
      <c r="Q1989" s="25">
        <v>0</v>
      </c>
      <c r="R1989" s="25">
        <v>49058.015854970952</v>
      </c>
      <c r="S1989" s="25">
        <v>-49058.015854970952</v>
      </c>
      <c r="T1989" s="27">
        <v>0</v>
      </c>
    </row>
    <row r="1990" spans="1:20">
      <c r="A1990" s="28" t="s">
        <v>2404</v>
      </c>
      <c r="B1990" s="22" t="s">
        <v>1363</v>
      </c>
      <c r="C1990" s="22" t="s">
        <v>91</v>
      </c>
      <c r="D1990" s="22" t="s">
        <v>99</v>
      </c>
      <c r="E1990" s="22" t="s">
        <v>26</v>
      </c>
      <c r="F1990" s="23">
        <v>41218</v>
      </c>
      <c r="G1990" s="24" t="s">
        <v>27</v>
      </c>
      <c r="H1990" s="25">
        <v>30622.19</v>
      </c>
      <c r="I1990" s="25">
        <v>-14532.33</v>
      </c>
      <c r="J1990" s="25">
        <v>16089.859999999999</v>
      </c>
      <c r="K1990" s="41">
        <f t="shared" si="66"/>
        <v>2012</v>
      </c>
      <c r="L1990" s="42">
        <f t="shared" si="65"/>
        <v>305.54064970999144</v>
      </c>
      <c r="M1990" s="39">
        <f>(VLOOKUP(DATE(2005,12,1),IGPM!A:B,2,1)/VLOOKUP(DATE(YEAR(F1990),MONTH(F1990),1),IGPM!A:B,2,1))*H1990</f>
        <v>20242.144028926879</v>
      </c>
      <c r="N1990" s="26" t="s">
        <v>28</v>
      </c>
      <c r="O1990" s="26" t="s">
        <v>29</v>
      </c>
      <c r="P1990" s="25">
        <v>-14532.33</v>
      </c>
      <c r="Q1990" s="25">
        <v>16089.859999999999</v>
      </c>
      <c r="R1990" s="25">
        <v>72360.562161781389</v>
      </c>
      <c r="S1990" s="25">
        <v>-34340.051064947365</v>
      </c>
      <c r="T1990" s="27">
        <v>38020.511096834023</v>
      </c>
    </row>
    <row r="1991" spans="1:20">
      <c r="A1991" s="28" t="s">
        <v>2405</v>
      </c>
      <c r="B1991" s="22" t="s">
        <v>90</v>
      </c>
      <c r="C1991" s="22" t="s">
        <v>91</v>
      </c>
      <c r="D1991" s="22" t="s">
        <v>99</v>
      </c>
      <c r="E1991" s="22" t="s">
        <v>26</v>
      </c>
      <c r="F1991" s="23">
        <v>41218</v>
      </c>
      <c r="G1991" s="24" t="s">
        <v>27</v>
      </c>
      <c r="H1991" s="25">
        <v>12456.48</v>
      </c>
      <c r="I1991" s="25">
        <v>-4842</v>
      </c>
      <c r="J1991" s="25">
        <v>7614.48</v>
      </c>
      <c r="K1991" s="41">
        <f t="shared" si="66"/>
        <v>2012</v>
      </c>
      <c r="L1991" s="42">
        <f t="shared" si="65"/>
        <v>373.02552664188352</v>
      </c>
      <c r="M1991" s="39">
        <f>(VLOOKUP(DATE(2005,12,1),IGPM!A:B,2,1)/VLOOKUP(DATE(YEAR(F1991),MONTH(F1991),1),IGPM!A:B,2,1))*H1991</f>
        <v>8234.0897974131549</v>
      </c>
      <c r="N1991" s="26" t="s">
        <v>28</v>
      </c>
      <c r="O1991" s="26" t="s">
        <v>29</v>
      </c>
      <c r="P1991" s="25">
        <v>-4842</v>
      </c>
      <c r="Q1991" s="25">
        <v>7614.48</v>
      </c>
      <c r="R1991" s="25">
        <v>29434.795334918457</v>
      </c>
      <c r="S1991" s="25">
        <v>-11441.697735770875</v>
      </c>
      <c r="T1991" s="27">
        <v>17993.097599147583</v>
      </c>
    </row>
    <row r="1992" spans="1:20">
      <c r="A1992" s="28" t="s">
        <v>2406</v>
      </c>
      <c r="B1992" s="22" t="s">
        <v>917</v>
      </c>
      <c r="C1992" s="22" t="s">
        <v>91</v>
      </c>
      <c r="D1992" s="22" t="s">
        <v>99</v>
      </c>
      <c r="E1992" s="22" t="s">
        <v>26</v>
      </c>
      <c r="F1992" s="23">
        <v>41218</v>
      </c>
      <c r="G1992" s="24" t="s">
        <v>27</v>
      </c>
      <c r="H1992" s="25">
        <v>12456.48</v>
      </c>
      <c r="I1992" s="25">
        <v>-4842</v>
      </c>
      <c r="J1992" s="25">
        <v>7614.48</v>
      </c>
      <c r="K1992" s="41">
        <f t="shared" si="66"/>
        <v>2012</v>
      </c>
      <c r="L1992" s="42">
        <f t="shared" si="65"/>
        <v>373.02552664188352</v>
      </c>
      <c r="M1992" s="39">
        <f>(VLOOKUP(DATE(2005,12,1),IGPM!A:B,2,1)/VLOOKUP(DATE(YEAR(F1992),MONTH(F1992),1),IGPM!A:B,2,1))*H1992</f>
        <v>8234.0897974131549</v>
      </c>
      <c r="N1992" s="26" t="s">
        <v>28</v>
      </c>
      <c r="O1992" s="26" t="s">
        <v>29</v>
      </c>
      <c r="P1992" s="25">
        <v>-4842</v>
      </c>
      <c r="Q1992" s="25">
        <v>7614.48</v>
      </c>
      <c r="R1992" s="25">
        <v>29434.795334918457</v>
      </c>
      <c r="S1992" s="25">
        <v>-11441.697735770875</v>
      </c>
      <c r="T1992" s="27">
        <v>17993.097599147583</v>
      </c>
    </row>
    <row r="1993" spans="1:20">
      <c r="A1993" s="28" t="s">
        <v>2407</v>
      </c>
      <c r="B1993" s="22" t="s">
        <v>53</v>
      </c>
      <c r="C1993" s="22" t="s">
        <v>32</v>
      </c>
      <c r="D1993" s="22" t="s">
        <v>99</v>
      </c>
      <c r="E1993" s="22" t="s">
        <v>26</v>
      </c>
      <c r="F1993" s="23">
        <v>41219</v>
      </c>
      <c r="G1993" s="24" t="s">
        <v>27</v>
      </c>
      <c r="H1993" s="25">
        <v>1240.3599999999999</v>
      </c>
      <c r="I1993" s="25">
        <v>-671.95</v>
      </c>
      <c r="J1993" s="25">
        <v>568.40999999999985</v>
      </c>
      <c r="K1993" s="41">
        <f t="shared" si="66"/>
        <v>2012</v>
      </c>
      <c r="L1993" s="42">
        <f t="shared" si="65"/>
        <v>267.65711734504049</v>
      </c>
      <c r="M1993" s="39">
        <f>(VLOOKUP(DATE(2005,12,1),IGPM!A:B,2,1)/VLOOKUP(DATE(YEAR(F1993),MONTH(F1993),1),IGPM!A:B,2,1))*H1993</f>
        <v>819.91346039325549</v>
      </c>
      <c r="N1993" s="26" t="s">
        <v>28</v>
      </c>
      <c r="O1993" s="26" t="s">
        <v>29</v>
      </c>
      <c r="P1993" s="25">
        <v>-671.95</v>
      </c>
      <c r="Q1993" s="25">
        <v>568.40999999999985</v>
      </c>
      <c r="R1993" s="25">
        <v>2930.9839329906567</v>
      </c>
      <c r="S1993" s="25">
        <v>-1587.825029647096</v>
      </c>
      <c r="T1993" s="27">
        <v>1343.1589033435607</v>
      </c>
    </row>
    <row r="1994" spans="1:20">
      <c r="A1994" s="28" t="s">
        <v>2408</v>
      </c>
      <c r="B1994" s="22" t="s">
        <v>53</v>
      </c>
      <c r="C1994" s="22" t="s">
        <v>32</v>
      </c>
      <c r="D1994" s="22" t="s">
        <v>99</v>
      </c>
      <c r="E1994" s="22" t="s">
        <v>26</v>
      </c>
      <c r="F1994" s="23">
        <v>41219</v>
      </c>
      <c r="G1994" s="24" t="s">
        <v>27</v>
      </c>
      <c r="H1994" s="25">
        <v>1240.3599999999999</v>
      </c>
      <c r="I1994" s="25">
        <v>-671.95</v>
      </c>
      <c r="J1994" s="25">
        <v>568.40999999999985</v>
      </c>
      <c r="K1994" s="41">
        <f t="shared" si="66"/>
        <v>2012</v>
      </c>
      <c r="L1994" s="42">
        <f t="shared" si="65"/>
        <v>267.65711734504049</v>
      </c>
      <c r="M1994" s="39">
        <f>(VLOOKUP(DATE(2005,12,1),IGPM!A:B,2,1)/VLOOKUP(DATE(YEAR(F1994),MONTH(F1994),1),IGPM!A:B,2,1))*H1994</f>
        <v>819.91346039325549</v>
      </c>
      <c r="N1994" s="26" t="s">
        <v>28</v>
      </c>
      <c r="O1994" s="26" t="s">
        <v>29</v>
      </c>
      <c r="P1994" s="25">
        <v>-671.95</v>
      </c>
      <c r="Q1994" s="25">
        <v>568.40999999999985</v>
      </c>
      <c r="R1994" s="25">
        <v>2930.9839329906567</v>
      </c>
      <c r="S1994" s="25">
        <v>-1587.825029647096</v>
      </c>
      <c r="T1994" s="27">
        <v>1343.1589033435607</v>
      </c>
    </row>
    <row r="1995" spans="1:20">
      <c r="A1995" s="28" t="s">
        <v>2409</v>
      </c>
      <c r="B1995" s="22" t="s">
        <v>2410</v>
      </c>
      <c r="C1995" s="22" t="s">
        <v>32</v>
      </c>
      <c r="D1995" s="22" t="s">
        <v>99</v>
      </c>
      <c r="E1995" s="22" t="s">
        <v>26</v>
      </c>
      <c r="F1995" s="23">
        <v>41219</v>
      </c>
      <c r="G1995" s="24" t="s">
        <v>27</v>
      </c>
      <c r="H1995" s="25">
        <v>6155.14</v>
      </c>
      <c r="I1995" s="25">
        <v>-4030.68</v>
      </c>
      <c r="J1995" s="25">
        <v>2124.4600000000005</v>
      </c>
      <c r="K1995" s="41">
        <f t="shared" si="66"/>
        <v>2012</v>
      </c>
      <c r="L1995" s="42">
        <f t="shared" si="65"/>
        <v>221.42549148034576</v>
      </c>
      <c r="M1995" s="39">
        <f>(VLOOKUP(DATE(2005,12,1),IGPM!A:B,2,1)/VLOOKUP(DATE(YEAR(F1995),MONTH(F1995),1),IGPM!A:B,2,1))*H1995</f>
        <v>4068.7237065085487</v>
      </c>
      <c r="N1995" s="26" t="s">
        <v>28</v>
      </c>
      <c r="O1995" s="26" t="s">
        <v>29</v>
      </c>
      <c r="P1995" s="25">
        <v>-4030.68</v>
      </c>
      <c r="Q1995" s="25">
        <v>2124.4600000000005</v>
      </c>
      <c r="R1995" s="25">
        <v>14544.661586400814</v>
      </c>
      <c r="S1995" s="25">
        <v>-9524.539906984086</v>
      </c>
      <c r="T1995" s="27">
        <v>5020.1216794167285</v>
      </c>
    </row>
    <row r="1996" spans="1:20">
      <c r="A1996" s="28" t="s">
        <v>2411</v>
      </c>
      <c r="B1996" s="22" t="s">
        <v>2410</v>
      </c>
      <c r="C1996" s="22" t="s">
        <v>32</v>
      </c>
      <c r="D1996" s="22" t="s">
        <v>99</v>
      </c>
      <c r="E1996" s="22" t="s">
        <v>26</v>
      </c>
      <c r="F1996" s="23">
        <v>41219</v>
      </c>
      <c r="G1996" s="24" t="s">
        <v>27</v>
      </c>
      <c r="H1996" s="25">
        <v>6155.14</v>
      </c>
      <c r="I1996" s="25">
        <v>-4030.68</v>
      </c>
      <c r="J1996" s="25">
        <v>2124.4600000000005</v>
      </c>
      <c r="K1996" s="41">
        <f t="shared" si="66"/>
        <v>2012</v>
      </c>
      <c r="L1996" s="42">
        <f t="shared" si="65"/>
        <v>221.42549148034576</v>
      </c>
      <c r="M1996" s="39">
        <f>(VLOOKUP(DATE(2005,12,1),IGPM!A:B,2,1)/VLOOKUP(DATE(YEAR(F1996),MONTH(F1996),1),IGPM!A:B,2,1))*H1996</f>
        <v>4068.7237065085487</v>
      </c>
      <c r="N1996" s="26" t="s">
        <v>28</v>
      </c>
      <c r="O1996" s="26" t="s">
        <v>29</v>
      </c>
      <c r="P1996" s="25">
        <v>-4030.68</v>
      </c>
      <c r="Q1996" s="25">
        <v>2124.4600000000005</v>
      </c>
      <c r="R1996" s="25">
        <v>14544.661586400814</v>
      </c>
      <c r="S1996" s="25">
        <v>-9524.539906984086</v>
      </c>
      <c r="T1996" s="27">
        <v>5020.1216794167285</v>
      </c>
    </row>
    <row r="1997" spans="1:20">
      <c r="A1997" s="28" t="s">
        <v>2412</v>
      </c>
      <c r="B1997" s="22" t="s">
        <v>2413</v>
      </c>
      <c r="C1997" s="22" t="s">
        <v>32</v>
      </c>
      <c r="D1997" s="22" t="s">
        <v>99</v>
      </c>
      <c r="E1997" s="22" t="s">
        <v>26</v>
      </c>
      <c r="F1997" s="23">
        <v>41219</v>
      </c>
      <c r="G1997" s="24" t="s">
        <v>27</v>
      </c>
      <c r="H1997" s="25">
        <v>7155.43</v>
      </c>
      <c r="I1997" s="25">
        <v>-3876.45</v>
      </c>
      <c r="J1997" s="25">
        <v>3278.9800000000005</v>
      </c>
      <c r="K1997" s="41">
        <f t="shared" si="66"/>
        <v>2012</v>
      </c>
      <c r="L1997" s="42">
        <f t="shared" si="65"/>
        <v>267.65142075868391</v>
      </c>
      <c r="M1997" s="39">
        <f>(VLOOKUP(DATE(2005,12,1),IGPM!A:B,2,1)/VLOOKUP(DATE(YEAR(F1997),MONTH(F1997),1),IGPM!A:B,2,1))*H1997</f>
        <v>4729.9440258487157</v>
      </c>
      <c r="N1997" s="26" t="s">
        <v>28</v>
      </c>
      <c r="O1997" s="26" t="s">
        <v>29</v>
      </c>
      <c r="P1997" s="25">
        <v>-3876.45</v>
      </c>
      <c r="Q1997" s="25">
        <v>3278.9800000000005</v>
      </c>
      <c r="R1997" s="25">
        <v>16908.357544293056</v>
      </c>
      <c r="S1997" s="25">
        <v>-9160.0927690683602</v>
      </c>
      <c r="T1997" s="27">
        <v>7748.2647752246958</v>
      </c>
    </row>
    <row r="1998" spans="1:20">
      <c r="A1998" s="28" t="s">
        <v>2414</v>
      </c>
      <c r="B1998" s="22" t="s">
        <v>867</v>
      </c>
      <c r="C1998" s="22" t="s">
        <v>32</v>
      </c>
      <c r="D1998" s="22" t="s">
        <v>99</v>
      </c>
      <c r="E1998" s="22" t="s">
        <v>26</v>
      </c>
      <c r="F1998" s="23">
        <v>41219</v>
      </c>
      <c r="G1998" s="24" t="s">
        <v>27</v>
      </c>
      <c r="H1998" s="25">
        <v>1207.02</v>
      </c>
      <c r="I1998" s="25">
        <v>-665.99</v>
      </c>
      <c r="J1998" s="25">
        <v>541.03</v>
      </c>
      <c r="K1998" s="41">
        <f t="shared" si="66"/>
        <v>2012</v>
      </c>
      <c r="L1998" s="42">
        <f t="shared" si="65"/>
        <v>262.79358548927161</v>
      </c>
      <c r="M1998" s="39">
        <f>(VLOOKUP(DATE(2005,12,1),IGPM!A:B,2,1)/VLOOKUP(DATE(YEAR(F1998),MONTH(F1998),1),IGPM!A:B,2,1))*H1998</f>
        <v>797.87476616777974</v>
      </c>
      <c r="N1998" s="26" t="s">
        <v>28</v>
      </c>
      <c r="O1998" s="26" t="s">
        <v>29</v>
      </c>
      <c r="P1998" s="25">
        <v>-665.99</v>
      </c>
      <c r="Q1998" s="25">
        <v>541.03</v>
      </c>
      <c r="R1998" s="25">
        <v>2852.2011567596364</v>
      </c>
      <c r="S1998" s="25">
        <v>-1573.741485965726</v>
      </c>
      <c r="T1998" s="27">
        <v>1278.4596707939104</v>
      </c>
    </row>
    <row r="1999" spans="1:20">
      <c r="A1999" s="28" t="s">
        <v>2415</v>
      </c>
      <c r="B1999" s="22" t="s">
        <v>734</v>
      </c>
      <c r="C1999" s="22" t="s">
        <v>32</v>
      </c>
      <c r="D1999" s="22" t="s">
        <v>99</v>
      </c>
      <c r="E1999" s="22" t="s">
        <v>26</v>
      </c>
      <c r="F1999" s="23">
        <v>41219</v>
      </c>
      <c r="G1999" s="24" t="s">
        <v>27</v>
      </c>
      <c r="H1999" s="25">
        <v>3340.98</v>
      </c>
      <c r="I1999" s="25">
        <v>-1809.97</v>
      </c>
      <c r="J1999" s="25">
        <v>1531.01</v>
      </c>
      <c r="K1999" s="41">
        <f t="shared" si="66"/>
        <v>2012</v>
      </c>
      <c r="L1999" s="42">
        <f t="shared" si="65"/>
        <v>267.65200528185551</v>
      </c>
      <c r="M1999" s="39">
        <f>(VLOOKUP(DATE(2005,12,1),IGPM!A:B,2,1)/VLOOKUP(DATE(YEAR(F1999),MONTH(F1999),1),IGPM!A:B,2,1))*H1999</f>
        <v>2208.483402322438</v>
      </c>
      <c r="N1999" s="26" t="s">
        <v>28</v>
      </c>
      <c r="O1999" s="26" t="s">
        <v>29</v>
      </c>
      <c r="P1999" s="25">
        <v>-1809.97</v>
      </c>
      <c r="Q1999" s="25">
        <v>1531.01</v>
      </c>
      <c r="R1999" s="25">
        <v>7894.7714376819031</v>
      </c>
      <c r="S1999" s="25">
        <v>-4276.9784491559703</v>
      </c>
      <c r="T1999" s="27">
        <v>3617.7929885259327</v>
      </c>
    </row>
    <row r="2000" spans="1:20">
      <c r="A2000" s="28" t="s">
        <v>2416</v>
      </c>
      <c r="B2000" s="22" t="s">
        <v>734</v>
      </c>
      <c r="C2000" s="22" t="s">
        <v>32</v>
      </c>
      <c r="D2000" s="22" t="s">
        <v>99</v>
      </c>
      <c r="E2000" s="22" t="s">
        <v>26</v>
      </c>
      <c r="F2000" s="23">
        <v>41219</v>
      </c>
      <c r="G2000" s="24" t="s">
        <v>27</v>
      </c>
      <c r="H2000" s="25">
        <v>3340.98</v>
      </c>
      <c r="I2000" s="25">
        <v>-1809.97</v>
      </c>
      <c r="J2000" s="25">
        <v>1531.01</v>
      </c>
      <c r="K2000" s="41">
        <f t="shared" si="66"/>
        <v>2012</v>
      </c>
      <c r="L2000" s="42">
        <f t="shared" si="65"/>
        <v>267.65200528185551</v>
      </c>
      <c r="M2000" s="39">
        <f>(VLOOKUP(DATE(2005,12,1),IGPM!A:B,2,1)/VLOOKUP(DATE(YEAR(F2000),MONTH(F2000),1),IGPM!A:B,2,1))*H2000</f>
        <v>2208.483402322438</v>
      </c>
      <c r="N2000" s="26" t="s">
        <v>28</v>
      </c>
      <c r="O2000" s="26" t="s">
        <v>29</v>
      </c>
      <c r="P2000" s="25">
        <v>-1809.97</v>
      </c>
      <c r="Q2000" s="25">
        <v>1531.01</v>
      </c>
      <c r="R2000" s="25">
        <v>7894.7714376819031</v>
      </c>
      <c r="S2000" s="25">
        <v>-4276.9784491559703</v>
      </c>
      <c r="T2000" s="27">
        <v>3617.7929885259327</v>
      </c>
    </row>
    <row r="2001" spans="1:20">
      <c r="A2001" s="28" t="s">
        <v>2417</v>
      </c>
      <c r="B2001" s="22" t="s">
        <v>2413</v>
      </c>
      <c r="C2001" s="22" t="s">
        <v>32</v>
      </c>
      <c r="D2001" s="22" t="s">
        <v>99</v>
      </c>
      <c r="E2001" s="22" t="s">
        <v>26</v>
      </c>
      <c r="F2001" s="23">
        <v>41219</v>
      </c>
      <c r="G2001" s="24" t="s">
        <v>27</v>
      </c>
      <c r="H2001" s="25">
        <v>7155.43</v>
      </c>
      <c r="I2001" s="25">
        <v>-3387.12</v>
      </c>
      <c r="J2001" s="25">
        <v>3768.3100000000004</v>
      </c>
      <c r="K2001" s="41">
        <f t="shared" si="66"/>
        <v>2012</v>
      </c>
      <c r="L2001" s="42">
        <f t="shared" si="65"/>
        <v>306.31845048300625</v>
      </c>
      <c r="M2001" s="39">
        <f>(VLOOKUP(DATE(2005,12,1),IGPM!A:B,2,1)/VLOOKUP(DATE(YEAR(F2001),MONTH(F2001),1),IGPM!A:B,2,1))*H2001</f>
        <v>4729.9440258487157</v>
      </c>
      <c r="N2001" s="26" t="s">
        <v>28</v>
      </c>
      <c r="O2001" s="26" t="s">
        <v>29</v>
      </c>
      <c r="P2001" s="25">
        <v>-3387.12</v>
      </c>
      <c r="Q2001" s="25">
        <v>3768.3100000000004</v>
      </c>
      <c r="R2001" s="25">
        <v>16908.357544293056</v>
      </c>
      <c r="S2001" s="25">
        <v>-8003.8007506782824</v>
      </c>
      <c r="T2001" s="27">
        <v>8904.5567936147745</v>
      </c>
    </row>
    <row r="2002" spans="1:20">
      <c r="A2002" s="28" t="s">
        <v>2418</v>
      </c>
      <c r="B2002" s="22" t="s">
        <v>1030</v>
      </c>
      <c r="C2002" s="22" t="s">
        <v>32</v>
      </c>
      <c r="D2002" s="22" t="s">
        <v>99</v>
      </c>
      <c r="E2002" s="22" t="s">
        <v>26</v>
      </c>
      <c r="F2002" s="23">
        <v>41219</v>
      </c>
      <c r="G2002" s="24" t="s">
        <v>27</v>
      </c>
      <c r="H2002" s="25">
        <v>833.58</v>
      </c>
      <c r="I2002" s="25">
        <v>-545.87</v>
      </c>
      <c r="J2002" s="25">
        <v>287.71000000000004</v>
      </c>
      <c r="K2002" s="41">
        <f t="shared" si="66"/>
        <v>2012</v>
      </c>
      <c r="L2002" s="42">
        <f t="shared" si="65"/>
        <v>221.42469818821331</v>
      </c>
      <c r="M2002" s="39">
        <f>(VLOOKUP(DATE(2005,12,1),IGPM!A:B,2,1)/VLOOKUP(DATE(YEAR(F2002),MONTH(F2002),1),IGPM!A:B,2,1))*H2002</f>
        <v>551.02023792657781</v>
      </c>
      <c r="N2002" s="26" t="s">
        <v>28</v>
      </c>
      <c r="O2002" s="26" t="s">
        <v>29</v>
      </c>
      <c r="P2002" s="25">
        <v>-545.87</v>
      </c>
      <c r="Q2002" s="25">
        <v>287.71000000000004</v>
      </c>
      <c r="R2002" s="25">
        <v>1969.7584466302944</v>
      </c>
      <c r="S2002" s="25">
        <v>-1289.896642508312</v>
      </c>
      <c r="T2002" s="27">
        <v>679.86180412198246</v>
      </c>
    </row>
    <row r="2003" spans="1:20">
      <c r="A2003" s="28" t="s">
        <v>2419</v>
      </c>
      <c r="B2003" s="22" t="s">
        <v>1030</v>
      </c>
      <c r="C2003" s="22" t="s">
        <v>32</v>
      </c>
      <c r="D2003" s="22" t="s">
        <v>99</v>
      </c>
      <c r="E2003" s="22" t="s">
        <v>26</v>
      </c>
      <c r="F2003" s="23">
        <v>41219</v>
      </c>
      <c r="G2003" s="24" t="s">
        <v>27</v>
      </c>
      <c r="H2003" s="25">
        <v>833.58</v>
      </c>
      <c r="I2003" s="25">
        <v>-545.87</v>
      </c>
      <c r="J2003" s="25">
        <v>287.71000000000004</v>
      </c>
      <c r="K2003" s="41">
        <f t="shared" si="66"/>
        <v>2012</v>
      </c>
      <c r="L2003" s="42">
        <f t="shared" si="65"/>
        <v>221.42469818821331</v>
      </c>
      <c r="M2003" s="39">
        <f>(VLOOKUP(DATE(2005,12,1),IGPM!A:B,2,1)/VLOOKUP(DATE(YEAR(F2003),MONTH(F2003),1),IGPM!A:B,2,1))*H2003</f>
        <v>551.02023792657781</v>
      </c>
      <c r="N2003" s="26" t="s">
        <v>28</v>
      </c>
      <c r="O2003" s="26" t="s">
        <v>29</v>
      </c>
      <c r="P2003" s="25">
        <v>-545.87</v>
      </c>
      <c r="Q2003" s="25">
        <v>287.71000000000004</v>
      </c>
      <c r="R2003" s="25">
        <v>1969.7584466302944</v>
      </c>
      <c r="S2003" s="25">
        <v>-1289.896642508312</v>
      </c>
      <c r="T2003" s="27">
        <v>679.86180412198246</v>
      </c>
    </row>
    <row r="2004" spans="1:20">
      <c r="A2004" s="28" t="s">
        <v>2420</v>
      </c>
      <c r="B2004" s="22" t="s">
        <v>160</v>
      </c>
      <c r="C2004" s="22" t="s">
        <v>24</v>
      </c>
      <c r="D2004" s="22" t="s">
        <v>99</v>
      </c>
      <c r="E2004" s="22" t="s">
        <v>26</v>
      </c>
      <c r="F2004" s="23">
        <v>41219</v>
      </c>
      <c r="G2004" s="24" t="s">
        <v>27</v>
      </c>
      <c r="H2004" s="25">
        <v>9805.9599999999991</v>
      </c>
      <c r="I2004" s="25">
        <v>-5974.93</v>
      </c>
      <c r="J2004" s="25">
        <v>3831.0299999999988</v>
      </c>
      <c r="K2004" s="41">
        <f t="shared" si="66"/>
        <v>2012</v>
      </c>
      <c r="L2004" s="42">
        <f t="shared" si="65"/>
        <v>237.97169171856405</v>
      </c>
      <c r="M2004" s="39">
        <f>(VLOOKUP(DATE(2005,12,1),IGPM!A:B,2,1)/VLOOKUP(DATE(YEAR(F2004),MONTH(F2004),1),IGPM!A:B,2,1))*H2004</f>
        <v>6482.0202167740399</v>
      </c>
      <c r="N2004" s="26" t="s">
        <v>28</v>
      </c>
      <c r="O2004" s="26" t="s">
        <v>29</v>
      </c>
      <c r="P2004" s="25">
        <v>-5974.93</v>
      </c>
      <c r="Q2004" s="25">
        <v>3831.0299999999988</v>
      </c>
      <c r="R2004" s="25">
        <v>23171.588254659178</v>
      </c>
      <c r="S2004" s="25">
        <v>-14118.82343089415</v>
      </c>
      <c r="T2004" s="27">
        <v>9052.7648237650283</v>
      </c>
    </row>
    <row r="2005" spans="1:20">
      <c r="A2005" s="28" t="s">
        <v>2421</v>
      </c>
      <c r="B2005" s="22" t="s">
        <v>768</v>
      </c>
      <c r="C2005" s="22" t="s">
        <v>82</v>
      </c>
      <c r="D2005" s="22" t="s">
        <v>99</v>
      </c>
      <c r="E2005" s="22" t="s">
        <v>26</v>
      </c>
      <c r="F2005" s="23">
        <v>41219</v>
      </c>
      <c r="G2005" s="24" t="s">
        <v>27</v>
      </c>
      <c r="H2005" s="25">
        <v>893.6</v>
      </c>
      <c r="I2005" s="25">
        <v>-893.6</v>
      </c>
      <c r="J2005" s="25">
        <v>0</v>
      </c>
      <c r="K2005" s="41">
        <f t="shared" si="66"/>
        <v>2012</v>
      </c>
      <c r="L2005" s="42">
        <f t="shared" si="65"/>
        <v>145</v>
      </c>
      <c r="M2005" s="39">
        <f>(VLOOKUP(DATE(2005,12,1),IGPM!A:B,2,1)/VLOOKUP(DATE(YEAR(F2005),MONTH(F2005),1),IGPM!A:B,2,1))*H2005</f>
        <v>590.69517576140254</v>
      </c>
      <c r="N2005" s="26" t="s">
        <v>28</v>
      </c>
      <c r="O2005" s="26" t="s">
        <v>29</v>
      </c>
      <c r="P2005" s="25">
        <v>-893.6</v>
      </c>
      <c r="Q2005" s="25">
        <v>0</v>
      </c>
      <c r="R2005" s="25">
        <v>2111.5863479316095</v>
      </c>
      <c r="S2005" s="25">
        <v>-2111.5863479316095</v>
      </c>
      <c r="T2005" s="27">
        <v>0</v>
      </c>
    </row>
    <row r="2006" spans="1:20">
      <c r="A2006" s="28" t="s">
        <v>2422</v>
      </c>
      <c r="B2006" s="22" t="s">
        <v>328</v>
      </c>
      <c r="C2006" s="22" t="s">
        <v>24</v>
      </c>
      <c r="D2006" s="22" t="s">
        <v>99</v>
      </c>
      <c r="E2006" s="22" t="s">
        <v>26</v>
      </c>
      <c r="F2006" s="23">
        <v>41219</v>
      </c>
      <c r="G2006" s="24" t="s">
        <v>27</v>
      </c>
      <c r="H2006" s="25">
        <v>5675</v>
      </c>
      <c r="I2006" s="25">
        <v>-5675</v>
      </c>
      <c r="J2006" s="25">
        <v>0</v>
      </c>
      <c r="K2006" s="41">
        <f t="shared" si="66"/>
        <v>2012</v>
      </c>
      <c r="L2006" s="42">
        <f t="shared" si="65"/>
        <v>145</v>
      </c>
      <c r="M2006" s="39">
        <f>(VLOOKUP(DATE(2005,12,1),IGPM!A:B,2,1)/VLOOKUP(DATE(YEAR(F2006),MONTH(F2006),1),IGPM!A:B,2,1))*H2006</f>
        <v>3751.3374244023712</v>
      </c>
      <c r="N2006" s="26" t="s">
        <v>28</v>
      </c>
      <c r="O2006" s="26" t="s">
        <v>29</v>
      </c>
      <c r="P2006" s="25">
        <v>-5675</v>
      </c>
      <c r="Q2006" s="25">
        <v>0</v>
      </c>
      <c r="R2006" s="25">
        <v>13410.085636203989</v>
      </c>
      <c r="S2006" s="25">
        <v>-13410.085636203989</v>
      </c>
      <c r="T2006" s="27">
        <v>0</v>
      </c>
    </row>
    <row r="2007" spans="1:20">
      <c r="A2007" s="28" t="s">
        <v>2423</v>
      </c>
      <c r="B2007" s="22" t="s">
        <v>245</v>
      </c>
      <c r="C2007" s="22" t="s">
        <v>24</v>
      </c>
      <c r="D2007" s="22" t="s">
        <v>99</v>
      </c>
      <c r="E2007" s="22" t="s">
        <v>26</v>
      </c>
      <c r="F2007" s="23">
        <v>41219</v>
      </c>
      <c r="G2007" s="24" t="s">
        <v>27</v>
      </c>
      <c r="H2007" s="25">
        <v>913.6</v>
      </c>
      <c r="I2007" s="25">
        <v>-884.47</v>
      </c>
      <c r="J2007" s="25">
        <v>29.129999999999995</v>
      </c>
      <c r="K2007" s="41">
        <f t="shared" si="66"/>
        <v>2012</v>
      </c>
      <c r="L2007" s="42">
        <f t="shared" si="65"/>
        <v>149.77557181136726</v>
      </c>
      <c r="M2007" s="39">
        <f>(VLOOKUP(DATE(2005,12,1),IGPM!A:B,2,1)/VLOOKUP(DATE(YEAR(F2007),MONTH(F2007),1),IGPM!A:B,2,1))*H2007</f>
        <v>603.91574818220374</v>
      </c>
      <c r="N2007" s="26" t="s">
        <v>28</v>
      </c>
      <c r="O2007" s="26" t="s">
        <v>29</v>
      </c>
      <c r="P2007" s="25">
        <v>-884.47</v>
      </c>
      <c r="Q2007" s="25">
        <v>29.129999999999995</v>
      </c>
      <c r="R2007" s="25">
        <v>2158.8465616274825</v>
      </c>
      <c r="S2007" s="25">
        <v>-2090.0120603794435</v>
      </c>
      <c r="T2007" s="27">
        <v>68.834501248039032</v>
      </c>
    </row>
    <row r="2008" spans="1:20">
      <c r="A2008" s="28" t="s">
        <v>2424</v>
      </c>
      <c r="B2008" s="22" t="s">
        <v>787</v>
      </c>
      <c r="C2008" s="22" t="s">
        <v>91</v>
      </c>
      <c r="D2008" s="22" t="s">
        <v>99</v>
      </c>
      <c r="E2008" s="22" t="s">
        <v>26</v>
      </c>
      <c r="F2008" s="23">
        <v>41219</v>
      </c>
      <c r="G2008" s="24" t="s">
        <v>27</v>
      </c>
      <c r="H2008" s="25">
        <v>6801.99</v>
      </c>
      <c r="I2008" s="25">
        <v>-2911.59</v>
      </c>
      <c r="J2008" s="25">
        <v>3890.3999999999996</v>
      </c>
      <c r="K2008" s="41">
        <f t="shared" si="66"/>
        <v>2012</v>
      </c>
      <c r="L2008" s="42">
        <f t="shared" si="65"/>
        <v>338.74568534718139</v>
      </c>
      <c r="M2008" s="39">
        <f>(VLOOKUP(DATE(2005,12,1),IGPM!A:B,2,1)/VLOOKUP(DATE(YEAR(F2008),MONTH(F2008),1),IGPM!A:B,2,1))*H2008</f>
        <v>4496.3100700283148</v>
      </c>
      <c r="N2008" s="26" t="s">
        <v>28</v>
      </c>
      <c r="O2008" s="26" t="s">
        <v>29</v>
      </c>
      <c r="P2008" s="25">
        <v>-2911.59</v>
      </c>
      <c r="Q2008" s="25">
        <v>3890.3999999999996</v>
      </c>
      <c r="R2008" s="25">
        <v>16073.175047859588</v>
      </c>
      <c r="S2008" s="25">
        <v>-6880.1182797383553</v>
      </c>
      <c r="T2008" s="27">
        <v>9193.0567681212324</v>
      </c>
    </row>
    <row r="2009" spans="1:20">
      <c r="A2009" s="28" t="s">
        <v>2425</v>
      </c>
      <c r="B2009" s="22" t="s">
        <v>113</v>
      </c>
      <c r="C2009" s="22" t="s">
        <v>32</v>
      </c>
      <c r="D2009" s="22" t="s">
        <v>95</v>
      </c>
      <c r="E2009" s="22" t="s">
        <v>26</v>
      </c>
      <c r="F2009" s="23">
        <v>41238</v>
      </c>
      <c r="G2009" s="24" t="s">
        <v>27</v>
      </c>
      <c r="H2009" s="25">
        <v>320166.02</v>
      </c>
      <c r="I2009" s="25">
        <v>-182647.94</v>
      </c>
      <c r="J2009" s="25">
        <v>137518.08000000002</v>
      </c>
      <c r="K2009" s="41">
        <f t="shared" si="66"/>
        <v>2012</v>
      </c>
      <c r="L2009" s="42">
        <f t="shared" si="65"/>
        <v>254.17244180251913</v>
      </c>
      <c r="M2009" s="39">
        <f>(VLOOKUP(DATE(2005,12,1),IGPM!A:B,2,1)/VLOOKUP(DATE(YEAR(F2009),MONTH(F2009),1),IGPM!A:B,2,1))*H2009</f>
        <v>211638.90270448601</v>
      </c>
      <c r="N2009" s="26" t="s">
        <v>28</v>
      </c>
      <c r="O2009" s="26" t="s">
        <v>29</v>
      </c>
      <c r="P2009" s="25">
        <v>-182647.94</v>
      </c>
      <c r="Q2009" s="25">
        <v>137518.08000000002</v>
      </c>
      <c r="R2009" s="25">
        <v>756555.72616785893</v>
      </c>
      <c r="S2009" s="25">
        <v>-431599.03377555026</v>
      </c>
      <c r="T2009" s="27">
        <v>324956.69239230867</v>
      </c>
    </row>
    <row r="2010" spans="1:20">
      <c r="A2010" s="28" t="s">
        <v>2426</v>
      </c>
      <c r="B2010" s="22" t="s">
        <v>68</v>
      </c>
      <c r="C2010" s="22" t="s">
        <v>69</v>
      </c>
      <c r="D2010" s="22" t="s">
        <v>25</v>
      </c>
      <c r="E2010" s="22" t="s">
        <v>26</v>
      </c>
      <c r="F2010" s="23">
        <v>41241</v>
      </c>
      <c r="G2010" s="24" t="s">
        <v>27</v>
      </c>
      <c r="H2010" s="25">
        <v>1591451.98</v>
      </c>
      <c r="I2010" s="25">
        <v>-815622.58</v>
      </c>
      <c r="J2010" s="25">
        <v>775829.4</v>
      </c>
      <c r="K2010" s="41">
        <f t="shared" si="66"/>
        <v>2012</v>
      </c>
      <c r="L2010" s="42">
        <f t="shared" si="65"/>
        <v>282.92563589889824</v>
      </c>
      <c r="M2010" s="39">
        <f>(VLOOKUP(DATE(2005,12,1),IGPM!A:B,2,1)/VLOOKUP(DATE(YEAR(F2010),MONTH(F2010),1),IGPM!A:B,2,1))*H2010</f>
        <v>1051995.3077908817</v>
      </c>
      <c r="N2010" s="26" t="s">
        <v>28</v>
      </c>
      <c r="O2010" s="26" t="s">
        <v>29</v>
      </c>
      <c r="P2010" s="25">
        <v>-815622.58</v>
      </c>
      <c r="Q2010" s="25">
        <v>775829.4</v>
      </c>
      <c r="R2010" s="25">
        <v>3760618.0330760172</v>
      </c>
      <c r="S2010" s="25">
        <v>-1927324.8712989669</v>
      </c>
      <c r="T2010" s="27">
        <v>1833293.1617770502</v>
      </c>
    </row>
    <row r="2011" spans="1:20">
      <c r="A2011" s="28" t="s">
        <v>2427</v>
      </c>
      <c r="B2011" s="22" t="s">
        <v>293</v>
      </c>
      <c r="C2011" s="22" t="s">
        <v>69</v>
      </c>
      <c r="D2011" s="22" t="s">
        <v>33</v>
      </c>
      <c r="E2011" s="22" t="s">
        <v>26</v>
      </c>
      <c r="F2011" s="23">
        <v>41244</v>
      </c>
      <c r="G2011" s="24" t="s">
        <v>27</v>
      </c>
      <c r="H2011" s="25">
        <v>6055.56</v>
      </c>
      <c r="I2011" s="25">
        <v>-2030.27</v>
      </c>
      <c r="J2011" s="25">
        <v>4025.2900000000004</v>
      </c>
      <c r="K2011" s="41">
        <f t="shared" si="66"/>
        <v>2012</v>
      </c>
      <c r="L2011" s="42">
        <f t="shared" si="65"/>
        <v>429.4998399227689</v>
      </c>
      <c r="M2011" s="39">
        <f>(VLOOKUP(DATE(2005,12,1),IGPM!A:B,2,1)/VLOOKUP(DATE(YEAR(F2011),MONTH(F2011),1),IGPM!A:B,2,1))*H2011</f>
        <v>3975.7785042684786</v>
      </c>
      <c r="N2011" s="26" t="s">
        <v>28</v>
      </c>
      <c r="O2011" s="26" t="s">
        <v>29</v>
      </c>
      <c r="P2011" s="25">
        <v>-2030.27</v>
      </c>
      <c r="Q2011" s="25">
        <v>4025.2900000000004</v>
      </c>
      <c r="R2011" s="25">
        <v>14212.405918487337</v>
      </c>
      <c r="S2011" s="25">
        <v>-4765.0459022992554</v>
      </c>
      <c r="T2011" s="27">
        <v>9447.3600161880822</v>
      </c>
    </row>
    <row r="2012" spans="1:20">
      <c r="A2012" s="28" t="s">
        <v>2428</v>
      </c>
      <c r="B2012" s="22" t="s">
        <v>293</v>
      </c>
      <c r="C2012" s="22" t="s">
        <v>69</v>
      </c>
      <c r="D2012" s="22" t="s">
        <v>33</v>
      </c>
      <c r="E2012" s="22" t="s">
        <v>26</v>
      </c>
      <c r="F2012" s="23">
        <v>41244</v>
      </c>
      <c r="G2012" s="24" t="s">
        <v>27</v>
      </c>
      <c r="H2012" s="25">
        <v>12111.12</v>
      </c>
      <c r="I2012" s="25">
        <v>-4060.52</v>
      </c>
      <c r="J2012" s="25">
        <v>8050.6</v>
      </c>
      <c r="K2012" s="41">
        <f t="shared" si="66"/>
        <v>2012</v>
      </c>
      <c r="L2012" s="42">
        <f t="shared" si="65"/>
        <v>429.50195541457742</v>
      </c>
      <c r="M2012" s="39">
        <f>(VLOOKUP(DATE(2005,12,1),IGPM!A:B,2,1)/VLOOKUP(DATE(YEAR(F2012),MONTH(F2012),1),IGPM!A:B,2,1))*H2012</f>
        <v>7951.5570085369573</v>
      </c>
      <c r="N2012" s="26" t="s">
        <v>28</v>
      </c>
      <c r="O2012" s="26" t="s">
        <v>29</v>
      </c>
      <c r="P2012" s="25">
        <v>-4060.52</v>
      </c>
      <c r="Q2012" s="25">
        <v>8050.6</v>
      </c>
      <c r="R2012" s="25">
        <v>28424.811836974673</v>
      </c>
      <c r="S2012" s="25">
        <v>-9530.0448645767192</v>
      </c>
      <c r="T2012" s="27">
        <v>18894.766972397956</v>
      </c>
    </row>
    <row r="2013" spans="1:20">
      <c r="A2013" s="28" t="s">
        <v>2429</v>
      </c>
      <c r="B2013" s="22" t="s">
        <v>293</v>
      </c>
      <c r="C2013" s="22" t="s">
        <v>69</v>
      </c>
      <c r="D2013" s="22" t="s">
        <v>33</v>
      </c>
      <c r="E2013" s="22" t="s">
        <v>26</v>
      </c>
      <c r="F2013" s="23">
        <v>41244</v>
      </c>
      <c r="G2013" s="24" t="s">
        <v>27</v>
      </c>
      <c r="H2013" s="25">
        <v>6055.56</v>
      </c>
      <c r="I2013" s="25">
        <v>-2030.27</v>
      </c>
      <c r="J2013" s="25">
        <v>4025.2900000000004</v>
      </c>
      <c r="K2013" s="41">
        <f t="shared" si="66"/>
        <v>2012</v>
      </c>
      <c r="L2013" s="42">
        <f t="shared" si="65"/>
        <v>429.4998399227689</v>
      </c>
      <c r="M2013" s="39">
        <f>(VLOOKUP(DATE(2005,12,1),IGPM!A:B,2,1)/VLOOKUP(DATE(YEAR(F2013),MONTH(F2013),1),IGPM!A:B,2,1))*H2013</f>
        <v>3975.7785042684786</v>
      </c>
      <c r="N2013" s="26" t="s">
        <v>28</v>
      </c>
      <c r="O2013" s="26" t="s">
        <v>29</v>
      </c>
      <c r="P2013" s="25">
        <v>-2030.27</v>
      </c>
      <c r="Q2013" s="25">
        <v>4025.2900000000004</v>
      </c>
      <c r="R2013" s="25">
        <v>14212.405918487337</v>
      </c>
      <c r="S2013" s="25">
        <v>-4765.0459022992554</v>
      </c>
      <c r="T2013" s="27">
        <v>9447.3600161880822</v>
      </c>
    </row>
    <row r="2014" spans="1:20">
      <c r="A2014" s="28" t="s">
        <v>2430</v>
      </c>
      <c r="B2014" s="22" t="s">
        <v>293</v>
      </c>
      <c r="C2014" s="22" t="s">
        <v>69</v>
      </c>
      <c r="D2014" s="22" t="s">
        <v>33</v>
      </c>
      <c r="E2014" s="22" t="s">
        <v>26</v>
      </c>
      <c r="F2014" s="23">
        <v>41244</v>
      </c>
      <c r="G2014" s="24" t="s">
        <v>27</v>
      </c>
      <c r="H2014" s="25">
        <v>6055.56</v>
      </c>
      <c r="I2014" s="25">
        <v>-2030.27</v>
      </c>
      <c r="J2014" s="25">
        <v>4025.2900000000004</v>
      </c>
      <c r="K2014" s="41">
        <f t="shared" si="66"/>
        <v>2012</v>
      </c>
      <c r="L2014" s="42">
        <f t="shared" si="65"/>
        <v>429.4998399227689</v>
      </c>
      <c r="M2014" s="39">
        <f>(VLOOKUP(DATE(2005,12,1),IGPM!A:B,2,1)/VLOOKUP(DATE(YEAR(F2014),MONTH(F2014),1),IGPM!A:B,2,1))*H2014</f>
        <v>3975.7785042684786</v>
      </c>
      <c r="N2014" s="26" t="s">
        <v>28</v>
      </c>
      <c r="O2014" s="26" t="s">
        <v>29</v>
      </c>
      <c r="P2014" s="25">
        <v>-2030.27</v>
      </c>
      <c r="Q2014" s="25">
        <v>4025.2900000000004</v>
      </c>
      <c r="R2014" s="25">
        <v>14212.405918487337</v>
      </c>
      <c r="S2014" s="25">
        <v>-4765.0459022992554</v>
      </c>
      <c r="T2014" s="27">
        <v>9447.3600161880822</v>
      </c>
    </row>
    <row r="2015" spans="1:20">
      <c r="A2015" s="28" t="s">
        <v>2431</v>
      </c>
      <c r="B2015" s="22" t="s">
        <v>113</v>
      </c>
      <c r="C2015" s="22" t="s">
        <v>32</v>
      </c>
      <c r="D2015" s="22" t="s">
        <v>105</v>
      </c>
      <c r="E2015" s="22" t="s">
        <v>26</v>
      </c>
      <c r="F2015" s="23">
        <v>41256</v>
      </c>
      <c r="G2015" s="24" t="s">
        <v>27</v>
      </c>
      <c r="H2015" s="25">
        <v>2903797.13</v>
      </c>
      <c r="I2015" s="25">
        <v>-1456113.8</v>
      </c>
      <c r="J2015" s="25">
        <v>1447683.3299999998</v>
      </c>
      <c r="K2015" s="41">
        <f t="shared" si="66"/>
        <v>2012</v>
      </c>
      <c r="L2015" s="42">
        <f t="shared" si="65"/>
        <v>287.1662824155639</v>
      </c>
      <c r="M2015" s="39">
        <f>(VLOOKUP(DATE(2005,12,1),IGPM!A:B,2,1)/VLOOKUP(DATE(YEAR(F2015),MONTH(F2015),1),IGPM!A:B,2,1))*H2015</f>
        <v>1906488.2868323491</v>
      </c>
      <c r="N2015" s="26" t="s">
        <v>28</v>
      </c>
      <c r="O2015" s="26" t="s">
        <v>29</v>
      </c>
      <c r="P2015" s="25">
        <v>-1456113.8</v>
      </c>
      <c r="Q2015" s="25">
        <v>1447683.3299999998</v>
      </c>
      <c r="R2015" s="25">
        <v>6815215.0282547837</v>
      </c>
      <c r="S2015" s="25">
        <v>-3417500.6752655553</v>
      </c>
      <c r="T2015" s="27">
        <v>3397714.3529892284</v>
      </c>
    </row>
    <row r="2016" spans="1:20">
      <c r="A2016" s="28" t="s">
        <v>2432</v>
      </c>
      <c r="B2016" s="22" t="s">
        <v>113</v>
      </c>
      <c r="C2016" s="22" t="s">
        <v>32</v>
      </c>
      <c r="D2016" s="22" t="s">
        <v>105</v>
      </c>
      <c r="E2016" s="22" t="s">
        <v>26</v>
      </c>
      <c r="F2016" s="23">
        <v>41256</v>
      </c>
      <c r="G2016" s="24" t="s">
        <v>27</v>
      </c>
      <c r="H2016" s="25">
        <v>2903797.13</v>
      </c>
      <c r="I2016" s="25">
        <v>-1456113.8</v>
      </c>
      <c r="J2016" s="25">
        <v>1447683.3299999998</v>
      </c>
      <c r="K2016" s="41">
        <f t="shared" si="66"/>
        <v>2012</v>
      </c>
      <c r="L2016" s="42">
        <f t="shared" si="65"/>
        <v>287.1662824155639</v>
      </c>
      <c r="M2016" s="39">
        <f>(VLOOKUP(DATE(2005,12,1),IGPM!A:B,2,1)/VLOOKUP(DATE(YEAR(F2016),MONTH(F2016),1),IGPM!A:B,2,1))*H2016</f>
        <v>1906488.2868323491</v>
      </c>
      <c r="N2016" s="26" t="s">
        <v>28</v>
      </c>
      <c r="O2016" s="26" t="s">
        <v>29</v>
      </c>
      <c r="P2016" s="25">
        <v>-1456113.8</v>
      </c>
      <c r="Q2016" s="25">
        <v>1447683.3299999998</v>
      </c>
      <c r="R2016" s="25">
        <v>6815215.0282547837</v>
      </c>
      <c r="S2016" s="25">
        <v>-3417500.6752655553</v>
      </c>
      <c r="T2016" s="27">
        <v>3397714.3529892284</v>
      </c>
    </row>
    <row r="2017" spans="1:20">
      <c r="A2017" s="28" t="s">
        <v>2433</v>
      </c>
      <c r="B2017" s="22" t="s">
        <v>220</v>
      </c>
      <c r="C2017" s="22" t="s">
        <v>32</v>
      </c>
      <c r="D2017" s="22" t="s">
        <v>105</v>
      </c>
      <c r="E2017" s="22" t="s">
        <v>26</v>
      </c>
      <c r="F2017" s="23">
        <v>41256</v>
      </c>
      <c r="G2017" s="24" t="s">
        <v>27</v>
      </c>
      <c r="H2017" s="25">
        <v>50413.14</v>
      </c>
      <c r="I2017" s="25">
        <v>-25665.5</v>
      </c>
      <c r="J2017" s="25">
        <v>24747.64</v>
      </c>
      <c r="K2017" s="41">
        <f t="shared" si="66"/>
        <v>2012</v>
      </c>
      <c r="L2017" s="42">
        <f t="shared" si="65"/>
        <v>282.85021371101283</v>
      </c>
      <c r="M2017" s="39">
        <f>(VLOOKUP(DATE(2005,12,1),IGPM!A:B,2,1)/VLOOKUP(DATE(YEAR(F2017),MONTH(F2017),1),IGPM!A:B,2,1))*H2017</f>
        <v>33098.751947743462</v>
      </c>
      <c r="N2017" s="26" t="s">
        <v>28</v>
      </c>
      <c r="O2017" s="26" t="s">
        <v>29</v>
      </c>
      <c r="P2017" s="25">
        <v>-25665.5</v>
      </c>
      <c r="Q2017" s="25">
        <v>24747.64</v>
      </c>
      <c r="R2017" s="25">
        <v>118319.69451306414</v>
      </c>
      <c r="S2017" s="25">
        <v>-60236.956466608659</v>
      </c>
      <c r="T2017" s="27">
        <v>58082.738046455481</v>
      </c>
    </row>
    <row r="2018" spans="1:20">
      <c r="A2018" s="28" t="s">
        <v>2434</v>
      </c>
      <c r="B2018" s="22" t="s">
        <v>220</v>
      </c>
      <c r="C2018" s="22" t="s">
        <v>32</v>
      </c>
      <c r="D2018" s="22" t="s">
        <v>105</v>
      </c>
      <c r="E2018" s="22" t="s">
        <v>26</v>
      </c>
      <c r="F2018" s="23">
        <v>41256</v>
      </c>
      <c r="G2018" s="24" t="s">
        <v>27</v>
      </c>
      <c r="H2018" s="25">
        <v>50413.14</v>
      </c>
      <c r="I2018" s="25">
        <v>-25665.5</v>
      </c>
      <c r="J2018" s="25">
        <v>24747.64</v>
      </c>
      <c r="K2018" s="41">
        <f t="shared" si="66"/>
        <v>2012</v>
      </c>
      <c r="L2018" s="42">
        <f t="shared" si="65"/>
        <v>282.85021371101283</v>
      </c>
      <c r="M2018" s="39">
        <f>(VLOOKUP(DATE(2005,12,1),IGPM!A:B,2,1)/VLOOKUP(DATE(YEAR(F2018),MONTH(F2018),1),IGPM!A:B,2,1))*H2018</f>
        <v>33098.751947743462</v>
      </c>
      <c r="N2018" s="26" t="s">
        <v>28</v>
      </c>
      <c r="O2018" s="26" t="s">
        <v>29</v>
      </c>
      <c r="P2018" s="25">
        <v>-25665.5</v>
      </c>
      <c r="Q2018" s="25">
        <v>24747.64</v>
      </c>
      <c r="R2018" s="25">
        <v>118319.69451306414</v>
      </c>
      <c r="S2018" s="25">
        <v>-60236.956466608659</v>
      </c>
      <c r="T2018" s="27">
        <v>58082.738046455481</v>
      </c>
    </row>
    <row r="2019" spans="1:20">
      <c r="A2019" s="28" t="s">
        <v>2435</v>
      </c>
      <c r="B2019" s="22" t="s">
        <v>523</v>
      </c>
      <c r="C2019" s="22" t="s">
        <v>32</v>
      </c>
      <c r="D2019" s="22" t="s">
        <v>105</v>
      </c>
      <c r="E2019" s="22" t="s">
        <v>26</v>
      </c>
      <c r="F2019" s="23">
        <v>41256</v>
      </c>
      <c r="G2019" s="24" t="s">
        <v>27</v>
      </c>
      <c r="H2019" s="25">
        <v>46380.09</v>
      </c>
      <c r="I2019" s="25">
        <v>-24136.05</v>
      </c>
      <c r="J2019" s="25">
        <v>22244.039999999997</v>
      </c>
      <c r="K2019" s="41">
        <f t="shared" si="66"/>
        <v>2012</v>
      </c>
      <c r="L2019" s="42">
        <f t="shared" si="65"/>
        <v>276.71192925105805</v>
      </c>
      <c r="M2019" s="39">
        <f>(VLOOKUP(DATE(2005,12,1),IGPM!A:B,2,1)/VLOOKUP(DATE(YEAR(F2019),MONTH(F2019),1),IGPM!A:B,2,1))*H2019</f>
        <v>30450.852579784099</v>
      </c>
      <c r="N2019" s="26" t="s">
        <v>28</v>
      </c>
      <c r="O2019" s="26" t="s">
        <v>29</v>
      </c>
      <c r="P2019" s="25">
        <v>-24136.05</v>
      </c>
      <c r="Q2019" s="25">
        <v>22244.039999999997</v>
      </c>
      <c r="R2019" s="25">
        <v>108854.12176842031</v>
      </c>
      <c r="S2019" s="25">
        <v>-56647.335650031746</v>
      </c>
      <c r="T2019" s="27">
        <v>52206.786118388569</v>
      </c>
    </row>
    <row r="2020" spans="1:20">
      <c r="A2020" s="28" t="s">
        <v>2436</v>
      </c>
      <c r="B2020" s="22" t="s">
        <v>2437</v>
      </c>
      <c r="C2020" s="22" t="s">
        <v>32</v>
      </c>
      <c r="D2020" s="22" t="s">
        <v>105</v>
      </c>
      <c r="E2020" s="22" t="s">
        <v>26</v>
      </c>
      <c r="F2020" s="23">
        <v>41256</v>
      </c>
      <c r="G2020" s="24" t="s">
        <v>27</v>
      </c>
      <c r="H2020" s="25">
        <v>37305.730000000003</v>
      </c>
      <c r="I2020" s="25">
        <v>-22852.3</v>
      </c>
      <c r="J2020" s="25">
        <v>14453.430000000004</v>
      </c>
      <c r="K2020" s="41">
        <f t="shared" si="66"/>
        <v>2012</v>
      </c>
      <c r="L2020" s="42">
        <f t="shared" si="65"/>
        <v>235.0759057075218</v>
      </c>
      <c r="M2020" s="39">
        <f>(VLOOKUP(DATE(2005,12,1),IGPM!A:B,2,1)/VLOOKUP(DATE(YEAR(F2020),MONTH(F2020),1),IGPM!A:B,2,1))*H2020</f>
        <v>24493.080643250785</v>
      </c>
      <c r="N2020" s="26" t="s">
        <v>28</v>
      </c>
      <c r="O2020" s="26" t="s">
        <v>29</v>
      </c>
      <c r="P2020" s="25">
        <v>-22852.3</v>
      </c>
      <c r="Q2020" s="25">
        <v>14453.430000000004</v>
      </c>
      <c r="R2020" s="25">
        <v>87556.588960474444</v>
      </c>
      <c r="S2020" s="25">
        <v>-53634.373001183725</v>
      </c>
      <c r="T2020" s="27">
        <v>33922.215959290719</v>
      </c>
    </row>
    <row r="2021" spans="1:20">
      <c r="A2021" s="28" t="s">
        <v>2438</v>
      </c>
      <c r="B2021" s="22" t="s">
        <v>2439</v>
      </c>
      <c r="C2021" s="22" t="s">
        <v>32</v>
      </c>
      <c r="D2021" s="22" t="s">
        <v>105</v>
      </c>
      <c r="E2021" s="22" t="s">
        <v>26</v>
      </c>
      <c r="F2021" s="23">
        <v>41256</v>
      </c>
      <c r="G2021" s="24" t="s">
        <v>27</v>
      </c>
      <c r="H2021" s="25">
        <v>278280.56</v>
      </c>
      <c r="I2021" s="25">
        <v>-170465.77</v>
      </c>
      <c r="J2021" s="25">
        <v>107814.79000000001</v>
      </c>
      <c r="K2021" s="41">
        <f t="shared" si="66"/>
        <v>2012</v>
      </c>
      <c r="L2021" s="42">
        <f t="shared" si="65"/>
        <v>235.07593718081938</v>
      </c>
      <c r="M2021" s="39">
        <f>(VLOOKUP(DATE(2005,12,1),IGPM!A:B,2,1)/VLOOKUP(DATE(YEAR(F2021),MONTH(F2021),1),IGPM!A:B,2,1))*H2021</f>
        <v>182705.12860970656</v>
      </c>
      <c r="N2021" s="26" t="s">
        <v>28</v>
      </c>
      <c r="O2021" s="26" t="s">
        <v>29</v>
      </c>
      <c r="P2021" s="25">
        <v>-170465.77</v>
      </c>
      <c r="Q2021" s="25">
        <v>107814.79000000001</v>
      </c>
      <c r="R2021" s="25">
        <v>653124.77755054366</v>
      </c>
      <c r="S2021" s="25">
        <v>-400083.34793933196</v>
      </c>
      <c r="T2021" s="27">
        <v>253041.4296112117</v>
      </c>
    </row>
    <row r="2022" spans="1:20">
      <c r="A2022" s="28" t="s">
        <v>2440</v>
      </c>
      <c r="B2022" s="22" t="s">
        <v>2439</v>
      </c>
      <c r="C2022" s="22" t="s">
        <v>32</v>
      </c>
      <c r="D2022" s="22" t="s">
        <v>105</v>
      </c>
      <c r="E2022" s="22" t="s">
        <v>26</v>
      </c>
      <c r="F2022" s="23">
        <v>41256</v>
      </c>
      <c r="G2022" s="24" t="s">
        <v>27</v>
      </c>
      <c r="H2022" s="25">
        <v>278280.56</v>
      </c>
      <c r="I2022" s="25">
        <v>-170465.77</v>
      </c>
      <c r="J2022" s="25">
        <v>107814.79000000001</v>
      </c>
      <c r="K2022" s="41">
        <f t="shared" si="66"/>
        <v>2012</v>
      </c>
      <c r="L2022" s="42">
        <f t="shared" si="65"/>
        <v>235.07593718081938</v>
      </c>
      <c r="M2022" s="39">
        <f>(VLOOKUP(DATE(2005,12,1),IGPM!A:B,2,1)/VLOOKUP(DATE(YEAR(F2022),MONTH(F2022),1),IGPM!A:B,2,1))*H2022</f>
        <v>182705.12860970656</v>
      </c>
      <c r="N2022" s="26" t="s">
        <v>28</v>
      </c>
      <c r="O2022" s="26" t="s">
        <v>29</v>
      </c>
      <c r="P2022" s="25">
        <v>-170465.77</v>
      </c>
      <c r="Q2022" s="25">
        <v>107814.79000000001</v>
      </c>
      <c r="R2022" s="25">
        <v>653124.77755054366</v>
      </c>
      <c r="S2022" s="25">
        <v>-400083.34793933196</v>
      </c>
      <c r="T2022" s="27">
        <v>253041.4296112117</v>
      </c>
    </row>
    <row r="2023" spans="1:20">
      <c r="A2023" s="28" t="s">
        <v>2441</v>
      </c>
      <c r="B2023" s="22" t="s">
        <v>2413</v>
      </c>
      <c r="C2023" s="22" t="s">
        <v>32</v>
      </c>
      <c r="D2023" s="22" t="s">
        <v>105</v>
      </c>
      <c r="E2023" s="22" t="s">
        <v>26</v>
      </c>
      <c r="F2023" s="23">
        <v>41256</v>
      </c>
      <c r="G2023" s="24" t="s">
        <v>27</v>
      </c>
      <c r="H2023" s="25">
        <v>16132.21</v>
      </c>
      <c r="I2023" s="25">
        <v>-8139.56</v>
      </c>
      <c r="J2023" s="25">
        <v>7992.6499999999987</v>
      </c>
      <c r="K2023" s="41">
        <f t="shared" si="66"/>
        <v>2012</v>
      </c>
      <c r="L2023" s="42">
        <f t="shared" si="65"/>
        <v>285.40096024846548</v>
      </c>
      <c r="M2023" s="39">
        <f>(VLOOKUP(DATE(2005,12,1),IGPM!A:B,2,1)/VLOOKUP(DATE(YEAR(F2023),MONTH(F2023),1),IGPM!A:B,2,1))*H2023</f>
        <v>10591.604037338411</v>
      </c>
      <c r="N2023" s="26" t="s">
        <v>28</v>
      </c>
      <c r="O2023" s="26" t="s">
        <v>29</v>
      </c>
      <c r="P2023" s="25">
        <v>-8139.56</v>
      </c>
      <c r="Q2023" s="25">
        <v>7992.6499999999987</v>
      </c>
      <c r="R2023" s="25">
        <v>37862.314448586192</v>
      </c>
      <c r="S2023" s="25">
        <v>-19103.556189333896</v>
      </c>
      <c r="T2023" s="27">
        <v>18758.758259252296</v>
      </c>
    </row>
    <row r="2024" spans="1:20">
      <c r="A2024" s="28" t="s">
        <v>2442</v>
      </c>
      <c r="B2024" s="22" t="s">
        <v>53</v>
      </c>
      <c r="C2024" s="22" t="s">
        <v>32</v>
      </c>
      <c r="D2024" s="22" t="s">
        <v>105</v>
      </c>
      <c r="E2024" s="22" t="s">
        <v>26</v>
      </c>
      <c r="F2024" s="23">
        <v>41256</v>
      </c>
      <c r="G2024" s="24" t="s">
        <v>27</v>
      </c>
      <c r="H2024" s="25">
        <v>50413.14</v>
      </c>
      <c r="I2024" s="25">
        <v>-25436.12</v>
      </c>
      <c r="J2024" s="25">
        <v>24977.02</v>
      </c>
      <c r="K2024" s="41">
        <f t="shared" si="66"/>
        <v>2012</v>
      </c>
      <c r="L2024" s="42">
        <f t="shared" si="65"/>
        <v>285.40092435481512</v>
      </c>
      <c r="M2024" s="39">
        <f>(VLOOKUP(DATE(2005,12,1),IGPM!A:B,2,1)/VLOOKUP(DATE(YEAR(F2024),MONTH(F2024),1),IGPM!A:B,2,1))*H2024</f>
        <v>33098.751947743462</v>
      </c>
      <c r="N2024" s="26" t="s">
        <v>28</v>
      </c>
      <c r="O2024" s="26" t="s">
        <v>29</v>
      </c>
      <c r="P2024" s="25">
        <v>-25436.12</v>
      </c>
      <c r="Q2024" s="25">
        <v>24977.02</v>
      </c>
      <c r="R2024" s="25">
        <v>118319.69451306414</v>
      </c>
      <c r="S2024" s="25">
        <v>-59698.601356662984</v>
      </c>
      <c r="T2024" s="27">
        <v>58621.093156401155</v>
      </c>
    </row>
    <row r="2025" spans="1:20">
      <c r="A2025" s="28" t="s">
        <v>2443</v>
      </c>
      <c r="B2025" s="22" t="s">
        <v>867</v>
      </c>
      <c r="C2025" s="22" t="s">
        <v>32</v>
      </c>
      <c r="D2025" s="22" t="s">
        <v>105</v>
      </c>
      <c r="E2025" s="22" t="s">
        <v>26</v>
      </c>
      <c r="F2025" s="23">
        <v>41256</v>
      </c>
      <c r="G2025" s="24" t="s">
        <v>27</v>
      </c>
      <c r="H2025" s="25">
        <v>50413.14</v>
      </c>
      <c r="I2025" s="25">
        <v>-25436.12</v>
      </c>
      <c r="J2025" s="25">
        <v>24977.02</v>
      </c>
      <c r="K2025" s="41">
        <f t="shared" si="66"/>
        <v>2012</v>
      </c>
      <c r="L2025" s="42">
        <f t="shared" si="65"/>
        <v>285.40092435481512</v>
      </c>
      <c r="M2025" s="39">
        <f>(VLOOKUP(DATE(2005,12,1),IGPM!A:B,2,1)/VLOOKUP(DATE(YEAR(F2025),MONTH(F2025),1),IGPM!A:B,2,1))*H2025</f>
        <v>33098.751947743462</v>
      </c>
      <c r="N2025" s="26" t="s">
        <v>28</v>
      </c>
      <c r="O2025" s="26" t="s">
        <v>29</v>
      </c>
      <c r="P2025" s="25">
        <v>-25436.12</v>
      </c>
      <c r="Q2025" s="25">
        <v>24977.02</v>
      </c>
      <c r="R2025" s="25">
        <v>118319.69451306414</v>
      </c>
      <c r="S2025" s="25">
        <v>-59698.601356662984</v>
      </c>
      <c r="T2025" s="27">
        <v>58621.093156401155</v>
      </c>
    </row>
    <row r="2026" spans="1:20">
      <c r="A2026" s="28" t="s">
        <v>2444</v>
      </c>
      <c r="B2026" s="22" t="s">
        <v>2413</v>
      </c>
      <c r="C2026" s="22" t="s">
        <v>32</v>
      </c>
      <c r="D2026" s="22" t="s">
        <v>105</v>
      </c>
      <c r="E2026" s="22" t="s">
        <v>26</v>
      </c>
      <c r="F2026" s="23">
        <v>41256</v>
      </c>
      <c r="G2026" s="24" t="s">
        <v>27</v>
      </c>
      <c r="H2026" s="25">
        <v>16132.21</v>
      </c>
      <c r="I2026" s="25">
        <v>-8139.56</v>
      </c>
      <c r="J2026" s="25">
        <v>7992.6499999999987</v>
      </c>
      <c r="K2026" s="41">
        <f t="shared" si="66"/>
        <v>2012</v>
      </c>
      <c r="L2026" s="42">
        <f t="shared" si="65"/>
        <v>285.40096024846548</v>
      </c>
      <c r="M2026" s="39">
        <f>(VLOOKUP(DATE(2005,12,1),IGPM!A:B,2,1)/VLOOKUP(DATE(YEAR(F2026),MONTH(F2026),1),IGPM!A:B,2,1))*H2026</f>
        <v>10591.604037338411</v>
      </c>
      <c r="N2026" s="26" t="s">
        <v>28</v>
      </c>
      <c r="O2026" s="26" t="s">
        <v>29</v>
      </c>
      <c r="P2026" s="25">
        <v>-8139.56</v>
      </c>
      <c r="Q2026" s="25">
        <v>7992.6499999999987</v>
      </c>
      <c r="R2026" s="25">
        <v>37862.314448586192</v>
      </c>
      <c r="S2026" s="25">
        <v>-19103.556189333896</v>
      </c>
      <c r="T2026" s="27">
        <v>18758.758259252296</v>
      </c>
    </row>
    <row r="2027" spans="1:20">
      <c r="A2027" s="28" t="s">
        <v>2445</v>
      </c>
      <c r="B2027" s="22" t="s">
        <v>53</v>
      </c>
      <c r="C2027" s="22" t="s">
        <v>32</v>
      </c>
      <c r="D2027" s="22" t="s">
        <v>105</v>
      </c>
      <c r="E2027" s="22" t="s">
        <v>26</v>
      </c>
      <c r="F2027" s="23">
        <v>41256</v>
      </c>
      <c r="G2027" s="24" t="s">
        <v>27</v>
      </c>
      <c r="H2027" s="25">
        <v>50413.14</v>
      </c>
      <c r="I2027" s="25">
        <v>-25436.12</v>
      </c>
      <c r="J2027" s="25">
        <v>24977.02</v>
      </c>
      <c r="K2027" s="41">
        <f t="shared" si="66"/>
        <v>2012</v>
      </c>
      <c r="L2027" s="42">
        <f t="shared" si="65"/>
        <v>285.40092435481512</v>
      </c>
      <c r="M2027" s="39">
        <f>(VLOOKUP(DATE(2005,12,1),IGPM!A:B,2,1)/VLOOKUP(DATE(YEAR(F2027),MONTH(F2027),1),IGPM!A:B,2,1))*H2027</f>
        <v>33098.751947743462</v>
      </c>
      <c r="N2027" s="26" t="s">
        <v>28</v>
      </c>
      <c r="O2027" s="26" t="s">
        <v>29</v>
      </c>
      <c r="P2027" s="25">
        <v>-25436.12</v>
      </c>
      <c r="Q2027" s="25">
        <v>24977.02</v>
      </c>
      <c r="R2027" s="25">
        <v>118319.69451306414</v>
      </c>
      <c r="S2027" s="25">
        <v>-59698.601356662984</v>
      </c>
      <c r="T2027" s="27">
        <v>58621.093156401155</v>
      </c>
    </row>
    <row r="2028" spans="1:20">
      <c r="A2028" s="28" t="s">
        <v>2446</v>
      </c>
      <c r="B2028" s="22" t="s">
        <v>53</v>
      </c>
      <c r="C2028" s="22" t="s">
        <v>32</v>
      </c>
      <c r="D2028" s="22" t="s">
        <v>105</v>
      </c>
      <c r="E2028" s="22" t="s">
        <v>26</v>
      </c>
      <c r="F2028" s="23">
        <v>41256</v>
      </c>
      <c r="G2028" s="24" t="s">
        <v>27</v>
      </c>
      <c r="H2028" s="25">
        <v>50413.14</v>
      </c>
      <c r="I2028" s="25">
        <v>-25436.12</v>
      </c>
      <c r="J2028" s="25">
        <v>24977.02</v>
      </c>
      <c r="K2028" s="41">
        <f t="shared" si="66"/>
        <v>2012</v>
      </c>
      <c r="L2028" s="42">
        <f t="shared" si="65"/>
        <v>285.40092435481512</v>
      </c>
      <c r="M2028" s="39">
        <f>(VLOOKUP(DATE(2005,12,1),IGPM!A:B,2,1)/VLOOKUP(DATE(YEAR(F2028),MONTH(F2028),1),IGPM!A:B,2,1))*H2028</f>
        <v>33098.751947743462</v>
      </c>
      <c r="N2028" s="26" t="s">
        <v>28</v>
      </c>
      <c r="O2028" s="26" t="s">
        <v>29</v>
      </c>
      <c r="P2028" s="25">
        <v>-25436.12</v>
      </c>
      <c r="Q2028" s="25">
        <v>24977.02</v>
      </c>
      <c r="R2028" s="25">
        <v>118319.69451306414</v>
      </c>
      <c r="S2028" s="25">
        <v>-59698.601356662984</v>
      </c>
      <c r="T2028" s="27">
        <v>58621.093156401155</v>
      </c>
    </row>
    <row r="2029" spans="1:20">
      <c r="A2029" s="28" t="s">
        <v>2447</v>
      </c>
      <c r="B2029" s="22" t="s">
        <v>734</v>
      </c>
      <c r="C2029" s="22" t="s">
        <v>32</v>
      </c>
      <c r="D2029" s="22" t="s">
        <v>105</v>
      </c>
      <c r="E2029" s="22" t="s">
        <v>26</v>
      </c>
      <c r="F2029" s="23">
        <v>41256</v>
      </c>
      <c r="G2029" s="24" t="s">
        <v>27</v>
      </c>
      <c r="H2029" s="25">
        <v>8066.1</v>
      </c>
      <c r="I2029" s="25">
        <v>-4011.76</v>
      </c>
      <c r="J2029" s="25">
        <v>4054.34</v>
      </c>
      <c r="K2029" s="41">
        <f t="shared" si="66"/>
        <v>2012</v>
      </c>
      <c r="L2029" s="42">
        <f t="shared" si="65"/>
        <v>289.52838654356196</v>
      </c>
      <c r="M2029" s="39">
        <f>(VLOOKUP(DATE(2005,12,1),IGPM!A:B,2,1)/VLOOKUP(DATE(YEAR(F2029),MONTH(F2029),1),IGPM!A:B,2,1))*H2029</f>
        <v>5295.7987359187218</v>
      </c>
      <c r="N2029" s="26" t="s">
        <v>28</v>
      </c>
      <c r="O2029" s="26" t="s">
        <v>29</v>
      </c>
      <c r="P2029" s="25">
        <v>-4011.76</v>
      </c>
      <c r="Q2029" s="25">
        <v>4054.34</v>
      </c>
      <c r="R2029" s="25">
        <v>18931.14548928765</v>
      </c>
      <c r="S2029" s="25">
        <v>-9415.6050914450134</v>
      </c>
      <c r="T2029" s="27">
        <v>9515.5403978426366</v>
      </c>
    </row>
    <row r="2030" spans="1:20">
      <c r="A2030" s="28" t="s">
        <v>2448</v>
      </c>
      <c r="B2030" s="22" t="s">
        <v>734</v>
      </c>
      <c r="C2030" s="22" t="s">
        <v>32</v>
      </c>
      <c r="D2030" s="22" t="s">
        <v>105</v>
      </c>
      <c r="E2030" s="22" t="s">
        <v>26</v>
      </c>
      <c r="F2030" s="23">
        <v>41256</v>
      </c>
      <c r="G2030" s="24" t="s">
        <v>27</v>
      </c>
      <c r="H2030" s="25">
        <v>8066.1</v>
      </c>
      <c r="I2030" s="25">
        <v>-4011.76</v>
      </c>
      <c r="J2030" s="25">
        <v>4054.34</v>
      </c>
      <c r="K2030" s="41">
        <f t="shared" si="66"/>
        <v>2012</v>
      </c>
      <c r="L2030" s="42">
        <f t="shared" si="65"/>
        <v>289.52838654356196</v>
      </c>
      <c r="M2030" s="39">
        <f>(VLOOKUP(DATE(2005,12,1),IGPM!A:B,2,1)/VLOOKUP(DATE(YEAR(F2030),MONTH(F2030),1),IGPM!A:B,2,1))*H2030</f>
        <v>5295.7987359187218</v>
      </c>
      <c r="N2030" s="26" t="s">
        <v>28</v>
      </c>
      <c r="O2030" s="26" t="s">
        <v>29</v>
      </c>
      <c r="P2030" s="25">
        <v>-4011.76</v>
      </c>
      <c r="Q2030" s="25">
        <v>4054.34</v>
      </c>
      <c r="R2030" s="25">
        <v>18931.14548928765</v>
      </c>
      <c r="S2030" s="25">
        <v>-9415.6050914450134</v>
      </c>
      <c r="T2030" s="27">
        <v>9515.5403978426366</v>
      </c>
    </row>
    <row r="2031" spans="1:20">
      <c r="A2031" s="28" t="s">
        <v>2449</v>
      </c>
      <c r="B2031" s="22" t="s">
        <v>68</v>
      </c>
      <c r="C2031" s="22" t="s">
        <v>69</v>
      </c>
      <c r="D2031" s="22" t="s">
        <v>105</v>
      </c>
      <c r="E2031" s="22" t="s">
        <v>26</v>
      </c>
      <c r="F2031" s="23">
        <v>41256</v>
      </c>
      <c r="G2031" s="24" t="s">
        <v>27</v>
      </c>
      <c r="H2031" s="25">
        <v>2903797.13</v>
      </c>
      <c r="I2031" s="25">
        <v>-1456113.8</v>
      </c>
      <c r="J2031" s="25">
        <v>1447683.3299999998</v>
      </c>
      <c r="K2031" s="41">
        <f t="shared" si="66"/>
        <v>2012</v>
      </c>
      <c r="L2031" s="42">
        <f t="shared" si="65"/>
        <v>287.1662824155639</v>
      </c>
      <c r="M2031" s="39">
        <f>(VLOOKUP(DATE(2005,12,1),IGPM!A:B,2,1)/VLOOKUP(DATE(YEAR(F2031),MONTH(F2031),1),IGPM!A:B,2,1))*H2031</f>
        <v>1906488.2868323491</v>
      </c>
      <c r="N2031" s="26" t="s">
        <v>28</v>
      </c>
      <c r="O2031" s="26" t="s">
        <v>29</v>
      </c>
      <c r="P2031" s="25">
        <v>-1456113.8</v>
      </c>
      <c r="Q2031" s="25">
        <v>1447683.3299999998</v>
      </c>
      <c r="R2031" s="25">
        <v>6815215.0282547837</v>
      </c>
      <c r="S2031" s="25">
        <v>-3417500.6752655553</v>
      </c>
      <c r="T2031" s="27">
        <v>3397714.3529892284</v>
      </c>
    </row>
    <row r="2032" spans="1:20">
      <c r="A2032" s="28" t="s">
        <v>2450</v>
      </c>
      <c r="B2032" s="22" t="s">
        <v>316</v>
      </c>
      <c r="C2032" s="22" t="s">
        <v>32</v>
      </c>
      <c r="D2032" s="22" t="s">
        <v>105</v>
      </c>
      <c r="E2032" s="22" t="s">
        <v>26</v>
      </c>
      <c r="F2032" s="23">
        <v>41256</v>
      </c>
      <c r="G2032" s="24" t="s">
        <v>27</v>
      </c>
      <c r="H2032" s="25">
        <v>28231.360000000001</v>
      </c>
      <c r="I2032" s="25">
        <v>-17023.099999999999</v>
      </c>
      <c r="J2032" s="25">
        <v>11208.260000000002</v>
      </c>
      <c r="K2032" s="41">
        <f t="shared" si="66"/>
        <v>2012</v>
      </c>
      <c r="L2032" s="42">
        <f t="shared" si="65"/>
        <v>238.81172289418498</v>
      </c>
      <c r="M2032" s="39">
        <f>(VLOOKUP(DATE(2005,12,1),IGPM!A:B,2,1)/VLOOKUP(DATE(YEAR(F2032),MONTH(F2032),1),IGPM!A:B,2,1))*H2032</f>
        <v>18535.302141216496</v>
      </c>
      <c r="N2032" s="26" t="s">
        <v>28</v>
      </c>
      <c r="O2032" s="26" t="s">
        <v>29</v>
      </c>
      <c r="P2032" s="25">
        <v>-17023.099999999999</v>
      </c>
      <c r="Q2032" s="25">
        <v>11208.260000000002</v>
      </c>
      <c r="R2032" s="25">
        <v>66259.03268251766</v>
      </c>
      <c r="S2032" s="25">
        <v>-39953.234249351299</v>
      </c>
      <c r="T2032" s="27">
        <v>26305.798433166361</v>
      </c>
    </row>
    <row r="2033" spans="1:20">
      <c r="A2033" s="28" t="s">
        <v>2451</v>
      </c>
      <c r="B2033" s="22" t="s">
        <v>68</v>
      </c>
      <c r="C2033" s="22" t="s">
        <v>69</v>
      </c>
      <c r="D2033" s="22" t="s">
        <v>105</v>
      </c>
      <c r="E2033" s="22" t="s">
        <v>26</v>
      </c>
      <c r="F2033" s="23">
        <v>41256</v>
      </c>
      <c r="G2033" s="24" t="s">
        <v>27</v>
      </c>
      <c r="H2033" s="25">
        <v>1292143.1299999999</v>
      </c>
      <c r="I2033" s="25">
        <v>-576762.21</v>
      </c>
      <c r="J2033" s="25">
        <v>715380.91999999993</v>
      </c>
      <c r="K2033" s="41">
        <f t="shared" si="66"/>
        <v>2012</v>
      </c>
      <c r="L2033" s="42">
        <f t="shared" si="65"/>
        <v>322.60888021772433</v>
      </c>
      <c r="M2033" s="39">
        <f>(VLOOKUP(DATE(2005,12,1),IGPM!A:B,2,1)/VLOOKUP(DATE(YEAR(F2033),MONTH(F2033),1),IGPM!A:B,2,1))*H2033</f>
        <v>848356.69710021699</v>
      </c>
      <c r="N2033" s="26" t="s">
        <v>28</v>
      </c>
      <c r="O2033" s="26" t="s">
        <v>29</v>
      </c>
      <c r="P2033" s="25">
        <v>-576762.21</v>
      </c>
      <c r="Q2033" s="25">
        <v>715380.91999999993</v>
      </c>
      <c r="R2033" s="25">
        <v>3032661.3341036583</v>
      </c>
      <c r="S2033" s="25">
        <v>-1353661.5353433597</v>
      </c>
      <c r="T2033" s="27">
        <v>1678999.7987602986</v>
      </c>
    </row>
    <row r="2034" spans="1:20">
      <c r="A2034" s="28" t="s">
        <v>2452</v>
      </c>
      <c r="B2034" s="22" t="s">
        <v>68</v>
      </c>
      <c r="C2034" s="22" t="s">
        <v>69</v>
      </c>
      <c r="D2034" s="22" t="s">
        <v>105</v>
      </c>
      <c r="E2034" s="22" t="s">
        <v>26</v>
      </c>
      <c r="F2034" s="23">
        <v>41256</v>
      </c>
      <c r="G2034" s="24" t="s">
        <v>27</v>
      </c>
      <c r="H2034" s="25">
        <v>29999.99</v>
      </c>
      <c r="I2034" s="25">
        <v>-13216.5</v>
      </c>
      <c r="J2034" s="25">
        <v>16783.490000000002</v>
      </c>
      <c r="K2034" s="41">
        <f t="shared" si="66"/>
        <v>2012</v>
      </c>
      <c r="L2034" s="42">
        <f t="shared" si="65"/>
        <v>326.86403813415052</v>
      </c>
      <c r="M2034" s="39">
        <f>(VLOOKUP(DATE(2005,12,1),IGPM!A:B,2,1)/VLOOKUP(DATE(YEAR(F2034),MONTH(F2034),1),IGPM!A:B,2,1))*H2034</f>
        <v>19696.496338946246</v>
      </c>
      <c r="N2034" s="26" t="s">
        <v>28</v>
      </c>
      <c r="O2034" s="26" t="s">
        <v>29</v>
      </c>
      <c r="P2034" s="25">
        <v>-13216.5</v>
      </c>
      <c r="Q2034" s="25">
        <v>16783.490000000002</v>
      </c>
      <c r="R2034" s="25">
        <v>70410.009219718893</v>
      </c>
      <c r="S2034" s="25">
        <v>-31019.139901460454</v>
      </c>
      <c r="T2034" s="27">
        <v>39390.869318258439</v>
      </c>
    </row>
    <row r="2035" spans="1:20">
      <c r="A2035" s="28" t="s">
        <v>2453</v>
      </c>
      <c r="B2035" s="22" t="s">
        <v>316</v>
      </c>
      <c r="C2035" s="22" t="s">
        <v>32</v>
      </c>
      <c r="D2035" s="22" t="s">
        <v>105</v>
      </c>
      <c r="E2035" s="22" t="s">
        <v>26</v>
      </c>
      <c r="F2035" s="23">
        <v>41256</v>
      </c>
      <c r="G2035" s="24" t="s">
        <v>27</v>
      </c>
      <c r="H2035" s="25">
        <v>28231.360000000001</v>
      </c>
      <c r="I2035" s="25">
        <v>-17023.099999999999</v>
      </c>
      <c r="J2035" s="25">
        <v>11208.260000000002</v>
      </c>
      <c r="K2035" s="41">
        <f t="shared" si="66"/>
        <v>2012</v>
      </c>
      <c r="L2035" s="42">
        <f t="shared" si="65"/>
        <v>238.81172289418498</v>
      </c>
      <c r="M2035" s="39">
        <f>(VLOOKUP(DATE(2005,12,1),IGPM!A:B,2,1)/VLOOKUP(DATE(YEAR(F2035),MONTH(F2035),1),IGPM!A:B,2,1))*H2035</f>
        <v>18535.302141216496</v>
      </c>
      <c r="N2035" s="26" t="s">
        <v>28</v>
      </c>
      <c r="O2035" s="26" t="s">
        <v>29</v>
      </c>
      <c r="P2035" s="25">
        <v>-17023.099999999999</v>
      </c>
      <c r="Q2035" s="25">
        <v>11208.260000000002</v>
      </c>
      <c r="R2035" s="25">
        <v>66259.03268251766</v>
      </c>
      <c r="S2035" s="25">
        <v>-39953.234249351299</v>
      </c>
      <c r="T2035" s="27">
        <v>26305.798433166361</v>
      </c>
    </row>
    <row r="2036" spans="1:20">
      <c r="A2036" s="28" t="s">
        <v>2454</v>
      </c>
      <c r="B2036" s="22" t="s">
        <v>996</v>
      </c>
      <c r="C2036" s="22" t="s">
        <v>32</v>
      </c>
      <c r="D2036" s="22" t="s">
        <v>105</v>
      </c>
      <c r="E2036" s="22" t="s">
        <v>26</v>
      </c>
      <c r="F2036" s="23">
        <v>41256</v>
      </c>
      <c r="G2036" s="24" t="s">
        <v>27</v>
      </c>
      <c r="H2036" s="25">
        <v>45371.83</v>
      </c>
      <c r="I2036" s="25">
        <v>-24658.76</v>
      </c>
      <c r="J2036" s="25">
        <v>20713.070000000003</v>
      </c>
      <c r="K2036" s="41">
        <f t="shared" si="66"/>
        <v>2012</v>
      </c>
      <c r="L2036" s="42">
        <f t="shared" si="65"/>
        <v>264.95831582772212</v>
      </c>
      <c r="M2036" s="39">
        <f>(VLOOKUP(DATE(2005,12,1),IGPM!A:B,2,1)/VLOOKUP(DATE(YEAR(F2036),MONTH(F2036),1),IGPM!A:B,2,1))*H2036</f>
        <v>29788.879379169506</v>
      </c>
      <c r="N2036" s="26" t="s">
        <v>28</v>
      </c>
      <c r="O2036" s="26" t="s">
        <v>29</v>
      </c>
      <c r="P2036" s="25">
        <v>-24658.76</v>
      </c>
      <c r="Q2036" s="25">
        <v>20713.070000000003</v>
      </c>
      <c r="R2036" s="25">
        <v>106487.73444976208</v>
      </c>
      <c r="S2036" s="25">
        <v>-57874.136589606707</v>
      </c>
      <c r="T2036" s="27">
        <v>48613.597860155372</v>
      </c>
    </row>
    <row r="2037" spans="1:20">
      <c r="A2037" s="28" t="s">
        <v>2455</v>
      </c>
      <c r="B2037" s="22" t="s">
        <v>88</v>
      </c>
      <c r="C2037" s="22" t="s">
        <v>32</v>
      </c>
      <c r="D2037" s="22" t="s">
        <v>105</v>
      </c>
      <c r="E2037" s="22" t="s">
        <v>26</v>
      </c>
      <c r="F2037" s="23">
        <v>41256</v>
      </c>
      <c r="G2037" s="24" t="s">
        <v>27</v>
      </c>
      <c r="H2037" s="25">
        <v>78644.509999999995</v>
      </c>
      <c r="I2037" s="25">
        <v>-49491.3</v>
      </c>
      <c r="J2037" s="25">
        <v>29153.209999999992</v>
      </c>
      <c r="K2037" s="41">
        <f t="shared" si="66"/>
        <v>2012</v>
      </c>
      <c r="L2037" s="42">
        <f t="shared" si="65"/>
        <v>228.82424668578111</v>
      </c>
      <c r="M2037" s="39">
        <f>(VLOOKUP(DATE(2005,12,1),IGPM!A:B,2,1)/VLOOKUP(DATE(YEAR(F2037),MONTH(F2037),1),IGPM!A:B,2,1))*H2037</f>
        <v>51634.060654460925</v>
      </c>
      <c r="N2037" s="26" t="s">
        <v>28</v>
      </c>
      <c r="O2037" s="26" t="s">
        <v>29</v>
      </c>
      <c r="P2037" s="25">
        <v>-49491.3</v>
      </c>
      <c r="Q2037" s="25">
        <v>29153.209999999992</v>
      </c>
      <c r="R2037" s="25">
        <v>184578.7506655927</v>
      </c>
      <c r="S2037" s="25">
        <v>-116156.13502857414</v>
      </c>
      <c r="T2037" s="27">
        <v>68422.615637018564</v>
      </c>
    </row>
    <row r="2038" spans="1:20">
      <c r="A2038" s="28" t="s">
        <v>2456</v>
      </c>
      <c r="B2038" s="22" t="s">
        <v>2457</v>
      </c>
      <c r="C2038" s="22" t="s">
        <v>24</v>
      </c>
      <c r="D2038" s="22" t="s">
        <v>105</v>
      </c>
      <c r="E2038" s="22" t="s">
        <v>26</v>
      </c>
      <c r="F2038" s="23">
        <v>41256</v>
      </c>
      <c r="G2038" s="24" t="s">
        <v>27</v>
      </c>
      <c r="H2038" s="25">
        <v>15123.94</v>
      </c>
      <c r="I2038" s="25">
        <v>-15123.94</v>
      </c>
      <c r="J2038" s="25">
        <v>0</v>
      </c>
      <c r="K2038" s="41">
        <f t="shared" si="66"/>
        <v>2012</v>
      </c>
      <c r="L2038" s="42">
        <f t="shared" si="65"/>
        <v>144</v>
      </c>
      <c r="M2038" s="39">
        <f>(VLOOKUP(DATE(2005,12,1),IGPM!A:B,2,1)/VLOOKUP(DATE(YEAR(F2038),MONTH(F2038),1),IGPM!A:B,2,1))*H2038</f>
        <v>9929.624271222845</v>
      </c>
      <c r="N2038" s="26" t="s">
        <v>28</v>
      </c>
      <c r="O2038" s="26" t="s">
        <v>29</v>
      </c>
      <c r="P2038" s="25">
        <v>-15123.94</v>
      </c>
      <c r="Q2038" s="25">
        <v>0</v>
      </c>
      <c r="R2038" s="25">
        <v>35495.903659917058</v>
      </c>
      <c r="S2038" s="25">
        <v>-35495.903659917058</v>
      </c>
      <c r="T2038" s="27">
        <v>0</v>
      </c>
    </row>
    <row r="2039" spans="1:20">
      <c r="A2039" s="28" t="s">
        <v>2458</v>
      </c>
      <c r="B2039" s="22" t="s">
        <v>23</v>
      </c>
      <c r="C2039" s="22" t="s">
        <v>24</v>
      </c>
      <c r="D2039" s="22" t="s">
        <v>105</v>
      </c>
      <c r="E2039" s="22" t="s">
        <v>26</v>
      </c>
      <c r="F2039" s="23">
        <v>41256</v>
      </c>
      <c r="G2039" s="24" t="s">
        <v>27</v>
      </c>
      <c r="H2039" s="25">
        <v>7057.84</v>
      </c>
      <c r="I2039" s="25">
        <v>-4323.41</v>
      </c>
      <c r="J2039" s="25">
        <v>2734.4300000000003</v>
      </c>
      <c r="K2039" s="41">
        <f t="shared" si="66"/>
        <v>2012</v>
      </c>
      <c r="L2039" s="42">
        <f t="shared" si="65"/>
        <v>235.07577583435298</v>
      </c>
      <c r="M2039" s="39">
        <f>(VLOOKUP(DATE(2005,12,1),IGPM!A:B,2,1)/VLOOKUP(DATE(YEAR(F2039),MONTH(F2039),1),IGPM!A:B,2,1))*H2039</f>
        <v>4633.8255353041241</v>
      </c>
      <c r="N2039" s="26" t="s">
        <v>28</v>
      </c>
      <c r="O2039" s="26" t="s">
        <v>29</v>
      </c>
      <c r="P2039" s="25">
        <v>-4323.41</v>
      </c>
      <c r="Q2039" s="25">
        <v>2734.4300000000003</v>
      </c>
      <c r="R2039" s="25">
        <v>16564.758170629415</v>
      </c>
      <c r="S2039" s="25">
        <v>-10147.047981036822</v>
      </c>
      <c r="T2039" s="27">
        <v>6417.7101895925935</v>
      </c>
    </row>
    <row r="2040" spans="1:20">
      <c r="A2040" s="28" t="s">
        <v>2459</v>
      </c>
      <c r="B2040" s="22" t="s">
        <v>160</v>
      </c>
      <c r="C2040" s="22" t="s">
        <v>24</v>
      </c>
      <c r="D2040" s="22" t="s">
        <v>105</v>
      </c>
      <c r="E2040" s="22" t="s">
        <v>26</v>
      </c>
      <c r="F2040" s="23">
        <v>41256</v>
      </c>
      <c r="G2040" s="24" t="s">
        <v>27</v>
      </c>
      <c r="H2040" s="25">
        <v>18148.73</v>
      </c>
      <c r="I2040" s="25">
        <v>-11117.33</v>
      </c>
      <c r="J2040" s="25">
        <v>7031.4</v>
      </c>
      <c r="K2040" s="41">
        <f t="shared" si="66"/>
        <v>2012</v>
      </c>
      <c r="L2040" s="42">
        <f t="shared" si="65"/>
        <v>235.07596878027368</v>
      </c>
      <c r="M2040" s="39">
        <f>(VLOOKUP(DATE(2005,12,1),IGPM!A:B,2,1)/VLOOKUP(DATE(YEAR(F2040),MONTH(F2040),1),IGPM!A:B,2,1))*H2040</f>
        <v>11915.550438567609</v>
      </c>
      <c r="N2040" s="26" t="s">
        <v>28</v>
      </c>
      <c r="O2040" s="26" t="s">
        <v>29</v>
      </c>
      <c r="P2040" s="25">
        <v>-11117.33</v>
      </c>
      <c r="Q2040" s="25">
        <v>7031.4</v>
      </c>
      <c r="R2040" s="25">
        <v>42595.089085902655</v>
      </c>
      <c r="S2040" s="25">
        <v>-26092.385624083789</v>
      </c>
      <c r="T2040" s="27">
        <v>16502.703461818866</v>
      </c>
    </row>
    <row r="2041" spans="1:20">
      <c r="A2041" s="28" t="s">
        <v>2460</v>
      </c>
      <c r="B2041" s="22" t="s">
        <v>913</v>
      </c>
      <c r="C2041" s="22" t="s">
        <v>24</v>
      </c>
      <c r="D2041" s="22" t="s">
        <v>105</v>
      </c>
      <c r="E2041" s="22" t="s">
        <v>26</v>
      </c>
      <c r="F2041" s="23">
        <v>41256</v>
      </c>
      <c r="G2041" s="24" t="s">
        <v>27</v>
      </c>
      <c r="H2041" s="25">
        <v>28231.360000000001</v>
      </c>
      <c r="I2041" s="25">
        <v>-28231.360000000001</v>
      </c>
      <c r="J2041" s="25">
        <v>0</v>
      </c>
      <c r="K2041" s="41">
        <f t="shared" si="66"/>
        <v>2012</v>
      </c>
      <c r="L2041" s="42">
        <f t="shared" si="65"/>
        <v>144</v>
      </c>
      <c r="M2041" s="39">
        <f>(VLOOKUP(DATE(2005,12,1),IGPM!A:B,2,1)/VLOOKUP(DATE(YEAR(F2041),MONTH(F2041),1),IGPM!A:B,2,1))*H2041</f>
        <v>18535.302141216496</v>
      </c>
      <c r="N2041" s="26" t="s">
        <v>28</v>
      </c>
      <c r="O2041" s="26" t="s">
        <v>29</v>
      </c>
      <c r="P2041" s="25">
        <v>-28231.360000000001</v>
      </c>
      <c r="Q2041" s="25">
        <v>0</v>
      </c>
      <c r="R2041" s="25">
        <v>66259.03268251766</v>
      </c>
      <c r="S2041" s="25">
        <v>-66259.03268251766</v>
      </c>
      <c r="T2041" s="27">
        <v>0</v>
      </c>
    </row>
    <row r="2042" spans="1:20">
      <c r="A2042" s="28" t="s">
        <v>2461</v>
      </c>
      <c r="B2042" s="22" t="s">
        <v>2462</v>
      </c>
      <c r="C2042" s="22" t="s">
        <v>24</v>
      </c>
      <c r="D2042" s="22" t="s">
        <v>105</v>
      </c>
      <c r="E2042" s="22" t="s">
        <v>26</v>
      </c>
      <c r="F2042" s="23">
        <v>41256</v>
      </c>
      <c r="G2042" s="24" t="s">
        <v>27</v>
      </c>
      <c r="H2042" s="25">
        <v>6049.58</v>
      </c>
      <c r="I2042" s="25">
        <v>-6049.58</v>
      </c>
      <c r="J2042" s="25">
        <v>0</v>
      </c>
      <c r="K2042" s="41">
        <f t="shared" si="66"/>
        <v>2012</v>
      </c>
      <c r="L2042" s="42">
        <f t="shared" si="65"/>
        <v>144</v>
      </c>
      <c r="M2042" s="39">
        <f>(VLOOKUP(DATE(2005,12,1),IGPM!A:B,2,1)/VLOOKUP(DATE(YEAR(F2042),MONTH(F2042),1),IGPM!A:B,2,1))*H2042</f>
        <v>3971.8523346895254</v>
      </c>
      <c r="N2042" s="26" t="s">
        <v>28</v>
      </c>
      <c r="O2042" s="26" t="s">
        <v>29</v>
      </c>
      <c r="P2042" s="25">
        <v>-6049.58</v>
      </c>
      <c r="Q2042" s="25">
        <v>0</v>
      </c>
      <c r="R2042" s="25">
        <v>14198.370851971184</v>
      </c>
      <c r="S2042" s="25">
        <v>-14198.370851971184</v>
      </c>
      <c r="T2042" s="27">
        <v>0</v>
      </c>
    </row>
    <row r="2043" spans="1:20">
      <c r="A2043" s="28" t="s">
        <v>2463</v>
      </c>
      <c r="B2043" s="22" t="s">
        <v>245</v>
      </c>
      <c r="C2043" s="22" t="s">
        <v>24</v>
      </c>
      <c r="D2043" s="22" t="s">
        <v>105</v>
      </c>
      <c r="E2043" s="22" t="s">
        <v>26</v>
      </c>
      <c r="F2043" s="23">
        <v>41256</v>
      </c>
      <c r="G2043" s="24" t="s">
        <v>27</v>
      </c>
      <c r="H2043" s="25">
        <v>2016.53</v>
      </c>
      <c r="I2043" s="25">
        <v>-2016.53</v>
      </c>
      <c r="J2043" s="25">
        <v>0</v>
      </c>
      <c r="K2043" s="41">
        <f t="shared" si="66"/>
        <v>2012</v>
      </c>
      <c r="L2043" s="42">
        <f t="shared" si="65"/>
        <v>144</v>
      </c>
      <c r="M2043" s="39">
        <f>(VLOOKUP(DATE(2005,12,1),IGPM!A:B,2,1)/VLOOKUP(DATE(YEAR(F2043),MONTH(F2043),1),IGPM!A:B,2,1))*H2043</f>
        <v>1323.9529667301645</v>
      </c>
      <c r="N2043" s="26" t="s">
        <v>28</v>
      </c>
      <c r="O2043" s="26" t="s">
        <v>29</v>
      </c>
      <c r="P2043" s="25">
        <v>-2016.53</v>
      </c>
      <c r="Q2043" s="25">
        <v>0</v>
      </c>
      <c r="R2043" s="25">
        <v>4732.7981073273604</v>
      </c>
      <c r="S2043" s="25">
        <v>-4732.7981073273604</v>
      </c>
      <c r="T2043" s="27">
        <v>0</v>
      </c>
    </row>
    <row r="2044" spans="1:20">
      <c r="A2044" s="28" t="s">
        <v>2464</v>
      </c>
      <c r="B2044" s="22" t="s">
        <v>1430</v>
      </c>
      <c r="C2044" s="22" t="s">
        <v>24</v>
      </c>
      <c r="D2044" s="22" t="s">
        <v>105</v>
      </c>
      <c r="E2044" s="22" t="s">
        <v>26</v>
      </c>
      <c r="F2044" s="23">
        <v>41256</v>
      </c>
      <c r="G2044" s="24" t="s">
        <v>27</v>
      </c>
      <c r="H2044" s="25">
        <v>4033.05</v>
      </c>
      <c r="I2044" s="25">
        <v>-3914.71</v>
      </c>
      <c r="J2044" s="25">
        <v>118.34000000000015</v>
      </c>
      <c r="K2044" s="41">
        <f t="shared" si="66"/>
        <v>2012</v>
      </c>
      <c r="L2044" s="42">
        <f t="shared" si="65"/>
        <v>148.35305808093065</v>
      </c>
      <c r="M2044" s="39">
        <f>(VLOOKUP(DATE(2005,12,1),IGPM!A:B,2,1)/VLOOKUP(DATE(YEAR(F2044),MONTH(F2044),1),IGPM!A:B,2,1))*H2044</f>
        <v>2647.8993679593609</v>
      </c>
      <c r="N2044" s="26" t="s">
        <v>28</v>
      </c>
      <c r="O2044" s="26" t="s">
        <v>29</v>
      </c>
      <c r="P2044" s="25">
        <v>-3914.71</v>
      </c>
      <c r="Q2044" s="25">
        <v>118.34000000000015</v>
      </c>
      <c r="R2044" s="25">
        <v>9465.572744643825</v>
      </c>
      <c r="S2044" s="25">
        <v>-9187.8286356937351</v>
      </c>
      <c r="T2044" s="27">
        <v>277.74410895008987</v>
      </c>
    </row>
    <row r="2045" spans="1:20">
      <c r="A2045" s="28" t="s">
        <v>2465</v>
      </c>
      <c r="B2045" s="22" t="s">
        <v>768</v>
      </c>
      <c r="C2045" s="22" t="s">
        <v>82</v>
      </c>
      <c r="D2045" s="22" t="s">
        <v>105</v>
      </c>
      <c r="E2045" s="22" t="s">
        <v>26</v>
      </c>
      <c r="F2045" s="23">
        <v>41256</v>
      </c>
      <c r="G2045" s="24" t="s">
        <v>27</v>
      </c>
      <c r="H2045" s="25">
        <v>2016.55</v>
      </c>
      <c r="I2045" s="25">
        <v>-2016.55</v>
      </c>
      <c r="J2045" s="25">
        <v>0</v>
      </c>
      <c r="K2045" s="41">
        <f t="shared" si="66"/>
        <v>2012</v>
      </c>
      <c r="L2045" s="42">
        <f t="shared" si="65"/>
        <v>144</v>
      </c>
      <c r="M2045" s="39">
        <f>(VLOOKUP(DATE(2005,12,1),IGPM!A:B,2,1)/VLOOKUP(DATE(YEAR(F2045),MONTH(F2045),1),IGPM!A:B,2,1))*H2045</f>
        <v>1323.9660977321007</v>
      </c>
      <c r="N2045" s="26" t="s">
        <v>28</v>
      </c>
      <c r="O2045" s="26" t="s">
        <v>29</v>
      </c>
      <c r="P2045" s="25">
        <v>-2016.55</v>
      </c>
      <c r="Q2045" s="25">
        <v>0</v>
      </c>
      <c r="R2045" s="25">
        <v>4732.845047349153</v>
      </c>
      <c r="S2045" s="25">
        <v>-4732.845047349153</v>
      </c>
      <c r="T2045" s="27">
        <v>0</v>
      </c>
    </row>
    <row r="2046" spans="1:20">
      <c r="A2046" s="28" t="s">
        <v>2466</v>
      </c>
      <c r="B2046" s="22" t="s">
        <v>2258</v>
      </c>
      <c r="C2046" s="22" t="s">
        <v>32</v>
      </c>
      <c r="D2046" s="22" t="s">
        <v>105</v>
      </c>
      <c r="E2046" s="22" t="s">
        <v>26</v>
      </c>
      <c r="F2046" s="23">
        <v>41256</v>
      </c>
      <c r="G2046" s="24" t="s">
        <v>27</v>
      </c>
      <c r="H2046" s="25">
        <v>33272.68</v>
      </c>
      <c r="I2046" s="25">
        <v>-15998.76</v>
      </c>
      <c r="J2046" s="25">
        <v>17273.919999999998</v>
      </c>
      <c r="K2046" s="41">
        <f t="shared" si="66"/>
        <v>2012</v>
      </c>
      <c r="L2046" s="42">
        <f t="shared" si="65"/>
        <v>299.47732949303565</v>
      </c>
      <c r="M2046" s="39">
        <f>(VLOOKUP(DATE(2005,12,1),IGPM!A:B,2,1)/VLOOKUP(DATE(YEAR(F2046),MONTH(F2046),1),IGPM!A:B,2,1))*H2046</f>
        <v>21845.181275291423</v>
      </c>
      <c r="N2046" s="26" t="s">
        <v>28</v>
      </c>
      <c r="O2046" s="26" t="s">
        <v>29</v>
      </c>
      <c r="P2046" s="25">
        <v>-15998.76</v>
      </c>
      <c r="Q2046" s="25">
        <v>17273.919999999998</v>
      </c>
      <c r="R2046" s="25">
        <v>78091.016215830605</v>
      </c>
      <c r="S2046" s="25">
        <v>-37549.107153171382</v>
      </c>
      <c r="T2046" s="27">
        <v>40541.909062659222</v>
      </c>
    </row>
    <row r="2047" spans="1:20">
      <c r="A2047" s="28" t="s">
        <v>2467</v>
      </c>
      <c r="B2047" s="22" t="s">
        <v>2258</v>
      </c>
      <c r="C2047" s="22" t="s">
        <v>32</v>
      </c>
      <c r="D2047" s="22" t="s">
        <v>105</v>
      </c>
      <c r="E2047" s="22" t="s">
        <v>26</v>
      </c>
      <c r="F2047" s="23">
        <v>41256</v>
      </c>
      <c r="G2047" s="24" t="s">
        <v>27</v>
      </c>
      <c r="H2047" s="25">
        <v>33272.68</v>
      </c>
      <c r="I2047" s="25">
        <v>-15998.76</v>
      </c>
      <c r="J2047" s="25">
        <v>17273.919999999998</v>
      </c>
      <c r="K2047" s="41">
        <f t="shared" si="66"/>
        <v>2012</v>
      </c>
      <c r="L2047" s="42">
        <f t="shared" si="65"/>
        <v>299.47732949303565</v>
      </c>
      <c r="M2047" s="39">
        <f>(VLOOKUP(DATE(2005,12,1),IGPM!A:B,2,1)/VLOOKUP(DATE(YEAR(F2047),MONTH(F2047),1),IGPM!A:B,2,1))*H2047</f>
        <v>21845.181275291423</v>
      </c>
      <c r="N2047" s="26" t="s">
        <v>28</v>
      </c>
      <c r="O2047" s="26" t="s">
        <v>29</v>
      </c>
      <c r="P2047" s="25">
        <v>-15998.76</v>
      </c>
      <c r="Q2047" s="25">
        <v>17273.919999999998</v>
      </c>
      <c r="R2047" s="25">
        <v>78091.016215830605</v>
      </c>
      <c r="S2047" s="25">
        <v>-37549.107153171382</v>
      </c>
      <c r="T2047" s="27">
        <v>40541.909062659222</v>
      </c>
    </row>
    <row r="2048" spans="1:20">
      <c r="A2048" s="28" t="s">
        <v>2468</v>
      </c>
      <c r="B2048" s="22" t="s">
        <v>787</v>
      </c>
      <c r="C2048" s="22" t="s">
        <v>91</v>
      </c>
      <c r="D2048" s="22" t="s">
        <v>105</v>
      </c>
      <c r="E2048" s="22" t="s">
        <v>26</v>
      </c>
      <c r="F2048" s="23">
        <v>41256</v>
      </c>
      <c r="G2048" s="24" t="s">
        <v>27</v>
      </c>
      <c r="H2048" s="25">
        <v>17140.47</v>
      </c>
      <c r="I2048" s="25">
        <v>-7432.72</v>
      </c>
      <c r="J2048" s="25">
        <v>9707.75</v>
      </c>
      <c r="K2048" s="41">
        <f t="shared" si="66"/>
        <v>2012</v>
      </c>
      <c r="L2048" s="42">
        <f t="shared" si="65"/>
        <v>332.0759668062297</v>
      </c>
      <c r="M2048" s="39">
        <f>(VLOOKUP(DATE(2005,12,1),IGPM!A:B,2,1)/VLOOKUP(DATE(YEAR(F2048),MONTH(F2048),1),IGPM!A:B,2,1))*H2048</f>
        <v>11253.57723795301</v>
      </c>
      <c r="N2048" s="26" t="s">
        <v>28</v>
      </c>
      <c r="O2048" s="26" t="s">
        <v>29</v>
      </c>
      <c r="P2048" s="25">
        <v>-7432.72</v>
      </c>
      <c r="Q2048" s="25">
        <v>9707.75</v>
      </c>
      <c r="R2048" s="25">
        <v>40228.70176724442</v>
      </c>
      <c r="S2048" s="25">
        <v>-17444.601939120279</v>
      </c>
      <c r="T2048" s="27">
        <v>22784.099828124141</v>
      </c>
    </row>
    <row r="2049" spans="1:20">
      <c r="A2049" s="28" t="s">
        <v>2469</v>
      </c>
      <c r="B2049" s="22" t="s">
        <v>90</v>
      </c>
      <c r="C2049" s="22" t="s">
        <v>91</v>
      </c>
      <c r="D2049" s="22" t="s">
        <v>105</v>
      </c>
      <c r="E2049" s="22" t="s">
        <v>26</v>
      </c>
      <c r="F2049" s="23">
        <v>41256</v>
      </c>
      <c r="G2049" s="24" t="s">
        <v>27</v>
      </c>
      <c r="H2049" s="25">
        <v>33272.68</v>
      </c>
      <c r="I2049" s="25">
        <v>-14428.21</v>
      </c>
      <c r="J2049" s="25">
        <v>18844.47</v>
      </c>
      <c r="K2049" s="41">
        <f t="shared" si="66"/>
        <v>2012</v>
      </c>
      <c r="L2049" s="42">
        <f t="shared" si="65"/>
        <v>332.07625339525833</v>
      </c>
      <c r="M2049" s="39">
        <f>(VLOOKUP(DATE(2005,12,1),IGPM!A:B,2,1)/VLOOKUP(DATE(YEAR(F2049),MONTH(F2049),1),IGPM!A:B,2,1))*H2049</f>
        <v>21845.181275291423</v>
      </c>
      <c r="N2049" s="26" t="s">
        <v>28</v>
      </c>
      <c r="O2049" s="26" t="s">
        <v>29</v>
      </c>
      <c r="P2049" s="25">
        <v>-14428.21</v>
      </c>
      <c r="Q2049" s="25">
        <v>18844.47</v>
      </c>
      <c r="R2049" s="25">
        <v>78091.016215830605</v>
      </c>
      <c r="S2049" s="25">
        <v>-33863.024591809539</v>
      </c>
      <c r="T2049" s="27">
        <v>44227.991624021066</v>
      </c>
    </row>
    <row r="2050" spans="1:20">
      <c r="A2050" s="28" t="s">
        <v>2470</v>
      </c>
      <c r="B2050" s="22" t="s">
        <v>2471</v>
      </c>
      <c r="C2050" s="22" t="s">
        <v>32</v>
      </c>
      <c r="D2050" s="22" t="s">
        <v>25</v>
      </c>
      <c r="E2050" s="22" t="s">
        <v>26</v>
      </c>
      <c r="F2050" s="23">
        <v>41256</v>
      </c>
      <c r="G2050" s="24" t="s">
        <v>27</v>
      </c>
      <c r="H2050" s="25">
        <v>45501.760000000002</v>
      </c>
      <c r="I2050" s="25">
        <v>-29873.25</v>
      </c>
      <c r="J2050" s="25">
        <v>15628.510000000002</v>
      </c>
      <c r="K2050" s="41">
        <f t="shared" si="66"/>
        <v>2012</v>
      </c>
      <c r="L2050" s="42">
        <f t="shared" si="65"/>
        <v>219.33513896211494</v>
      </c>
      <c r="M2050" s="39">
        <f>(VLOOKUP(DATE(2005,12,1),IGPM!A:B,2,1)/VLOOKUP(DATE(YEAR(F2050),MONTH(F2050),1),IGPM!A:B,2,1))*H2050</f>
        <v>29874.184933248667</v>
      </c>
      <c r="N2050" s="26" t="s">
        <v>28</v>
      </c>
      <c r="O2050" s="26" t="s">
        <v>29</v>
      </c>
      <c r="P2050" s="25">
        <v>-29873.25</v>
      </c>
      <c r="Q2050" s="25">
        <v>15628.510000000002</v>
      </c>
      <c r="R2050" s="25">
        <v>106792.6803013413</v>
      </c>
      <c r="S2050" s="25">
        <v>-70112.550301615673</v>
      </c>
      <c r="T2050" s="27">
        <v>36680.129999725628</v>
      </c>
    </row>
    <row r="2051" spans="1:20">
      <c r="A2051" s="28" t="s">
        <v>2472</v>
      </c>
      <c r="B2051" s="22" t="s">
        <v>2473</v>
      </c>
      <c r="C2051" s="22" t="s">
        <v>32</v>
      </c>
      <c r="D2051" s="22" t="s">
        <v>25</v>
      </c>
      <c r="E2051" s="22" t="s">
        <v>26</v>
      </c>
      <c r="F2051" s="23">
        <v>41256</v>
      </c>
      <c r="G2051" s="24" t="s">
        <v>27</v>
      </c>
      <c r="H2051" s="25">
        <v>356271.71</v>
      </c>
      <c r="I2051" s="25">
        <v>-234624.67</v>
      </c>
      <c r="J2051" s="25">
        <v>121647.04000000001</v>
      </c>
      <c r="K2051" s="41">
        <f t="shared" si="66"/>
        <v>2012</v>
      </c>
      <c r="L2051" s="42">
        <f t="shared" ref="L2051:L2114" si="67">IFERROR((DATEDIF(F2051,DATE(2024,12,31),"M")*H2051)/(H2051-J2051),12*_xlfn.NUMBERVALUE(LEFT(G2051,3)))</f>
        <v>218.66040872854504</v>
      </c>
      <c r="M2051" s="39">
        <f>(VLOOKUP(DATE(2005,12,1),IGPM!A:B,2,1)/VLOOKUP(DATE(YEAR(F2051),MONTH(F2051),1),IGPM!A:B,2,1))*H2051</f>
        <v>233910.2256929125</v>
      </c>
      <c r="N2051" s="26" t="s">
        <v>28</v>
      </c>
      <c r="O2051" s="26" t="s">
        <v>29</v>
      </c>
      <c r="P2051" s="25">
        <v>-234624.67</v>
      </c>
      <c r="Q2051" s="25">
        <v>121647.04000000001</v>
      </c>
      <c r="R2051" s="25">
        <v>836170.09158419771</v>
      </c>
      <c r="S2051" s="25">
        <v>-550664.35615056881</v>
      </c>
      <c r="T2051" s="27">
        <v>285505.7354336289</v>
      </c>
    </row>
    <row r="2052" spans="1:20">
      <c r="A2052" s="28" t="s">
        <v>2474</v>
      </c>
      <c r="B2052" s="22" t="s">
        <v>2473</v>
      </c>
      <c r="C2052" s="22" t="s">
        <v>32</v>
      </c>
      <c r="D2052" s="22" t="s">
        <v>25</v>
      </c>
      <c r="E2052" s="22" t="s">
        <v>26</v>
      </c>
      <c r="F2052" s="23">
        <v>41256</v>
      </c>
      <c r="G2052" s="24" t="s">
        <v>27</v>
      </c>
      <c r="H2052" s="25">
        <v>397522.23</v>
      </c>
      <c r="I2052" s="25">
        <v>-242765.48</v>
      </c>
      <c r="J2052" s="25">
        <v>154756.74999999997</v>
      </c>
      <c r="K2052" s="41">
        <f t="shared" si="66"/>
        <v>2012</v>
      </c>
      <c r="L2052" s="42">
        <f t="shared" si="67"/>
        <v>235.796296573961</v>
      </c>
      <c r="M2052" s="39">
        <f>(VLOOKUP(DATE(2005,12,1),IGPM!A:B,2,1)/VLOOKUP(DATE(YEAR(F2052),MONTH(F2052),1),IGPM!A:B,2,1))*H2052</f>
        <v>260993.25859257774</v>
      </c>
      <c r="N2052" s="26" t="s">
        <v>28</v>
      </c>
      <c r="O2052" s="26" t="s">
        <v>29</v>
      </c>
      <c r="P2052" s="25">
        <v>-242765.48</v>
      </c>
      <c r="Q2052" s="25">
        <v>154756.74999999997</v>
      </c>
      <c r="R2052" s="25">
        <v>932985.1069731426</v>
      </c>
      <c r="S2052" s="25">
        <v>-569770.84609126474</v>
      </c>
      <c r="T2052" s="27">
        <v>363214.26088187785</v>
      </c>
    </row>
    <row r="2053" spans="1:20">
      <c r="A2053" s="28" t="s">
        <v>2475</v>
      </c>
      <c r="B2053" s="22" t="s">
        <v>53</v>
      </c>
      <c r="C2053" s="22" t="s">
        <v>32</v>
      </c>
      <c r="D2053" s="22" t="s">
        <v>25</v>
      </c>
      <c r="E2053" s="22" t="s">
        <v>26</v>
      </c>
      <c r="F2053" s="23">
        <v>41256</v>
      </c>
      <c r="G2053" s="24" t="s">
        <v>27</v>
      </c>
      <c r="H2053" s="25">
        <v>29999.99</v>
      </c>
      <c r="I2053" s="25">
        <v>-15154.67</v>
      </c>
      <c r="J2053" s="25">
        <v>14845.320000000002</v>
      </c>
      <c r="K2053" s="41">
        <f t="shared" ref="K2053:K2116" si="68">YEAR(F2053)</f>
        <v>2012</v>
      </c>
      <c r="L2053" s="42">
        <f t="shared" si="67"/>
        <v>285.06054965235143</v>
      </c>
      <c r="M2053" s="39">
        <f>(VLOOKUP(DATE(2005,12,1),IGPM!A:B,2,1)/VLOOKUP(DATE(YEAR(F2053),MONTH(F2053),1),IGPM!A:B,2,1))*H2053</f>
        <v>19696.496338946246</v>
      </c>
      <c r="N2053" s="26" t="s">
        <v>28</v>
      </c>
      <c r="O2053" s="26" t="s">
        <v>29</v>
      </c>
      <c r="P2053" s="25">
        <v>-15154.67</v>
      </c>
      <c r="Q2053" s="25">
        <v>14845.320000000002</v>
      </c>
      <c r="R2053" s="25">
        <v>70410.009219718893</v>
      </c>
      <c r="S2053" s="25">
        <v>-35568.02700340224</v>
      </c>
      <c r="T2053" s="27">
        <v>34841.982216316654</v>
      </c>
    </row>
    <row r="2054" spans="1:20">
      <c r="A2054" s="28" t="s">
        <v>2476</v>
      </c>
      <c r="B2054" s="22" t="s">
        <v>53</v>
      </c>
      <c r="C2054" s="22" t="s">
        <v>32</v>
      </c>
      <c r="D2054" s="22" t="s">
        <v>25</v>
      </c>
      <c r="E2054" s="22" t="s">
        <v>26</v>
      </c>
      <c r="F2054" s="23">
        <v>41256</v>
      </c>
      <c r="G2054" s="24" t="s">
        <v>27</v>
      </c>
      <c r="H2054" s="25">
        <v>19900</v>
      </c>
      <c r="I2054" s="25">
        <v>-10159.34</v>
      </c>
      <c r="J2054" s="25">
        <v>9740.66</v>
      </c>
      <c r="K2054" s="41">
        <f t="shared" si="68"/>
        <v>2012</v>
      </c>
      <c r="L2054" s="42">
        <f t="shared" si="67"/>
        <v>282.06556725141593</v>
      </c>
      <c r="M2054" s="39">
        <f>(VLOOKUP(DATE(2005,12,1),IGPM!A:B,2,1)/VLOOKUP(DATE(YEAR(F2054),MONTH(F2054),1),IGPM!A:B,2,1))*H2054</f>
        <v>13065.34692661665</v>
      </c>
      <c r="N2054" s="26" t="s">
        <v>28</v>
      </c>
      <c r="O2054" s="26" t="s">
        <v>29</v>
      </c>
      <c r="P2054" s="25">
        <v>-10159.34</v>
      </c>
      <c r="Q2054" s="25">
        <v>9740.66</v>
      </c>
      <c r="R2054" s="25">
        <v>46705.321684187424</v>
      </c>
      <c r="S2054" s="25">
        <v>-23843.982050202645</v>
      </c>
      <c r="T2054" s="27">
        <v>22861.339633984779</v>
      </c>
    </row>
    <row r="2055" spans="1:20">
      <c r="A2055" s="28" t="s">
        <v>2477</v>
      </c>
      <c r="B2055" s="22" t="s">
        <v>810</v>
      </c>
      <c r="C2055" s="22" t="s">
        <v>32</v>
      </c>
      <c r="D2055" s="22" t="s">
        <v>25</v>
      </c>
      <c r="E2055" s="22" t="s">
        <v>26</v>
      </c>
      <c r="F2055" s="23">
        <v>41256</v>
      </c>
      <c r="G2055" s="24" t="s">
        <v>27</v>
      </c>
      <c r="H2055" s="25">
        <v>3832.59</v>
      </c>
      <c r="I2055" s="25">
        <v>-2516.1999999999998</v>
      </c>
      <c r="J2055" s="25">
        <v>1316.3900000000003</v>
      </c>
      <c r="K2055" s="41">
        <f t="shared" si="68"/>
        <v>2012</v>
      </c>
      <c r="L2055" s="42">
        <f t="shared" si="67"/>
        <v>219.33588744932834</v>
      </c>
      <c r="M2055" s="39">
        <f>(VLOOKUP(DATE(2005,12,1),IGPM!A:B,2,1)/VLOOKUP(DATE(YEAR(F2055),MONTH(F2055),1),IGPM!A:B,2,1))*H2055</f>
        <v>2516.2873355518445</v>
      </c>
      <c r="N2055" s="26" t="s">
        <v>28</v>
      </c>
      <c r="O2055" s="26" t="s">
        <v>29</v>
      </c>
      <c r="P2055" s="25">
        <v>-2516.1999999999998</v>
      </c>
      <c r="Q2055" s="25">
        <v>1316.3900000000003</v>
      </c>
      <c r="R2055" s="25">
        <v>8995.0929062110481</v>
      </c>
      <c r="S2055" s="25">
        <v>-5905.5241417966017</v>
      </c>
      <c r="T2055" s="27">
        <v>3089.5687644144464</v>
      </c>
    </row>
    <row r="2056" spans="1:20">
      <c r="A2056" s="28" t="s">
        <v>2478</v>
      </c>
      <c r="B2056" s="22" t="s">
        <v>2413</v>
      </c>
      <c r="C2056" s="22" t="s">
        <v>32</v>
      </c>
      <c r="D2056" s="22" t="s">
        <v>25</v>
      </c>
      <c r="E2056" s="22" t="s">
        <v>26</v>
      </c>
      <c r="F2056" s="23">
        <v>41256</v>
      </c>
      <c r="G2056" s="24" t="s">
        <v>27</v>
      </c>
      <c r="H2056" s="25">
        <v>60587.47</v>
      </c>
      <c r="I2056" s="25">
        <v>-30340.91</v>
      </c>
      <c r="J2056" s="25">
        <v>30246.560000000001</v>
      </c>
      <c r="K2056" s="41">
        <f t="shared" si="68"/>
        <v>2012</v>
      </c>
      <c r="L2056" s="42">
        <f t="shared" si="67"/>
        <v>287.5522085527428</v>
      </c>
      <c r="M2056" s="39">
        <f>(VLOOKUP(DATE(2005,12,1),IGPM!A:B,2,1)/VLOOKUP(DATE(YEAR(F2056),MONTH(F2056),1),IGPM!A:B,2,1))*H2056</f>
        <v>39778.70929427028</v>
      </c>
      <c r="N2056" s="26" t="s">
        <v>28</v>
      </c>
      <c r="O2056" s="26" t="s">
        <v>29</v>
      </c>
      <c r="P2056" s="25">
        <v>-30340.91</v>
      </c>
      <c r="Q2056" s="25">
        <v>30246.560000000001</v>
      </c>
      <c r="R2056" s="25">
        <v>142198.85810960075</v>
      </c>
      <c r="S2056" s="25">
        <v>-71210.148831204977</v>
      </c>
      <c r="T2056" s="27">
        <v>70988.709278395778</v>
      </c>
    </row>
    <row r="2057" spans="1:20">
      <c r="A2057" s="28" t="s">
        <v>2479</v>
      </c>
      <c r="B2057" s="22" t="s">
        <v>53</v>
      </c>
      <c r="C2057" s="22" t="s">
        <v>32</v>
      </c>
      <c r="D2057" s="22" t="s">
        <v>25</v>
      </c>
      <c r="E2057" s="22" t="s">
        <v>26</v>
      </c>
      <c r="F2057" s="23">
        <v>41256</v>
      </c>
      <c r="G2057" s="24" t="s">
        <v>27</v>
      </c>
      <c r="H2057" s="25">
        <v>194493.82</v>
      </c>
      <c r="I2057" s="25">
        <v>-97753.29</v>
      </c>
      <c r="J2057" s="25">
        <v>96740.530000000013</v>
      </c>
      <c r="K2057" s="41">
        <f t="shared" si="68"/>
        <v>2012</v>
      </c>
      <c r="L2057" s="42">
        <f t="shared" si="67"/>
        <v>286.50810709286617</v>
      </c>
      <c r="M2057" s="39">
        <f>(VLOOKUP(DATE(2005,12,1),IGPM!A:B,2,1)/VLOOKUP(DATE(YEAR(F2057),MONTH(F2057),1),IGPM!A:B,2,1))*H2057</f>
        <v>127694.93635090112</v>
      </c>
      <c r="N2057" s="26" t="s">
        <v>28</v>
      </c>
      <c r="O2057" s="26" t="s">
        <v>29</v>
      </c>
      <c r="P2057" s="25">
        <v>-97753.29</v>
      </c>
      <c r="Q2057" s="25">
        <v>96740.530000000013</v>
      </c>
      <c r="R2057" s="25">
        <v>456477.20747168065</v>
      </c>
      <c r="S2057" s="25">
        <v>-229427.07814762119</v>
      </c>
      <c r="T2057" s="27">
        <v>227050.12932405947</v>
      </c>
    </row>
    <row r="2058" spans="1:20">
      <c r="A2058" s="28" t="s">
        <v>2480</v>
      </c>
      <c r="B2058" s="22" t="s">
        <v>68</v>
      </c>
      <c r="C2058" s="22" t="s">
        <v>69</v>
      </c>
      <c r="D2058" s="22" t="s">
        <v>25</v>
      </c>
      <c r="E2058" s="22" t="s">
        <v>26</v>
      </c>
      <c r="F2058" s="23">
        <v>41256</v>
      </c>
      <c r="G2058" s="24" t="s">
        <v>27</v>
      </c>
      <c r="H2058" s="25">
        <v>4388075.82</v>
      </c>
      <c r="I2058" s="25">
        <v>-2062139</v>
      </c>
      <c r="J2058" s="25">
        <v>2325936.8200000003</v>
      </c>
      <c r="K2058" s="41">
        <f t="shared" si="68"/>
        <v>2012</v>
      </c>
      <c r="L2058" s="42">
        <f t="shared" si="67"/>
        <v>306.42110841218755</v>
      </c>
      <c r="M2058" s="39">
        <f>(VLOOKUP(DATE(2005,12,1),IGPM!A:B,2,1)/VLOOKUP(DATE(YEAR(F2058),MONTH(F2058),1),IGPM!A:B,2,1))*H2058</f>
        <v>2880991.6044521527</v>
      </c>
      <c r="N2058" s="26" t="s">
        <v>28</v>
      </c>
      <c r="O2058" s="26" t="s">
        <v>29</v>
      </c>
      <c r="P2058" s="25">
        <v>-2062139</v>
      </c>
      <c r="Q2058" s="25">
        <v>2325936.8200000003</v>
      </c>
      <c r="R2058" s="25">
        <v>10298818.731040427</v>
      </c>
      <c r="S2058" s="25">
        <v>-4839842.4800255559</v>
      </c>
      <c r="T2058" s="27">
        <v>5458976.2510148715</v>
      </c>
    </row>
    <row r="2059" spans="1:20">
      <c r="A2059" s="28" t="s">
        <v>2481</v>
      </c>
      <c r="B2059" s="22" t="s">
        <v>810</v>
      </c>
      <c r="C2059" s="22" t="s">
        <v>32</v>
      </c>
      <c r="D2059" s="22" t="s">
        <v>25</v>
      </c>
      <c r="E2059" s="22" t="s">
        <v>26</v>
      </c>
      <c r="F2059" s="23">
        <v>41256</v>
      </c>
      <c r="G2059" s="24" t="s">
        <v>27</v>
      </c>
      <c r="H2059" s="25">
        <v>3832.58</v>
      </c>
      <c r="I2059" s="25">
        <v>-2516.19</v>
      </c>
      <c r="J2059" s="25">
        <v>1316.3899999999999</v>
      </c>
      <c r="K2059" s="41">
        <f t="shared" si="68"/>
        <v>2012</v>
      </c>
      <c r="L2059" s="42">
        <f t="shared" si="67"/>
        <v>219.33618685393392</v>
      </c>
      <c r="M2059" s="39">
        <f>(VLOOKUP(DATE(2005,12,1),IGPM!A:B,2,1)/VLOOKUP(DATE(YEAR(F2059),MONTH(F2059),1),IGPM!A:B,2,1))*H2059</f>
        <v>2516.2807700508765</v>
      </c>
      <c r="N2059" s="26" t="s">
        <v>28</v>
      </c>
      <c r="O2059" s="26" t="s">
        <v>29</v>
      </c>
      <c r="P2059" s="25">
        <v>-2516.19</v>
      </c>
      <c r="Q2059" s="25">
        <v>1316.3899999999999</v>
      </c>
      <c r="R2059" s="25">
        <v>8995.0694362001523</v>
      </c>
      <c r="S2059" s="25">
        <v>-5905.5006717857059</v>
      </c>
      <c r="T2059" s="27">
        <v>3089.5687644144464</v>
      </c>
    </row>
    <row r="2060" spans="1:20">
      <c r="A2060" s="28" t="s">
        <v>2482</v>
      </c>
      <c r="B2060" s="22" t="s">
        <v>68</v>
      </c>
      <c r="C2060" s="22" t="s">
        <v>69</v>
      </c>
      <c r="D2060" s="22" t="s">
        <v>25</v>
      </c>
      <c r="E2060" s="22" t="s">
        <v>26</v>
      </c>
      <c r="F2060" s="23">
        <v>41256</v>
      </c>
      <c r="G2060" s="24" t="s">
        <v>27</v>
      </c>
      <c r="H2060" s="25">
        <v>4388075.83</v>
      </c>
      <c r="I2060" s="25">
        <v>-2062139.01</v>
      </c>
      <c r="J2060" s="25">
        <v>2325936.8200000003</v>
      </c>
      <c r="K2060" s="41">
        <f t="shared" si="68"/>
        <v>2012</v>
      </c>
      <c r="L2060" s="42">
        <f t="shared" si="67"/>
        <v>306.42110762455343</v>
      </c>
      <c r="M2060" s="39">
        <f>(VLOOKUP(DATE(2005,12,1),IGPM!A:B,2,1)/VLOOKUP(DATE(YEAR(F2060),MONTH(F2060),1),IGPM!A:B,2,1))*H2060</f>
        <v>2880991.6110176537</v>
      </c>
      <c r="N2060" s="26" t="s">
        <v>28</v>
      </c>
      <c r="O2060" s="26" t="s">
        <v>29</v>
      </c>
      <c r="P2060" s="25">
        <v>-2062139.01</v>
      </c>
      <c r="Q2060" s="25">
        <v>2325936.8200000003</v>
      </c>
      <c r="R2060" s="25">
        <v>10298818.754510438</v>
      </c>
      <c r="S2060" s="25">
        <v>-4839842.5034955675</v>
      </c>
      <c r="T2060" s="27">
        <v>5458976.2510148706</v>
      </c>
    </row>
    <row r="2061" spans="1:20">
      <c r="A2061" s="28" t="s">
        <v>2483</v>
      </c>
      <c r="B2061" s="22" t="s">
        <v>2484</v>
      </c>
      <c r="C2061" s="22" t="s">
        <v>32</v>
      </c>
      <c r="D2061" s="22" t="s">
        <v>25</v>
      </c>
      <c r="E2061" s="22" t="s">
        <v>26</v>
      </c>
      <c r="F2061" s="23">
        <v>41256</v>
      </c>
      <c r="G2061" s="24" t="s">
        <v>27</v>
      </c>
      <c r="H2061" s="25">
        <v>168715.31</v>
      </c>
      <c r="I2061" s="25">
        <v>-91012.21</v>
      </c>
      <c r="J2061" s="25">
        <v>77703.099999999991</v>
      </c>
      <c r="K2061" s="41">
        <f t="shared" si="68"/>
        <v>2012</v>
      </c>
      <c r="L2061" s="42">
        <f t="shared" si="67"/>
        <v>266.9422557698577</v>
      </c>
      <c r="M2061" s="39">
        <f>(VLOOKUP(DATE(2005,12,1),IGPM!A:B,2,1)/VLOOKUP(DATE(YEAR(F2061),MONTH(F2061),1),IGPM!A:B,2,1))*H2061</f>
        <v>110770.05311465706</v>
      </c>
      <c r="N2061" s="26" t="s">
        <v>28</v>
      </c>
      <c r="O2061" s="26" t="s">
        <v>29</v>
      </c>
      <c r="P2061" s="25">
        <v>-91012.21</v>
      </c>
      <c r="Q2061" s="25">
        <v>77703.099999999991</v>
      </c>
      <c r="R2061" s="25">
        <v>395975.01641192974</v>
      </c>
      <c r="S2061" s="25">
        <v>-213605.75604215174</v>
      </c>
      <c r="T2061" s="27">
        <v>182369.260369778</v>
      </c>
    </row>
    <row r="2062" spans="1:20">
      <c r="A2062" s="28" t="s">
        <v>2485</v>
      </c>
      <c r="B2062" s="22" t="s">
        <v>399</v>
      </c>
      <c r="C2062" s="22" t="s">
        <v>32</v>
      </c>
      <c r="D2062" s="22" t="s">
        <v>25</v>
      </c>
      <c r="E2062" s="22" t="s">
        <v>26</v>
      </c>
      <c r="F2062" s="23">
        <v>41256</v>
      </c>
      <c r="G2062" s="24" t="s">
        <v>27</v>
      </c>
      <c r="H2062" s="25">
        <v>32291.57</v>
      </c>
      <c r="I2062" s="25">
        <v>-32291.57</v>
      </c>
      <c r="J2062" s="25">
        <v>0</v>
      </c>
      <c r="K2062" s="41">
        <f t="shared" si="68"/>
        <v>2012</v>
      </c>
      <c r="L2062" s="42">
        <f t="shared" si="67"/>
        <v>144</v>
      </c>
      <c r="M2062" s="39">
        <f>(VLOOKUP(DATE(2005,12,1),IGPM!A:B,2,1)/VLOOKUP(DATE(YEAR(F2062),MONTH(F2062),1),IGPM!A:B,2,1))*H2062</f>
        <v>21201.033409805346</v>
      </c>
      <c r="N2062" s="26" t="s">
        <v>28</v>
      </c>
      <c r="O2062" s="26" t="s">
        <v>29</v>
      </c>
      <c r="P2062" s="25">
        <v>-32291.57</v>
      </c>
      <c r="Q2062" s="25">
        <v>0</v>
      </c>
      <c r="R2062" s="25">
        <v>75788.349976756581</v>
      </c>
      <c r="S2062" s="25">
        <v>-75788.349976756581</v>
      </c>
      <c r="T2062" s="27">
        <v>0</v>
      </c>
    </row>
    <row r="2063" spans="1:20">
      <c r="A2063" s="28" t="s">
        <v>2486</v>
      </c>
      <c r="B2063" s="22" t="s">
        <v>160</v>
      </c>
      <c r="C2063" s="22" t="s">
        <v>24</v>
      </c>
      <c r="D2063" s="22" t="s">
        <v>25</v>
      </c>
      <c r="E2063" s="22" t="s">
        <v>26</v>
      </c>
      <c r="F2063" s="23">
        <v>41256</v>
      </c>
      <c r="G2063" s="24" t="s">
        <v>27</v>
      </c>
      <c r="H2063" s="25">
        <v>57651.87</v>
      </c>
      <c r="I2063" s="25">
        <v>-35064.43</v>
      </c>
      <c r="J2063" s="25">
        <v>22587.440000000002</v>
      </c>
      <c r="K2063" s="41">
        <f t="shared" si="68"/>
        <v>2012</v>
      </c>
      <c r="L2063" s="42">
        <f t="shared" si="67"/>
        <v>236.76042302698204</v>
      </c>
      <c r="M2063" s="39">
        <f>(VLOOKUP(DATE(2005,12,1),IGPM!A:B,2,1)/VLOOKUP(DATE(YEAR(F2063),MONTH(F2063),1),IGPM!A:B,2,1))*H2063</f>
        <v>37851.340830060435</v>
      </c>
      <c r="N2063" s="26" t="s">
        <v>28</v>
      </c>
      <c r="O2063" s="26" t="s">
        <v>29</v>
      </c>
      <c r="P2063" s="25">
        <v>-35064.43</v>
      </c>
      <c r="Q2063" s="25">
        <v>22587.440000000002</v>
      </c>
      <c r="R2063" s="25">
        <v>135309.00171080173</v>
      </c>
      <c r="S2063" s="25">
        <v>-82296.255418224711</v>
      </c>
      <c r="T2063" s="27">
        <v>53012.746292577023</v>
      </c>
    </row>
    <row r="2064" spans="1:20">
      <c r="A2064" s="28" t="s">
        <v>2487</v>
      </c>
      <c r="B2064" s="22" t="s">
        <v>2488</v>
      </c>
      <c r="C2064" s="22" t="s">
        <v>24</v>
      </c>
      <c r="D2064" s="22" t="s">
        <v>25</v>
      </c>
      <c r="E2064" s="22" t="s">
        <v>26</v>
      </c>
      <c r="F2064" s="23">
        <v>41256</v>
      </c>
      <c r="G2064" s="24" t="s">
        <v>27</v>
      </c>
      <c r="H2064" s="25">
        <v>106660.04</v>
      </c>
      <c r="I2064" s="25">
        <v>-106660.04</v>
      </c>
      <c r="J2064" s="25">
        <v>0</v>
      </c>
      <c r="K2064" s="41">
        <f t="shared" si="68"/>
        <v>2012</v>
      </c>
      <c r="L2064" s="42">
        <f t="shared" si="67"/>
        <v>144</v>
      </c>
      <c r="M2064" s="39">
        <f>(VLOOKUP(DATE(2005,12,1),IGPM!A:B,2,1)/VLOOKUP(DATE(YEAR(F2064),MONTH(F2064),1),IGPM!A:B,2,1))*H2064</f>
        <v>70027.659588281851</v>
      </c>
      <c r="N2064" s="26" t="s">
        <v>28</v>
      </c>
      <c r="O2064" s="26" t="s">
        <v>29</v>
      </c>
      <c r="P2064" s="25">
        <v>-106660.04</v>
      </c>
      <c r="Q2064" s="25">
        <v>0</v>
      </c>
      <c r="R2064" s="25">
        <v>250331.23010292955</v>
      </c>
      <c r="S2064" s="25">
        <v>-250331.23010292955</v>
      </c>
      <c r="T2064" s="27">
        <v>0</v>
      </c>
    </row>
    <row r="2065" spans="1:20">
      <c r="A2065" s="28" t="s">
        <v>2489</v>
      </c>
      <c r="B2065" s="22" t="s">
        <v>913</v>
      </c>
      <c r="C2065" s="22" t="s">
        <v>24</v>
      </c>
      <c r="D2065" s="22" t="s">
        <v>25</v>
      </c>
      <c r="E2065" s="22" t="s">
        <v>26</v>
      </c>
      <c r="F2065" s="23">
        <v>41256</v>
      </c>
      <c r="G2065" s="24" t="s">
        <v>27</v>
      </c>
      <c r="H2065" s="25">
        <v>105355.33</v>
      </c>
      <c r="I2065" s="25">
        <v>-105355.33</v>
      </c>
      <c r="J2065" s="25">
        <v>0</v>
      </c>
      <c r="K2065" s="41">
        <f t="shared" si="68"/>
        <v>2012</v>
      </c>
      <c r="L2065" s="42">
        <f t="shared" si="67"/>
        <v>144</v>
      </c>
      <c r="M2065" s="39">
        <f>(VLOOKUP(DATE(2005,12,1),IGPM!A:B,2,1)/VLOOKUP(DATE(YEAR(F2065),MONTH(F2065),1),IGPM!A:B,2,1))*H2065</f>
        <v>69171.052111466488</v>
      </c>
      <c r="N2065" s="26" t="s">
        <v>28</v>
      </c>
      <c r="O2065" s="26" t="s">
        <v>29</v>
      </c>
      <c r="P2065" s="25">
        <v>-105355.33</v>
      </c>
      <c r="Q2065" s="25">
        <v>0</v>
      </c>
      <c r="R2065" s="25">
        <v>247269.07431124229</v>
      </c>
      <c r="S2065" s="25">
        <v>-247269.07431124229</v>
      </c>
      <c r="T2065" s="27">
        <v>0</v>
      </c>
    </row>
    <row r="2066" spans="1:20">
      <c r="A2066" s="28" t="s">
        <v>2490</v>
      </c>
      <c r="B2066" s="22" t="s">
        <v>2462</v>
      </c>
      <c r="C2066" s="22" t="s">
        <v>24</v>
      </c>
      <c r="D2066" s="22" t="s">
        <v>25</v>
      </c>
      <c r="E2066" s="22" t="s">
        <v>26</v>
      </c>
      <c r="F2066" s="23">
        <v>41256</v>
      </c>
      <c r="G2066" s="24" t="s">
        <v>27</v>
      </c>
      <c r="H2066" s="25">
        <v>20712.27</v>
      </c>
      <c r="I2066" s="25">
        <v>-20712.27</v>
      </c>
      <c r="J2066" s="25">
        <v>0</v>
      </c>
      <c r="K2066" s="41">
        <f t="shared" si="68"/>
        <v>2012</v>
      </c>
      <c r="L2066" s="42">
        <f t="shared" si="67"/>
        <v>144</v>
      </c>
      <c r="M2066" s="39">
        <f>(VLOOKUP(DATE(2005,12,1),IGPM!A:B,2,1)/VLOOKUP(DATE(YEAR(F2066),MONTH(F2066),1),IGPM!A:B,2,1))*H2066</f>
        <v>13598.642873756495</v>
      </c>
      <c r="N2066" s="26" t="s">
        <v>28</v>
      </c>
      <c r="O2066" s="26" t="s">
        <v>29</v>
      </c>
      <c r="P2066" s="25">
        <v>-20712.27</v>
      </c>
      <c r="Q2066" s="25">
        <v>0</v>
      </c>
      <c r="R2066" s="25">
        <v>48611.720259283647</v>
      </c>
      <c r="S2066" s="25">
        <v>-48611.720259283647</v>
      </c>
      <c r="T2066" s="27">
        <v>0</v>
      </c>
    </row>
    <row r="2067" spans="1:20">
      <c r="A2067" s="28" t="s">
        <v>2491</v>
      </c>
      <c r="B2067" s="22" t="s">
        <v>241</v>
      </c>
      <c r="C2067" s="22" t="s">
        <v>24</v>
      </c>
      <c r="D2067" s="22" t="s">
        <v>25</v>
      </c>
      <c r="E2067" s="22" t="s">
        <v>26</v>
      </c>
      <c r="F2067" s="23">
        <v>41256</v>
      </c>
      <c r="G2067" s="24" t="s">
        <v>27</v>
      </c>
      <c r="H2067" s="25">
        <v>13536.37</v>
      </c>
      <c r="I2067" s="25">
        <v>-13536.37</v>
      </c>
      <c r="J2067" s="25">
        <v>0</v>
      </c>
      <c r="K2067" s="41">
        <f t="shared" si="68"/>
        <v>2012</v>
      </c>
      <c r="L2067" s="42">
        <f t="shared" si="67"/>
        <v>144</v>
      </c>
      <c r="M2067" s="39">
        <f>(VLOOKUP(DATE(2005,12,1),IGPM!A:B,2,1)/VLOOKUP(DATE(YEAR(F2067),MONTH(F2067),1),IGPM!A:B,2,1))*H2067</f>
        <v>8887.3050340224036</v>
      </c>
      <c r="N2067" s="26" t="s">
        <v>28</v>
      </c>
      <c r="O2067" s="26" t="s">
        <v>29</v>
      </c>
      <c r="P2067" s="25">
        <v>-13536.37</v>
      </c>
      <c r="Q2067" s="25">
        <v>0</v>
      </c>
      <c r="R2067" s="25">
        <v>31769.875140009255</v>
      </c>
      <c r="S2067" s="25">
        <v>-31769.875140009255</v>
      </c>
      <c r="T2067" s="27">
        <v>0</v>
      </c>
    </row>
    <row r="2068" spans="1:20">
      <c r="A2068" s="28" t="s">
        <v>2492</v>
      </c>
      <c r="B2068" s="22" t="s">
        <v>245</v>
      </c>
      <c r="C2068" s="22" t="s">
        <v>24</v>
      </c>
      <c r="D2068" s="22" t="s">
        <v>25</v>
      </c>
      <c r="E2068" s="22" t="s">
        <v>26</v>
      </c>
      <c r="F2068" s="23">
        <v>41256</v>
      </c>
      <c r="G2068" s="24" t="s">
        <v>27</v>
      </c>
      <c r="H2068" s="25">
        <v>6768.18</v>
      </c>
      <c r="I2068" s="25">
        <v>-6768.18</v>
      </c>
      <c r="J2068" s="25">
        <v>0</v>
      </c>
      <c r="K2068" s="41">
        <f t="shared" si="68"/>
        <v>2012</v>
      </c>
      <c r="L2068" s="42">
        <f t="shared" si="67"/>
        <v>144</v>
      </c>
      <c r="M2068" s="39">
        <f>(VLOOKUP(DATE(2005,12,1),IGPM!A:B,2,1)/VLOOKUP(DATE(YEAR(F2068),MONTH(F2068),1),IGPM!A:B,2,1))*H2068</f>
        <v>4443.649234260718</v>
      </c>
      <c r="N2068" s="26" t="s">
        <v>28</v>
      </c>
      <c r="O2068" s="26" t="s">
        <v>29</v>
      </c>
      <c r="P2068" s="25">
        <v>-6768.18</v>
      </c>
      <c r="Q2068" s="25">
        <v>0</v>
      </c>
      <c r="R2068" s="25">
        <v>15884.925834999178</v>
      </c>
      <c r="S2068" s="25">
        <v>-15884.925834999178</v>
      </c>
      <c r="T2068" s="27">
        <v>0</v>
      </c>
    </row>
    <row r="2069" spans="1:20">
      <c r="A2069" s="28" t="s">
        <v>2493</v>
      </c>
      <c r="B2069" s="22" t="s">
        <v>768</v>
      </c>
      <c r="C2069" s="22" t="s">
        <v>82</v>
      </c>
      <c r="D2069" s="22" t="s">
        <v>25</v>
      </c>
      <c r="E2069" s="22" t="s">
        <v>26</v>
      </c>
      <c r="F2069" s="23">
        <v>41256</v>
      </c>
      <c r="G2069" s="24" t="s">
        <v>27</v>
      </c>
      <c r="H2069" s="25">
        <v>6605.09</v>
      </c>
      <c r="I2069" s="25">
        <v>-6605.09</v>
      </c>
      <c r="J2069" s="25">
        <v>0</v>
      </c>
      <c r="K2069" s="41">
        <f t="shared" si="68"/>
        <v>2012</v>
      </c>
      <c r="L2069" s="42">
        <f t="shared" si="67"/>
        <v>144</v>
      </c>
      <c r="M2069" s="39">
        <f>(VLOOKUP(DATE(2005,12,1),IGPM!A:B,2,1)/VLOOKUP(DATE(YEAR(F2069),MONTH(F2069),1),IGPM!A:B,2,1))*H2069</f>
        <v>4336.5724789711749</v>
      </c>
      <c r="N2069" s="26" t="s">
        <v>28</v>
      </c>
      <c r="O2069" s="26" t="s">
        <v>29</v>
      </c>
      <c r="P2069" s="25">
        <v>-6605.09</v>
      </c>
      <c r="Q2069" s="25">
        <v>0</v>
      </c>
      <c r="R2069" s="25">
        <v>15502.153427286908</v>
      </c>
      <c r="S2069" s="25">
        <v>-15502.153427286908</v>
      </c>
      <c r="T2069" s="27">
        <v>0</v>
      </c>
    </row>
    <row r="2070" spans="1:20">
      <c r="A2070" s="28" t="s">
        <v>2494</v>
      </c>
      <c r="B2070" s="22" t="s">
        <v>90</v>
      </c>
      <c r="C2070" s="22" t="s">
        <v>91</v>
      </c>
      <c r="D2070" s="22" t="s">
        <v>25</v>
      </c>
      <c r="E2070" s="22" t="s">
        <v>26</v>
      </c>
      <c r="F2070" s="23">
        <v>41256</v>
      </c>
      <c r="G2070" s="24" t="s">
        <v>27</v>
      </c>
      <c r="H2070" s="25">
        <v>151101.72</v>
      </c>
      <c r="I2070" s="25">
        <v>-65061.31</v>
      </c>
      <c r="J2070" s="25">
        <v>86040.41</v>
      </c>
      <c r="K2070" s="41">
        <f t="shared" si="68"/>
        <v>2012</v>
      </c>
      <c r="L2070" s="42">
        <f t="shared" si="67"/>
        <v>334.43297837070912</v>
      </c>
      <c r="M2070" s="39">
        <f>(VLOOKUP(DATE(2005,12,1),IGPM!A:B,2,1)/VLOOKUP(DATE(YEAR(F2070),MONTH(F2070),1),IGPM!A:B,2,1))*H2070</f>
        <v>99205.848894898983</v>
      </c>
      <c r="N2070" s="26" t="s">
        <v>28</v>
      </c>
      <c r="O2070" s="26" t="s">
        <v>29</v>
      </c>
      <c r="P2070" s="25">
        <v>-65061.31</v>
      </c>
      <c r="Q2070" s="25">
        <v>86040.41</v>
      </c>
      <c r="R2070" s="25">
        <v>354635.90148914658</v>
      </c>
      <c r="S2070" s="25">
        <v>-152698.96546455479</v>
      </c>
      <c r="T2070" s="27">
        <v>201936.93602459179</v>
      </c>
    </row>
    <row r="2071" spans="1:20">
      <c r="A2071" s="28" t="s">
        <v>2495</v>
      </c>
      <c r="B2071" s="22" t="s">
        <v>68</v>
      </c>
      <c r="C2071" s="22" t="s">
        <v>69</v>
      </c>
      <c r="D2071" s="22" t="s">
        <v>33</v>
      </c>
      <c r="E2071" s="22" t="s">
        <v>26</v>
      </c>
      <c r="F2071" s="23">
        <v>41269</v>
      </c>
      <c r="G2071" s="24" t="s">
        <v>27</v>
      </c>
      <c r="H2071" s="25">
        <v>9112.58</v>
      </c>
      <c r="I2071" s="25">
        <v>-4456.1000000000004</v>
      </c>
      <c r="J2071" s="25">
        <v>4656.4799999999996</v>
      </c>
      <c r="K2071" s="41">
        <f t="shared" si="68"/>
        <v>2012</v>
      </c>
      <c r="L2071" s="42">
        <f t="shared" si="67"/>
        <v>294.47533044590557</v>
      </c>
      <c r="M2071" s="39">
        <f>(VLOOKUP(DATE(2005,12,1),IGPM!A:B,2,1)/VLOOKUP(DATE(YEAR(F2071),MONTH(F2071),1),IGPM!A:B,2,1))*H2071</f>
        <v>5982.8652812335858</v>
      </c>
      <c r="N2071" s="26" t="s">
        <v>28</v>
      </c>
      <c r="O2071" s="26" t="s">
        <v>29</v>
      </c>
      <c r="P2071" s="25">
        <v>-4456.1000000000004</v>
      </c>
      <c r="Q2071" s="25">
        <v>4656.4799999999996</v>
      </c>
      <c r="R2071" s="25">
        <v>21387.235189592593</v>
      </c>
      <c r="S2071" s="25">
        <v>-10458.471555623497</v>
      </c>
      <c r="T2071" s="27">
        <v>10928.763633969096</v>
      </c>
    </row>
    <row r="2072" spans="1:20">
      <c r="A2072" s="28" t="s">
        <v>2496</v>
      </c>
      <c r="B2072" s="22" t="s">
        <v>68</v>
      </c>
      <c r="C2072" s="22" t="s">
        <v>69</v>
      </c>
      <c r="D2072" s="22" t="s">
        <v>33</v>
      </c>
      <c r="E2072" s="22" t="s">
        <v>26</v>
      </c>
      <c r="F2072" s="23">
        <v>41269</v>
      </c>
      <c r="G2072" s="24" t="s">
        <v>27</v>
      </c>
      <c r="H2072" s="25">
        <v>583225.93999999994</v>
      </c>
      <c r="I2072" s="25">
        <v>-285120.86</v>
      </c>
      <c r="J2072" s="25">
        <v>298105.07999999996</v>
      </c>
      <c r="K2072" s="41">
        <f t="shared" si="68"/>
        <v>2012</v>
      </c>
      <c r="L2072" s="42">
        <f t="shared" si="67"/>
        <v>294.55766708896709</v>
      </c>
      <c r="M2072" s="39">
        <f>(VLOOKUP(DATE(2005,12,1),IGPM!A:B,2,1)/VLOOKUP(DATE(YEAR(F2072),MONTH(F2072),1),IGPM!A:B,2,1))*H2072</f>
        <v>382917.04737196513</v>
      </c>
      <c r="N2072" s="26" t="s">
        <v>28</v>
      </c>
      <c r="O2072" s="26" t="s">
        <v>29</v>
      </c>
      <c r="P2072" s="25">
        <v>-285120.86</v>
      </c>
      <c r="Q2072" s="25">
        <v>298105.07999999996</v>
      </c>
      <c r="R2072" s="25">
        <v>1368831.9166966125</v>
      </c>
      <c r="S2072" s="25">
        <v>-669178.96910412901</v>
      </c>
      <c r="T2072" s="27">
        <v>699652.94759248348</v>
      </c>
    </row>
    <row r="2073" spans="1:20">
      <c r="A2073" s="28" t="s">
        <v>2497</v>
      </c>
      <c r="B2073" s="22" t="s">
        <v>68</v>
      </c>
      <c r="C2073" s="22" t="s">
        <v>69</v>
      </c>
      <c r="D2073" s="22" t="s">
        <v>33</v>
      </c>
      <c r="E2073" s="22" t="s">
        <v>26</v>
      </c>
      <c r="F2073" s="23">
        <v>41269</v>
      </c>
      <c r="G2073" s="24" t="s">
        <v>27</v>
      </c>
      <c r="H2073" s="25">
        <v>1169017.1200000001</v>
      </c>
      <c r="I2073" s="25">
        <v>-573176.52</v>
      </c>
      <c r="J2073" s="25">
        <v>595840.60000000009</v>
      </c>
      <c r="K2073" s="41">
        <f t="shared" si="68"/>
        <v>2012</v>
      </c>
      <c r="L2073" s="42">
        <f t="shared" si="67"/>
        <v>293.69393093771538</v>
      </c>
      <c r="M2073" s="39">
        <f>(VLOOKUP(DATE(2005,12,1),IGPM!A:B,2,1)/VLOOKUP(DATE(YEAR(F2073),MONTH(F2073),1),IGPM!A:B,2,1))*H2073</f>
        <v>767518.30331428384</v>
      </c>
      <c r="N2073" s="26" t="s">
        <v>28</v>
      </c>
      <c r="O2073" s="26" t="s">
        <v>29</v>
      </c>
      <c r="P2073" s="25">
        <v>-573176.52</v>
      </c>
      <c r="Q2073" s="25">
        <v>595840.60000000009</v>
      </c>
      <c r="R2073" s="25">
        <v>2743684.4544684594</v>
      </c>
      <c r="S2073" s="25">
        <v>-1345245.9170061853</v>
      </c>
      <c r="T2073" s="27">
        <v>1398438.5374622741</v>
      </c>
    </row>
    <row r="2074" spans="1:20">
      <c r="A2074" s="28" t="s">
        <v>2498</v>
      </c>
      <c r="B2074" s="22" t="s">
        <v>821</v>
      </c>
      <c r="C2074" s="22" t="s">
        <v>32</v>
      </c>
      <c r="D2074" s="22" t="s">
        <v>105</v>
      </c>
      <c r="E2074" s="22" t="s">
        <v>26</v>
      </c>
      <c r="F2074" s="23">
        <v>41273</v>
      </c>
      <c r="G2074" s="24" t="s">
        <v>27</v>
      </c>
      <c r="H2074" s="25">
        <v>188504.05</v>
      </c>
      <c r="I2074" s="25">
        <v>-98719.64</v>
      </c>
      <c r="J2074" s="25">
        <v>89784.409999999989</v>
      </c>
      <c r="K2074" s="41">
        <f t="shared" si="68"/>
        <v>2012</v>
      </c>
      <c r="L2074" s="42">
        <f t="shared" si="67"/>
        <v>274.96639169267632</v>
      </c>
      <c r="M2074" s="39">
        <f>(VLOOKUP(DATE(2005,12,1),IGPM!A:B,2,1)/VLOOKUP(DATE(YEAR(F2074),MONTH(F2074),1),IGPM!A:B,2,1))*H2074</f>
        <v>123762.35227750207</v>
      </c>
      <c r="N2074" s="26" t="s">
        <v>28</v>
      </c>
      <c r="O2074" s="26" t="s">
        <v>29</v>
      </c>
      <c r="P2074" s="25">
        <v>-98719.64</v>
      </c>
      <c r="Q2074" s="25">
        <v>89784.409999999989</v>
      </c>
      <c r="R2074" s="25">
        <v>442419.2107548819</v>
      </c>
      <c r="S2074" s="25">
        <v>-231695.10265061187</v>
      </c>
      <c r="T2074" s="27">
        <v>210724.10810427004</v>
      </c>
    </row>
    <row r="2075" spans="1:20">
      <c r="A2075" s="28" t="s">
        <v>2499</v>
      </c>
      <c r="B2075" s="22" t="s">
        <v>2500</v>
      </c>
      <c r="C2075" s="22" t="s">
        <v>69</v>
      </c>
      <c r="D2075" s="22" t="s">
        <v>25</v>
      </c>
      <c r="E2075" s="22" t="s">
        <v>26</v>
      </c>
      <c r="F2075" s="23">
        <v>41275</v>
      </c>
      <c r="G2075" s="24" t="s">
        <v>27</v>
      </c>
      <c r="H2075" s="25">
        <v>44296448.039999999</v>
      </c>
      <c r="I2075" s="25">
        <v>-17670656.07</v>
      </c>
      <c r="J2075" s="25">
        <v>26625791.969999999</v>
      </c>
      <c r="K2075" s="41">
        <f t="shared" si="68"/>
        <v>2013</v>
      </c>
      <c r="L2075" s="42">
        <f t="shared" si="67"/>
        <v>358.46954661033141</v>
      </c>
      <c r="M2075" s="39">
        <f>(VLOOKUP(DATE(2005,12,1),IGPM!A:B,2,1)/VLOOKUP(DATE(YEAR(F2075),MONTH(F2075),1),IGPM!A:B,2,1))*H2075</f>
        <v>28984848.678921588</v>
      </c>
      <c r="N2075" s="26" t="s">
        <v>28</v>
      </c>
      <c r="O2075" s="26" t="s">
        <v>29</v>
      </c>
      <c r="P2075" s="25">
        <v>-17670656.07</v>
      </c>
      <c r="Q2075" s="25">
        <v>26625791.969999999</v>
      </c>
      <c r="R2075" s="25">
        <v>103613527.38048485</v>
      </c>
      <c r="S2075" s="25">
        <v>-41333314.239704795</v>
      </c>
      <c r="T2075" s="27">
        <v>62280213.140780054</v>
      </c>
    </row>
    <row r="2076" spans="1:20">
      <c r="A2076" s="28" t="s">
        <v>2501</v>
      </c>
      <c r="B2076" s="22" t="s">
        <v>2502</v>
      </c>
      <c r="C2076" s="22" t="s">
        <v>69</v>
      </c>
      <c r="D2076" s="22" t="s">
        <v>25</v>
      </c>
      <c r="E2076" s="22" t="s">
        <v>26</v>
      </c>
      <c r="F2076" s="23">
        <v>41275</v>
      </c>
      <c r="G2076" s="24" t="s">
        <v>27</v>
      </c>
      <c r="H2076" s="25">
        <v>8988536.6099999994</v>
      </c>
      <c r="I2076" s="25">
        <v>-3585690.72</v>
      </c>
      <c r="J2076" s="25">
        <v>5402845.8899999987</v>
      </c>
      <c r="K2076" s="41">
        <f t="shared" si="68"/>
        <v>2013</v>
      </c>
      <c r="L2076" s="42">
        <f t="shared" si="67"/>
        <v>358.46949321663743</v>
      </c>
      <c r="M2076" s="39">
        <f>(VLOOKUP(DATE(2005,12,1),IGPM!A:B,2,1)/VLOOKUP(DATE(YEAR(F2076),MONTH(F2076),1),IGPM!A:B,2,1))*H2076</f>
        <v>5881540.9590072595</v>
      </c>
      <c r="N2076" s="26" t="s">
        <v>28</v>
      </c>
      <c r="O2076" s="26" t="s">
        <v>29</v>
      </c>
      <c r="P2076" s="25">
        <v>-3585690.72</v>
      </c>
      <c r="Q2076" s="25">
        <v>5402845.8899999987</v>
      </c>
      <c r="R2076" s="25">
        <v>21025026.27997902</v>
      </c>
      <c r="S2076" s="25">
        <v>-8387265.3459523395</v>
      </c>
      <c r="T2076" s="27">
        <v>12637760.934026681</v>
      </c>
    </row>
    <row r="2077" spans="1:20">
      <c r="A2077" s="28" t="s">
        <v>2503</v>
      </c>
      <c r="B2077" s="22" t="s">
        <v>53</v>
      </c>
      <c r="C2077" s="22" t="s">
        <v>533</v>
      </c>
      <c r="D2077" s="22" t="s">
        <v>95</v>
      </c>
      <c r="E2077" s="22" t="s">
        <v>26</v>
      </c>
      <c r="F2077" s="23">
        <v>41304</v>
      </c>
      <c r="G2077" s="24" t="s">
        <v>27</v>
      </c>
      <c r="H2077" s="25">
        <v>111585.58</v>
      </c>
      <c r="I2077" s="25">
        <v>-60630.71</v>
      </c>
      <c r="J2077" s="25">
        <v>50954.87</v>
      </c>
      <c r="K2077" s="41">
        <f t="shared" si="68"/>
        <v>2013</v>
      </c>
      <c r="L2077" s="42">
        <f t="shared" si="67"/>
        <v>263.17913710725139</v>
      </c>
      <c r="M2077" s="39">
        <f>(VLOOKUP(DATE(2005,12,1),IGPM!A:B,2,1)/VLOOKUP(DATE(YEAR(F2077),MONTH(F2077),1),IGPM!A:B,2,1))*H2077</f>
        <v>73014.683889080945</v>
      </c>
      <c r="N2077" s="26" t="s">
        <v>28</v>
      </c>
      <c r="O2077" s="26" t="s">
        <v>29</v>
      </c>
      <c r="P2077" s="25">
        <v>-60630.71</v>
      </c>
      <c r="Q2077" s="25">
        <v>50954.87</v>
      </c>
      <c r="R2077" s="25">
        <v>261009.08899415407</v>
      </c>
      <c r="S2077" s="25">
        <v>-141820.89103420664</v>
      </c>
      <c r="T2077" s="27">
        <v>119188.19795994743</v>
      </c>
    </row>
    <row r="2078" spans="1:20">
      <c r="A2078" s="28" t="s">
        <v>2504</v>
      </c>
      <c r="B2078" s="22" t="s">
        <v>53</v>
      </c>
      <c r="C2078" s="22" t="s">
        <v>533</v>
      </c>
      <c r="D2078" s="22" t="s">
        <v>95</v>
      </c>
      <c r="E2078" s="22" t="s">
        <v>26</v>
      </c>
      <c r="F2078" s="23">
        <v>41304</v>
      </c>
      <c r="G2078" s="24" t="s">
        <v>27</v>
      </c>
      <c r="H2078" s="25">
        <v>111585.58</v>
      </c>
      <c r="I2078" s="25">
        <v>-60630.71</v>
      </c>
      <c r="J2078" s="25">
        <v>50954.87</v>
      </c>
      <c r="K2078" s="41">
        <f t="shared" si="68"/>
        <v>2013</v>
      </c>
      <c r="L2078" s="42">
        <f t="shared" si="67"/>
        <v>263.17913710725139</v>
      </c>
      <c r="M2078" s="39">
        <f>(VLOOKUP(DATE(2005,12,1),IGPM!A:B,2,1)/VLOOKUP(DATE(YEAR(F2078),MONTH(F2078),1),IGPM!A:B,2,1))*H2078</f>
        <v>73014.683889080945</v>
      </c>
      <c r="N2078" s="26" t="s">
        <v>28</v>
      </c>
      <c r="O2078" s="26" t="s">
        <v>29</v>
      </c>
      <c r="P2078" s="25">
        <v>-60630.71</v>
      </c>
      <c r="Q2078" s="25">
        <v>50954.87</v>
      </c>
      <c r="R2078" s="25">
        <v>261009.08899415407</v>
      </c>
      <c r="S2078" s="25">
        <v>-141820.89103420664</v>
      </c>
      <c r="T2078" s="27">
        <v>119188.19795994743</v>
      </c>
    </row>
    <row r="2079" spans="1:20">
      <c r="A2079" s="28" t="s">
        <v>2505</v>
      </c>
      <c r="B2079" s="22" t="s">
        <v>545</v>
      </c>
      <c r="C2079" s="22" t="s">
        <v>172</v>
      </c>
      <c r="D2079" s="22" t="s">
        <v>95</v>
      </c>
      <c r="E2079" s="22" t="s">
        <v>26</v>
      </c>
      <c r="F2079" s="23">
        <v>41304</v>
      </c>
      <c r="G2079" s="24" t="s">
        <v>27</v>
      </c>
      <c r="H2079" s="25">
        <v>120169.09</v>
      </c>
      <c r="I2079" s="25">
        <v>-79024.17</v>
      </c>
      <c r="J2079" s="25">
        <v>41144.92</v>
      </c>
      <c r="K2079" s="41">
        <f t="shared" si="68"/>
        <v>2013</v>
      </c>
      <c r="L2079" s="42">
        <f t="shared" si="67"/>
        <v>217.45473403896557</v>
      </c>
      <c r="M2079" s="39">
        <f>(VLOOKUP(DATE(2005,12,1),IGPM!A:B,2,1)/VLOOKUP(DATE(YEAR(F2079),MONTH(F2079),1),IGPM!A:B,2,1))*H2079</f>
        <v>78631.200551079441</v>
      </c>
      <c r="N2079" s="26" t="s">
        <v>28</v>
      </c>
      <c r="O2079" s="26" t="s">
        <v>29</v>
      </c>
      <c r="P2079" s="25">
        <v>-79024.17</v>
      </c>
      <c r="Q2079" s="25">
        <v>41144.92</v>
      </c>
      <c r="R2079" s="25">
        <v>281086.72022098652</v>
      </c>
      <c r="S2079" s="25">
        <v>-184844.91114550069</v>
      </c>
      <c r="T2079" s="27">
        <v>96241.809075485828</v>
      </c>
    </row>
    <row r="2080" spans="1:20">
      <c r="A2080" s="28" t="s">
        <v>2506</v>
      </c>
      <c r="B2080" s="22" t="s">
        <v>821</v>
      </c>
      <c r="C2080" s="22" t="s">
        <v>32</v>
      </c>
      <c r="D2080" s="22" t="s">
        <v>105</v>
      </c>
      <c r="E2080" s="22" t="s">
        <v>26</v>
      </c>
      <c r="F2080" s="23">
        <v>41304</v>
      </c>
      <c r="G2080" s="24" t="s">
        <v>27</v>
      </c>
      <c r="H2080" s="25">
        <v>316032.73</v>
      </c>
      <c r="I2080" s="25">
        <v>-165189.23000000001</v>
      </c>
      <c r="J2080" s="25">
        <v>150843.49999999997</v>
      </c>
      <c r="K2080" s="41">
        <f t="shared" si="68"/>
        <v>2013</v>
      </c>
      <c r="L2080" s="42">
        <f t="shared" si="67"/>
        <v>273.58127639435088</v>
      </c>
      <c r="M2080" s="39">
        <f>(VLOOKUP(DATE(2005,12,1),IGPM!A:B,2,1)/VLOOKUP(DATE(YEAR(F2080),MONTH(F2080),1),IGPM!A:B,2,1))*H2080</f>
        <v>206792.22063955996</v>
      </c>
      <c r="N2080" s="26" t="s">
        <v>28</v>
      </c>
      <c r="O2080" s="26" t="s">
        <v>29</v>
      </c>
      <c r="P2080" s="25">
        <v>-165189.23000000001</v>
      </c>
      <c r="Q2080" s="25">
        <v>150843.49999999997</v>
      </c>
      <c r="R2080" s="25">
        <v>739230.05956177728</v>
      </c>
      <c r="S2080" s="25">
        <v>-386393.03065813513</v>
      </c>
      <c r="T2080" s="27">
        <v>352837.02890364215</v>
      </c>
    </row>
    <row r="2081" spans="1:20">
      <c r="A2081" s="28" t="s">
        <v>2507</v>
      </c>
      <c r="B2081" s="22" t="s">
        <v>68</v>
      </c>
      <c r="C2081" s="22" t="s">
        <v>69</v>
      </c>
      <c r="D2081" s="22" t="s">
        <v>25</v>
      </c>
      <c r="E2081" s="22" t="s">
        <v>26</v>
      </c>
      <c r="F2081" s="23">
        <v>41305</v>
      </c>
      <c r="G2081" s="24" t="s">
        <v>27</v>
      </c>
      <c r="H2081" s="25">
        <v>52060.800000000003</v>
      </c>
      <c r="I2081" s="25">
        <v>-26757.279999999999</v>
      </c>
      <c r="J2081" s="25">
        <v>25303.520000000004</v>
      </c>
      <c r="K2081" s="41">
        <f t="shared" si="68"/>
        <v>2013</v>
      </c>
      <c r="L2081" s="42">
        <f t="shared" si="67"/>
        <v>278.23061237913572</v>
      </c>
      <c r="M2081" s="39">
        <f>(VLOOKUP(DATE(2005,12,1),IGPM!A:B,2,1)/VLOOKUP(DATE(YEAR(F2081),MONTH(F2081),1),IGPM!A:B,2,1))*H2081</f>
        <v>34065.359117304099</v>
      </c>
      <c r="N2081" s="26" t="s">
        <v>28</v>
      </c>
      <c r="O2081" s="26" t="s">
        <v>29</v>
      </c>
      <c r="P2081" s="25">
        <v>-26757.279999999999</v>
      </c>
      <c r="Q2081" s="25">
        <v>25303.520000000004</v>
      </c>
      <c r="R2081" s="25">
        <v>121775.07147703902</v>
      </c>
      <c r="S2081" s="25">
        <v>-62587.775918371335</v>
      </c>
      <c r="T2081" s="27">
        <v>59187.295558667684</v>
      </c>
    </row>
    <row r="2082" spans="1:20">
      <c r="A2082" s="28" t="s">
        <v>2508</v>
      </c>
      <c r="B2082" s="22" t="s">
        <v>68</v>
      </c>
      <c r="C2082" s="22" t="s">
        <v>69</v>
      </c>
      <c r="D2082" s="22" t="s">
        <v>25</v>
      </c>
      <c r="E2082" s="22" t="s">
        <v>26</v>
      </c>
      <c r="F2082" s="23">
        <v>41305</v>
      </c>
      <c r="G2082" s="24" t="s">
        <v>27</v>
      </c>
      <c r="H2082" s="25">
        <v>7156100.5199999996</v>
      </c>
      <c r="I2082" s="25">
        <v>-3682881.69</v>
      </c>
      <c r="J2082" s="25">
        <v>3473218.8299999996</v>
      </c>
      <c r="K2082" s="41">
        <f t="shared" si="68"/>
        <v>2013</v>
      </c>
      <c r="L2082" s="42">
        <f t="shared" si="67"/>
        <v>277.85914957262719</v>
      </c>
      <c r="M2082" s="39">
        <f>(VLOOKUP(DATE(2005,12,1),IGPM!A:B,2,1)/VLOOKUP(DATE(YEAR(F2082),MONTH(F2082),1),IGPM!A:B,2,1))*H2082</f>
        <v>4682508.4150325498</v>
      </c>
      <c r="N2082" s="26" t="s">
        <v>28</v>
      </c>
      <c r="O2082" s="26" t="s">
        <v>29</v>
      </c>
      <c r="P2082" s="25">
        <v>-3682881.69</v>
      </c>
      <c r="Q2082" s="25">
        <v>3473218.8299999996</v>
      </c>
      <c r="R2082" s="25">
        <v>16738787.193432987</v>
      </c>
      <c r="S2082" s="25">
        <v>-8614604.098308675</v>
      </c>
      <c r="T2082" s="27">
        <v>8124183.0951243117</v>
      </c>
    </row>
    <row r="2083" spans="1:20">
      <c r="A2083" s="28" t="s">
        <v>2509</v>
      </c>
      <c r="B2083" s="22" t="s">
        <v>68</v>
      </c>
      <c r="C2083" s="22" t="s">
        <v>69</v>
      </c>
      <c r="D2083" s="22" t="s">
        <v>25</v>
      </c>
      <c r="E2083" s="22" t="s">
        <v>26</v>
      </c>
      <c r="F2083" s="23">
        <v>41305</v>
      </c>
      <c r="G2083" s="24" t="s">
        <v>27</v>
      </c>
      <c r="H2083" s="25">
        <v>7156100.5300000003</v>
      </c>
      <c r="I2083" s="25">
        <v>-3682881.7</v>
      </c>
      <c r="J2083" s="25">
        <v>3473218.83</v>
      </c>
      <c r="K2083" s="41">
        <f t="shared" si="68"/>
        <v>2013</v>
      </c>
      <c r="L2083" s="42">
        <f t="shared" si="67"/>
        <v>277.85914920644888</v>
      </c>
      <c r="M2083" s="39">
        <f>(VLOOKUP(DATE(2005,12,1),IGPM!A:B,2,1)/VLOOKUP(DATE(YEAR(F2083),MONTH(F2083),1),IGPM!A:B,2,1))*H2083</f>
        <v>4682508.42157593</v>
      </c>
      <c r="N2083" s="26" t="s">
        <v>28</v>
      </c>
      <c r="O2083" s="26" t="s">
        <v>29</v>
      </c>
      <c r="P2083" s="25">
        <v>-3682881.7</v>
      </c>
      <c r="Q2083" s="25">
        <v>3473218.83</v>
      </c>
      <c r="R2083" s="25">
        <v>16738787.216823922</v>
      </c>
      <c r="S2083" s="25">
        <v>-8614604.1216996089</v>
      </c>
      <c r="T2083" s="27">
        <v>8124183.0951243136</v>
      </c>
    </row>
    <row r="2084" spans="1:20">
      <c r="A2084" s="28" t="s">
        <v>2510</v>
      </c>
      <c r="B2084" s="22" t="s">
        <v>407</v>
      </c>
      <c r="C2084" s="22" t="s">
        <v>32</v>
      </c>
      <c r="D2084" s="22" t="s">
        <v>25</v>
      </c>
      <c r="E2084" s="22" t="s">
        <v>26</v>
      </c>
      <c r="F2084" s="23">
        <v>41313</v>
      </c>
      <c r="G2084" s="24" t="s">
        <v>27</v>
      </c>
      <c r="H2084" s="25">
        <v>4886.7</v>
      </c>
      <c r="I2084" s="25">
        <v>-2484.8200000000002</v>
      </c>
      <c r="J2084" s="25">
        <v>2401.8799999999997</v>
      </c>
      <c r="K2084" s="41">
        <f t="shared" si="68"/>
        <v>2013</v>
      </c>
      <c r="L2084" s="42">
        <f t="shared" si="67"/>
        <v>279.2602281050539</v>
      </c>
      <c r="M2084" s="39">
        <f>(VLOOKUP(DATE(2005,12,1),IGPM!A:B,2,1)/VLOOKUP(DATE(YEAR(F2084),MONTH(F2084),1),IGPM!A:B,2,1))*H2084</f>
        <v>3188.2746509512781</v>
      </c>
      <c r="N2084" s="26" t="s">
        <v>28</v>
      </c>
      <c r="O2084" s="26" t="s">
        <v>29</v>
      </c>
      <c r="P2084" s="25">
        <v>-2484.8200000000002</v>
      </c>
      <c r="Q2084" s="25">
        <v>2401.8799999999997</v>
      </c>
      <c r="R2084" s="25">
        <v>11397.278160816566</v>
      </c>
      <c r="S2084" s="25">
        <v>-5795.3597969100256</v>
      </c>
      <c r="T2084" s="27">
        <v>5601.9183639065404</v>
      </c>
    </row>
    <row r="2085" spans="1:20">
      <c r="A2085" s="28" t="s">
        <v>2511</v>
      </c>
      <c r="B2085" s="22" t="s">
        <v>61</v>
      </c>
      <c r="C2085" s="22" t="s">
        <v>32</v>
      </c>
      <c r="D2085" s="22" t="s">
        <v>25</v>
      </c>
      <c r="E2085" s="22" t="s">
        <v>26</v>
      </c>
      <c r="F2085" s="23">
        <v>41313</v>
      </c>
      <c r="G2085" s="24" t="s">
        <v>27</v>
      </c>
      <c r="H2085" s="25">
        <v>20675.759999999998</v>
      </c>
      <c r="I2085" s="25">
        <v>-12119.57</v>
      </c>
      <c r="J2085" s="25">
        <v>8556.1899999999987</v>
      </c>
      <c r="K2085" s="41">
        <f t="shared" si="68"/>
        <v>2013</v>
      </c>
      <c r="L2085" s="42">
        <f t="shared" si="67"/>
        <v>242.24934713030248</v>
      </c>
      <c r="M2085" s="39">
        <f>(VLOOKUP(DATE(2005,12,1),IGPM!A:B,2,1)/VLOOKUP(DATE(YEAR(F2085),MONTH(F2085),1),IGPM!A:B,2,1))*H2085</f>
        <v>13489.676365881351</v>
      </c>
      <c r="N2085" s="26" t="s">
        <v>28</v>
      </c>
      <c r="O2085" s="26" t="s">
        <v>29</v>
      </c>
      <c r="P2085" s="25">
        <v>-12119.57</v>
      </c>
      <c r="Q2085" s="25">
        <v>8556.1899999999987</v>
      </c>
      <c r="R2085" s="25">
        <v>48222.192462456202</v>
      </c>
      <c r="S2085" s="25">
        <v>-28266.541936171168</v>
      </c>
      <c r="T2085" s="27">
        <v>19955.650526285033</v>
      </c>
    </row>
    <row r="2086" spans="1:20">
      <c r="A2086" s="28" t="s">
        <v>2512</v>
      </c>
      <c r="B2086" s="22" t="s">
        <v>135</v>
      </c>
      <c r="C2086" s="22" t="s">
        <v>32</v>
      </c>
      <c r="D2086" s="22" t="s">
        <v>25</v>
      </c>
      <c r="E2086" s="22" t="s">
        <v>26</v>
      </c>
      <c r="F2086" s="23">
        <v>41313</v>
      </c>
      <c r="G2086" s="24" t="s">
        <v>27</v>
      </c>
      <c r="H2086" s="25">
        <v>24756.92</v>
      </c>
      <c r="I2086" s="25">
        <v>-16199.39</v>
      </c>
      <c r="J2086" s="25">
        <v>8557.5299999999988</v>
      </c>
      <c r="K2086" s="41">
        <f t="shared" si="68"/>
        <v>2013</v>
      </c>
      <c r="L2086" s="42">
        <f t="shared" si="67"/>
        <v>217.01327272199754</v>
      </c>
      <c r="M2086" s="39">
        <f>(VLOOKUP(DATE(2005,12,1),IGPM!A:B,2,1)/VLOOKUP(DATE(YEAR(F2086),MONTH(F2086),1),IGPM!A:B,2,1))*H2086</f>
        <v>16152.385141635195</v>
      </c>
      <c r="N2086" s="26" t="s">
        <v>28</v>
      </c>
      <c r="O2086" s="26" t="s">
        <v>29</v>
      </c>
      <c r="P2086" s="25">
        <v>-16199.39</v>
      </c>
      <c r="Q2086" s="25">
        <v>8557.5299999999988</v>
      </c>
      <c r="R2086" s="25">
        <v>57740.705106735193</v>
      </c>
      <c r="S2086" s="25">
        <v>-37781.929290840504</v>
      </c>
      <c r="T2086" s="27">
        <v>19958.775815894689</v>
      </c>
    </row>
    <row r="2087" spans="1:20">
      <c r="A2087" s="28" t="s">
        <v>2513</v>
      </c>
      <c r="B2087" s="22" t="s">
        <v>61</v>
      </c>
      <c r="C2087" s="22" t="s">
        <v>32</v>
      </c>
      <c r="D2087" s="22" t="s">
        <v>25</v>
      </c>
      <c r="E2087" s="22" t="s">
        <v>26</v>
      </c>
      <c r="F2087" s="23">
        <v>41313</v>
      </c>
      <c r="G2087" s="24" t="s">
        <v>27</v>
      </c>
      <c r="H2087" s="25">
        <v>20675.759999999998</v>
      </c>
      <c r="I2087" s="25">
        <v>-12119.57</v>
      </c>
      <c r="J2087" s="25">
        <v>8556.1899999999987</v>
      </c>
      <c r="K2087" s="41">
        <f t="shared" si="68"/>
        <v>2013</v>
      </c>
      <c r="L2087" s="42">
        <f t="shared" si="67"/>
        <v>242.24934713030248</v>
      </c>
      <c r="M2087" s="39">
        <f>(VLOOKUP(DATE(2005,12,1),IGPM!A:B,2,1)/VLOOKUP(DATE(YEAR(F2087),MONTH(F2087),1),IGPM!A:B,2,1))*H2087</f>
        <v>13489.676365881351</v>
      </c>
      <c r="N2087" s="26" t="s">
        <v>28</v>
      </c>
      <c r="O2087" s="26" t="s">
        <v>29</v>
      </c>
      <c r="P2087" s="25">
        <v>-12119.57</v>
      </c>
      <c r="Q2087" s="25">
        <v>8556.1899999999987</v>
      </c>
      <c r="R2087" s="25">
        <v>48222.192462456202</v>
      </c>
      <c r="S2087" s="25">
        <v>-28266.541936171168</v>
      </c>
      <c r="T2087" s="27">
        <v>19955.650526285033</v>
      </c>
    </row>
    <row r="2088" spans="1:20">
      <c r="A2088" s="28" t="s">
        <v>2514</v>
      </c>
      <c r="B2088" s="22" t="s">
        <v>135</v>
      </c>
      <c r="C2088" s="22" t="s">
        <v>32</v>
      </c>
      <c r="D2088" s="22" t="s">
        <v>25</v>
      </c>
      <c r="E2088" s="22" t="s">
        <v>26</v>
      </c>
      <c r="F2088" s="23">
        <v>41313</v>
      </c>
      <c r="G2088" s="24" t="s">
        <v>27</v>
      </c>
      <c r="H2088" s="25">
        <v>24756.92</v>
      </c>
      <c r="I2088" s="25">
        <v>-16199.39</v>
      </c>
      <c r="J2088" s="25">
        <v>8557.5299999999988</v>
      </c>
      <c r="K2088" s="41">
        <f t="shared" si="68"/>
        <v>2013</v>
      </c>
      <c r="L2088" s="42">
        <f t="shared" si="67"/>
        <v>217.01327272199754</v>
      </c>
      <c r="M2088" s="39">
        <f>(VLOOKUP(DATE(2005,12,1),IGPM!A:B,2,1)/VLOOKUP(DATE(YEAR(F2088),MONTH(F2088),1),IGPM!A:B,2,1))*H2088</f>
        <v>16152.385141635195</v>
      </c>
      <c r="N2088" s="26" t="s">
        <v>28</v>
      </c>
      <c r="O2088" s="26" t="s">
        <v>29</v>
      </c>
      <c r="P2088" s="25">
        <v>-16199.39</v>
      </c>
      <c r="Q2088" s="25">
        <v>8557.5299999999988</v>
      </c>
      <c r="R2088" s="25">
        <v>57740.705106735193</v>
      </c>
      <c r="S2088" s="25">
        <v>-37781.929290840504</v>
      </c>
      <c r="T2088" s="27">
        <v>19958.775815894689</v>
      </c>
    </row>
    <row r="2089" spans="1:20">
      <c r="A2089" s="28" t="s">
        <v>2515</v>
      </c>
      <c r="B2089" s="22" t="s">
        <v>2413</v>
      </c>
      <c r="C2089" s="22" t="s">
        <v>32</v>
      </c>
      <c r="D2089" s="22" t="s">
        <v>25</v>
      </c>
      <c r="E2089" s="22" t="s">
        <v>26</v>
      </c>
      <c r="F2089" s="23">
        <v>41313</v>
      </c>
      <c r="G2089" s="24" t="s">
        <v>27</v>
      </c>
      <c r="H2089" s="25">
        <v>8966.5499999999993</v>
      </c>
      <c r="I2089" s="25">
        <v>-4465.97</v>
      </c>
      <c r="J2089" s="25">
        <v>4500.579999999999</v>
      </c>
      <c r="K2089" s="41">
        <f t="shared" si="68"/>
        <v>2013</v>
      </c>
      <c r="L2089" s="42">
        <f t="shared" si="67"/>
        <v>285.10045969856486</v>
      </c>
      <c r="M2089" s="39">
        <f>(VLOOKUP(DATE(2005,12,1),IGPM!A:B,2,1)/VLOOKUP(DATE(YEAR(F2089),MONTH(F2089),1),IGPM!A:B,2,1))*H2089</f>
        <v>5850.1287313498233</v>
      </c>
      <c r="N2089" s="26" t="s">
        <v>28</v>
      </c>
      <c r="O2089" s="26" t="s">
        <v>29</v>
      </c>
      <c r="P2089" s="25">
        <v>-4465.97</v>
      </c>
      <c r="Q2089" s="25">
        <v>4500.579999999999</v>
      </c>
      <c r="R2089" s="25">
        <v>20912.735484656267</v>
      </c>
      <c r="S2089" s="25">
        <v>-10416.007192555706</v>
      </c>
      <c r="T2089" s="27">
        <v>10496.728292100561</v>
      </c>
    </row>
    <row r="2090" spans="1:20">
      <c r="A2090" s="28" t="s">
        <v>2516</v>
      </c>
      <c r="B2090" s="22" t="s">
        <v>51</v>
      </c>
      <c r="C2090" s="22" t="s">
        <v>32</v>
      </c>
      <c r="D2090" s="22" t="s">
        <v>25</v>
      </c>
      <c r="E2090" s="22" t="s">
        <v>26</v>
      </c>
      <c r="F2090" s="23">
        <v>41313</v>
      </c>
      <c r="G2090" s="24" t="s">
        <v>27</v>
      </c>
      <c r="H2090" s="25">
        <v>8966.5499999999993</v>
      </c>
      <c r="I2090" s="25">
        <v>-4465.97</v>
      </c>
      <c r="J2090" s="25">
        <v>4500.579999999999</v>
      </c>
      <c r="K2090" s="41">
        <f t="shared" si="68"/>
        <v>2013</v>
      </c>
      <c r="L2090" s="42">
        <f t="shared" si="67"/>
        <v>285.10045969856486</v>
      </c>
      <c r="M2090" s="39">
        <f>(VLOOKUP(DATE(2005,12,1),IGPM!A:B,2,1)/VLOOKUP(DATE(YEAR(F2090),MONTH(F2090),1),IGPM!A:B,2,1))*H2090</f>
        <v>5850.1287313498233</v>
      </c>
      <c r="N2090" s="26" t="s">
        <v>28</v>
      </c>
      <c r="O2090" s="26" t="s">
        <v>29</v>
      </c>
      <c r="P2090" s="25">
        <v>-4465.97</v>
      </c>
      <c r="Q2090" s="25">
        <v>4500.579999999999</v>
      </c>
      <c r="R2090" s="25">
        <v>20912.735484656267</v>
      </c>
      <c r="S2090" s="25">
        <v>-10416.007192555706</v>
      </c>
      <c r="T2090" s="27">
        <v>10496.728292100561</v>
      </c>
    </row>
    <row r="2091" spans="1:20">
      <c r="A2091" s="28" t="s">
        <v>2517</v>
      </c>
      <c r="B2091" s="22" t="s">
        <v>53</v>
      </c>
      <c r="C2091" s="22" t="s">
        <v>32</v>
      </c>
      <c r="D2091" s="22" t="s">
        <v>25</v>
      </c>
      <c r="E2091" s="22" t="s">
        <v>26</v>
      </c>
      <c r="F2091" s="23">
        <v>41313</v>
      </c>
      <c r="G2091" s="24" t="s">
        <v>27</v>
      </c>
      <c r="H2091" s="25">
        <v>24375.8</v>
      </c>
      <c r="I2091" s="25">
        <v>-12154.18</v>
      </c>
      <c r="J2091" s="25">
        <v>12221.619999999999</v>
      </c>
      <c r="K2091" s="41">
        <f t="shared" si="68"/>
        <v>2013</v>
      </c>
      <c r="L2091" s="42">
        <f t="shared" si="67"/>
        <v>284.78791658507606</v>
      </c>
      <c r="M2091" s="39">
        <f>(VLOOKUP(DATE(2005,12,1),IGPM!A:B,2,1)/VLOOKUP(DATE(YEAR(F2091),MONTH(F2091),1),IGPM!A:B,2,1))*H2091</f>
        <v>15903.727512771024</v>
      </c>
      <c r="N2091" s="26" t="s">
        <v>28</v>
      </c>
      <c r="O2091" s="26" t="s">
        <v>29</v>
      </c>
      <c r="P2091" s="25">
        <v>-12154.18</v>
      </c>
      <c r="Q2091" s="25">
        <v>12221.619999999999</v>
      </c>
      <c r="R2091" s="25">
        <v>56851.816766413423</v>
      </c>
      <c r="S2091" s="25">
        <v>-28347.263035716027</v>
      </c>
      <c r="T2091" s="27">
        <v>28504.553730697397</v>
      </c>
    </row>
    <row r="2092" spans="1:20">
      <c r="A2092" s="28" t="s">
        <v>2518</v>
      </c>
      <c r="B2092" s="22" t="s">
        <v>2413</v>
      </c>
      <c r="C2092" s="22" t="s">
        <v>32</v>
      </c>
      <c r="D2092" s="22" t="s">
        <v>25</v>
      </c>
      <c r="E2092" s="22" t="s">
        <v>26</v>
      </c>
      <c r="F2092" s="23">
        <v>41313</v>
      </c>
      <c r="G2092" s="24" t="s">
        <v>27</v>
      </c>
      <c r="H2092" s="25">
        <v>8966.5499999999993</v>
      </c>
      <c r="I2092" s="25">
        <v>-4465.97</v>
      </c>
      <c r="J2092" s="25">
        <v>4500.579999999999</v>
      </c>
      <c r="K2092" s="41">
        <f t="shared" si="68"/>
        <v>2013</v>
      </c>
      <c r="L2092" s="42">
        <f t="shared" si="67"/>
        <v>285.10045969856486</v>
      </c>
      <c r="M2092" s="39">
        <f>(VLOOKUP(DATE(2005,12,1),IGPM!A:B,2,1)/VLOOKUP(DATE(YEAR(F2092),MONTH(F2092),1),IGPM!A:B,2,1))*H2092</f>
        <v>5850.1287313498233</v>
      </c>
      <c r="N2092" s="26" t="s">
        <v>28</v>
      </c>
      <c r="O2092" s="26" t="s">
        <v>29</v>
      </c>
      <c r="P2092" s="25">
        <v>-4465.97</v>
      </c>
      <c r="Q2092" s="25">
        <v>4500.579999999999</v>
      </c>
      <c r="R2092" s="25">
        <v>20912.735484656267</v>
      </c>
      <c r="S2092" s="25">
        <v>-10416.007192555706</v>
      </c>
      <c r="T2092" s="27">
        <v>10496.728292100561</v>
      </c>
    </row>
    <row r="2093" spans="1:20">
      <c r="A2093" s="28" t="s">
        <v>2519</v>
      </c>
      <c r="B2093" s="22" t="s">
        <v>51</v>
      </c>
      <c r="C2093" s="22" t="s">
        <v>32</v>
      </c>
      <c r="D2093" s="22" t="s">
        <v>25</v>
      </c>
      <c r="E2093" s="22" t="s">
        <v>26</v>
      </c>
      <c r="F2093" s="23">
        <v>41313</v>
      </c>
      <c r="G2093" s="24" t="s">
        <v>27</v>
      </c>
      <c r="H2093" s="25">
        <v>8966.5499999999993</v>
      </c>
      <c r="I2093" s="25">
        <v>-4465.97</v>
      </c>
      <c r="J2093" s="25">
        <v>4500.579999999999</v>
      </c>
      <c r="K2093" s="41">
        <f t="shared" si="68"/>
        <v>2013</v>
      </c>
      <c r="L2093" s="42">
        <f t="shared" si="67"/>
        <v>285.10045969856486</v>
      </c>
      <c r="M2093" s="39">
        <f>(VLOOKUP(DATE(2005,12,1),IGPM!A:B,2,1)/VLOOKUP(DATE(YEAR(F2093),MONTH(F2093),1),IGPM!A:B,2,1))*H2093</f>
        <v>5850.1287313498233</v>
      </c>
      <c r="N2093" s="26" t="s">
        <v>28</v>
      </c>
      <c r="O2093" s="26" t="s">
        <v>29</v>
      </c>
      <c r="P2093" s="25">
        <v>-4465.97</v>
      </c>
      <c r="Q2093" s="25">
        <v>4500.579999999999</v>
      </c>
      <c r="R2093" s="25">
        <v>20912.735484656267</v>
      </c>
      <c r="S2093" s="25">
        <v>-10416.007192555706</v>
      </c>
      <c r="T2093" s="27">
        <v>10496.728292100561</v>
      </c>
    </row>
    <row r="2094" spans="1:20">
      <c r="A2094" s="28" t="s">
        <v>2520</v>
      </c>
      <c r="B2094" s="22" t="s">
        <v>53</v>
      </c>
      <c r="C2094" s="22" t="s">
        <v>32</v>
      </c>
      <c r="D2094" s="22" t="s">
        <v>25</v>
      </c>
      <c r="E2094" s="22" t="s">
        <v>26</v>
      </c>
      <c r="F2094" s="23">
        <v>41313</v>
      </c>
      <c r="G2094" s="24" t="s">
        <v>27</v>
      </c>
      <c r="H2094" s="25">
        <v>24375.8</v>
      </c>
      <c r="I2094" s="25">
        <v>-12154.18</v>
      </c>
      <c r="J2094" s="25">
        <v>12221.619999999999</v>
      </c>
      <c r="K2094" s="41">
        <f t="shared" si="68"/>
        <v>2013</v>
      </c>
      <c r="L2094" s="42">
        <f t="shared" si="67"/>
        <v>284.78791658507606</v>
      </c>
      <c r="M2094" s="39">
        <f>(VLOOKUP(DATE(2005,12,1),IGPM!A:B,2,1)/VLOOKUP(DATE(YEAR(F2094),MONTH(F2094),1),IGPM!A:B,2,1))*H2094</f>
        <v>15903.727512771024</v>
      </c>
      <c r="N2094" s="26" t="s">
        <v>28</v>
      </c>
      <c r="O2094" s="26" t="s">
        <v>29</v>
      </c>
      <c r="P2094" s="25">
        <v>-12154.18</v>
      </c>
      <c r="Q2094" s="25">
        <v>12221.619999999999</v>
      </c>
      <c r="R2094" s="25">
        <v>56851.816766413423</v>
      </c>
      <c r="S2094" s="25">
        <v>-28347.263035716027</v>
      </c>
      <c r="T2094" s="27">
        <v>28504.553730697397</v>
      </c>
    </row>
    <row r="2095" spans="1:20">
      <c r="A2095" s="28" t="s">
        <v>2521</v>
      </c>
      <c r="B2095" s="22" t="s">
        <v>734</v>
      </c>
      <c r="C2095" s="22" t="s">
        <v>32</v>
      </c>
      <c r="D2095" s="22" t="s">
        <v>25</v>
      </c>
      <c r="E2095" s="22" t="s">
        <v>26</v>
      </c>
      <c r="F2095" s="23">
        <v>41313</v>
      </c>
      <c r="G2095" s="24" t="s">
        <v>27</v>
      </c>
      <c r="H2095" s="25">
        <v>1517.1</v>
      </c>
      <c r="I2095" s="25">
        <v>-907.98</v>
      </c>
      <c r="J2095" s="25">
        <v>609.11999999999989</v>
      </c>
      <c r="K2095" s="41">
        <f t="shared" si="68"/>
        <v>2013</v>
      </c>
      <c r="L2095" s="42">
        <f t="shared" si="67"/>
        <v>237.26095288442474</v>
      </c>
      <c r="M2095" s="39">
        <f>(VLOOKUP(DATE(2005,12,1),IGPM!A:B,2,1)/VLOOKUP(DATE(YEAR(F2095),MONTH(F2095),1),IGPM!A:B,2,1))*H2095</f>
        <v>989.81551414209662</v>
      </c>
      <c r="N2095" s="26" t="s">
        <v>28</v>
      </c>
      <c r="O2095" s="26" t="s">
        <v>29</v>
      </c>
      <c r="P2095" s="25">
        <v>-907.98</v>
      </c>
      <c r="Q2095" s="25">
        <v>609.11999999999989</v>
      </c>
      <c r="R2095" s="25">
        <v>3538.3409453772106</v>
      </c>
      <c r="S2095" s="25">
        <v>-2117.6869102785577</v>
      </c>
      <c r="T2095" s="27">
        <v>1420.6540350986529</v>
      </c>
    </row>
    <row r="2096" spans="1:20">
      <c r="A2096" s="28" t="s">
        <v>2522</v>
      </c>
      <c r="B2096" s="22" t="s">
        <v>51</v>
      </c>
      <c r="C2096" s="22" t="s">
        <v>32</v>
      </c>
      <c r="D2096" s="22" t="s">
        <v>25</v>
      </c>
      <c r="E2096" s="22" t="s">
        <v>26</v>
      </c>
      <c r="F2096" s="23">
        <v>41313</v>
      </c>
      <c r="G2096" s="24" t="s">
        <v>27</v>
      </c>
      <c r="H2096" s="25">
        <v>10680.51</v>
      </c>
      <c r="I2096" s="25">
        <v>-6393.44</v>
      </c>
      <c r="J2096" s="25">
        <v>4287.0700000000006</v>
      </c>
      <c r="K2096" s="41">
        <f t="shared" si="68"/>
        <v>2013</v>
      </c>
      <c r="L2096" s="42">
        <f t="shared" si="67"/>
        <v>237.2169630120874</v>
      </c>
      <c r="M2096" s="39">
        <f>(VLOOKUP(DATE(2005,12,1),IGPM!A:B,2,1)/VLOOKUP(DATE(YEAR(F2096),MONTH(F2096),1),IGPM!A:B,2,1))*H2096</f>
        <v>6968.383426899878</v>
      </c>
      <c r="N2096" s="26" t="s">
        <v>28</v>
      </c>
      <c r="O2096" s="26" t="s">
        <v>29</v>
      </c>
      <c r="P2096" s="25">
        <v>-6393.44</v>
      </c>
      <c r="Q2096" s="25">
        <v>4287.0700000000006</v>
      </c>
      <c r="R2096" s="25">
        <v>24910.214125971095</v>
      </c>
      <c r="S2096" s="25">
        <v>-14911.456419360933</v>
      </c>
      <c r="T2096" s="27">
        <v>9998.7577066101621</v>
      </c>
    </row>
    <row r="2097" spans="1:20">
      <c r="A2097" s="28" t="s">
        <v>2523</v>
      </c>
      <c r="B2097" s="22" t="s">
        <v>734</v>
      </c>
      <c r="C2097" s="22" t="s">
        <v>32</v>
      </c>
      <c r="D2097" s="22" t="s">
        <v>25</v>
      </c>
      <c r="E2097" s="22" t="s">
        <v>26</v>
      </c>
      <c r="F2097" s="23">
        <v>41313</v>
      </c>
      <c r="G2097" s="24" t="s">
        <v>27</v>
      </c>
      <c r="H2097" s="25">
        <v>1517.1</v>
      </c>
      <c r="I2097" s="25">
        <v>-907.98</v>
      </c>
      <c r="J2097" s="25">
        <v>609.11999999999989</v>
      </c>
      <c r="K2097" s="41">
        <f t="shared" si="68"/>
        <v>2013</v>
      </c>
      <c r="L2097" s="42">
        <f t="shared" si="67"/>
        <v>237.26095288442474</v>
      </c>
      <c r="M2097" s="39">
        <f>(VLOOKUP(DATE(2005,12,1),IGPM!A:B,2,1)/VLOOKUP(DATE(YEAR(F2097),MONTH(F2097),1),IGPM!A:B,2,1))*H2097</f>
        <v>989.81551414209662</v>
      </c>
      <c r="N2097" s="26" t="s">
        <v>28</v>
      </c>
      <c r="O2097" s="26" t="s">
        <v>29</v>
      </c>
      <c r="P2097" s="25">
        <v>-907.98</v>
      </c>
      <c r="Q2097" s="25">
        <v>609.11999999999989</v>
      </c>
      <c r="R2097" s="25">
        <v>3538.3409453772106</v>
      </c>
      <c r="S2097" s="25">
        <v>-2117.6869102785577</v>
      </c>
      <c r="T2097" s="27">
        <v>1420.6540350986529</v>
      </c>
    </row>
    <row r="2098" spans="1:20">
      <c r="A2098" s="28" t="s">
        <v>2524</v>
      </c>
      <c r="B2098" s="22" t="s">
        <v>51</v>
      </c>
      <c r="C2098" s="22" t="s">
        <v>32</v>
      </c>
      <c r="D2098" s="22" t="s">
        <v>25</v>
      </c>
      <c r="E2098" s="22" t="s">
        <v>26</v>
      </c>
      <c r="F2098" s="23">
        <v>41313</v>
      </c>
      <c r="G2098" s="24" t="s">
        <v>27</v>
      </c>
      <c r="H2098" s="25">
        <v>10680.51</v>
      </c>
      <c r="I2098" s="25">
        <v>-6393.44</v>
      </c>
      <c r="J2098" s="25">
        <v>4287.0700000000006</v>
      </c>
      <c r="K2098" s="41">
        <f t="shared" si="68"/>
        <v>2013</v>
      </c>
      <c r="L2098" s="42">
        <f t="shared" si="67"/>
        <v>237.2169630120874</v>
      </c>
      <c r="M2098" s="39">
        <f>(VLOOKUP(DATE(2005,12,1),IGPM!A:B,2,1)/VLOOKUP(DATE(YEAR(F2098),MONTH(F2098),1),IGPM!A:B,2,1))*H2098</f>
        <v>6968.383426899878</v>
      </c>
      <c r="N2098" s="26" t="s">
        <v>28</v>
      </c>
      <c r="O2098" s="26" t="s">
        <v>29</v>
      </c>
      <c r="P2098" s="25">
        <v>-6393.44</v>
      </c>
      <c r="Q2098" s="25">
        <v>4287.0700000000006</v>
      </c>
      <c r="R2098" s="25">
        <v>24910.214125971095</v>
      </c>
      <c r="S2098" s="25">
        <v>-14911.456419360933</v>
      </c>
      <c r="T2098" s="27">
        <v>9998.7577066101621</v>
      </c>
    </row>
    <row r="2099" spans="1:20">
      <c r="A2099" s="28" t="s">
        <v>2525</v>
      </c>
      <c r="B2099" s="22" t="s">
        <v>68</v>
      </c>
      <c r="C2099" s="22" t="s">
        <v>69</v>
      </c>
      <c r="D2099" s="22" t="s">
        <v>25</v>
      </c>
      <c r="E2099" s="22" t="s">
        <v>26</v>
      </c>
      <c r="F2099" s="23">
        <v>41313</v>
      </c>
      <c r="G2099" s="24" t="s">
        <v>27</v>
      </c>
      <c r="H2099" s="25">
        <v>1189008.8</v>
      </c>
      <c r="I2099" s="25">
        <v>-554160.25</v>
      </c>
      <c r="J2099" s="25">
        <v>634848.55000000005</v>
      </c>
      <c r="K2099" s="41">
        <f t="shared" si="68"/>
        <v>2013</v>
      </c>
      <c r="L2099" s="42">
        <f t="shared" si="67"/>
        <v>304.67585793098658</v>
      </c>
      <c r="M2099" s="39">
        <f>(VLOOKUP(DATE(2005,12,1),IGPM!A:B,2,1)/VLOOKUP(DATE(YEAR(F2099),MONTH(F2099),1),IGPM!A:B,2,1))*H2099</f>
        <v>775755.95326048217</v>
      </c>
      <c r="N2099" s="26" t="s">
        <v>28</v>
      </c>
      <c r="O2099" s="26" t="s">
        <v>29</v>
      </c>
      <c r="P2099" s="25">
        <v>-554160.25</v>
      </c>
      <c r="Q2099" s="25">
        <v>634848.55000000005</v>
      </c>
      <c r="R2099" s="25">
        <v>2773131.9764378238</v>
      </c>
      <c r="S2099" s="25">
        <v>-1292471.0980656985</v>
      </c>
      <c r="T2099" s="27">
        <v>1480660.8783721253</v>
      </c>
    </row>
    <row r="2100" spans="1:20">
      <c r="A2100" s="28" t="s">
        <v>2526</v>
      </c>
      <c r="B2100" s="22" t="s">
        <v>68</v>
      </c>
      <c r="C2100" s="22" t="s">
        <v>69</v>
      </c>
      <c r="D2100" s="22" t="s">
        <v>25</v>
      </c>
      <c r="E2100" s="22" t="s">
        <v>26</v>
      </c>
      <c r="F2100" s="23">
        <v>41313</v>
      </c>
      <c r="G2100" s="24" t="s">
        <v>27</v>
      </c>
      <c r="H2100" s="25">
        <v>191000.25</v>
      </c>
      <c r="I2100" s="25">
        <v>-89019.38</v>
      </c>
      <c r="J2100" s="25">
        <v>101980.87</v>
      </c>
      <c r="K2100" s="41">
        <f t="shared" si="68"/>
        <v>2013</v>
      </c>
      <c r="L2100" s="42">
        <f t="shared" si="67"/>
        <v>304.67562793629878</v>
      </c>
      <c r="M2100" s="39">
        <f>(VLOOKUP(DATE(2005,12,1),IGPM!A:B,2,1)/VLOOKUP(DATE(YEAR(F2100),MONTH(F2100),1),IGPM!A:B,2,1))*H2100</f>
        <v>124616.05079099533</v>
      </c>
      <c r="N2100" s="26" t="s">
        <v>28</v>
      </c>
      <c r="O2100" s="26" t="s">
        <v>29</v>
      </c>
      <c r="P2100" s="25">
        <v>-89019.38</v>
      </c>
      <c r="Q2100" s="25">
        <v>101980.87</v>
      </c>
      <c r="R2100" s="25">
        <v>445470.96773599868</v>
      </c>
      <c r="S2100" s="25">
        <v>-207620.40550134674</v>
      </c>
      <c r="T2100" s="27">
        <v>237850.56223465194</v>
      </c>
    </row>
    <row r="2101" spans="1:20">
      <c r="A2101" s="28" t="s">
        <v>2527</v>
      </c>
      <c r="B2101" s="22" t="s">
        <v>68</v>
      </c>
      <c r="C2101" s="22" t="s">
        <v>69</v>
      </c>
      <c r="D2101" s="22" t="s">
        <v>25</v>
      </c>
      <c r="E2101" s="22" t="s">
        <v>26</v>
      </c>
      <c r="F2101" s="23">
        <v>41313</v>
      </c>
      <c r="G2101" s="24" t="s">
        <v>27</v>
      </c>
      <c r="H2101" s="25">
        <v>1189008.8</v>
      </c>
      <c r="I2101" s="25">
        <v>-554160.25</v>
      </c>
      <c r="J2101" s="25">
        <v>634848.55000000005</v>
      </c>
      <c r="K2101" s="41">
        <f t="shared" si="68"/>
        <v>2013</v>
      </c>
      <c r="L2101" s="42">
        <f t="shared" si="67"/>
        <v>304.67585793098658</v>
      </c>
      <c r="M2101" s="39">
        <f>(VLOOKUP(DATE(2005,12,1),IGPM!A:B,2,1)/VLOOKUP(DATE(YEAR(F2101),MONTH(F2101),1),IGPM!A:B,2,1))*H2101</f>
        <v>775755.95326048217</v>
      </c>
      <c r="N2101" s="26" t="s">
        <v>28</v>
      </c>
      <c r="O2101" s="26" t="s">
        <v>29</v>
      </c>
      <c r="P2101" s="25">
        <v>-554160.25</v>
      </c>
      <c r="Q2101" s="25">
        <v>634848.55000000005</v>
      </c>
      <c r="R2101" s="25">
        <v>2773131.9764378238</v>
      </c>
      <c r="S2101" s="25">
        <v>-1292471.0980656985</v>
      </c>
      <c r="T2101" s="27">
        <v>1480660.8783721253</v>
      </c>
    </row>
    <row r="2102" spans="1:20">
      <c r="A2102" s="28" t="s">
        <v>2528</v>
      </c>
      <c r="B2102" s="22" t="s">
        <v>68</v>
      </c>
      <c r="C2102" s="22" t="s">
        <v>69</v>
      </c>
      <c r="D2102" s="22" t="s">
        <v>25</v>
      </c>
      <c r="E2102" s="22" t="s">
        <v>26</v>
      </c>
      <c r="F2102" s="23">
        <v>41313</v>
      </c>
      <c r="G2102" s="24" t="s">
        <v>27</v>
      </c>
      <c r="H2102" s="25">
        <v>191000.25</v>
      </c>
      <c r="I2102" s="25">
        <v>-89019.38</v>
      </c>
      <c r="J2102" s="25">
        <v>101980.87</v>
      </c>
      <c r="K2102" s="41">
        <f t="shared" si="68"/>
        <v>2013</v>
      </c>
      <c r="L2102" s="42">
        <f t="shared" si="67"/>
        <v>304.67562793629878</v>
      </c>
      <c r="M2102" s="39">
        <f>(VLOOKUP(DATE(2005,12,1),IGPM!A:B,2,1)/VLOOKUP(DATE(YEAR(F2102),MONTH(F2102),1),IGPM!A:B,2,1))*H2102</f>
        <v>124616.05079099533</v>
      </c>
      <c r="N2102" s="26" t="s">
        <v>28</v>
      </c>
      <c r="O2102" s="26" t="s">
        <v>29</v>
      </c>
      <c r="P2102" s="25">
        <v>-89019.38</v>
      </c>
      <c r="Q2102" s="25">
        <v>101980.87</v>
      </c>
      <c r="R2102" s="25">
        <v>445470.96773599868</v>
      </c>
      <c r="S2102" s="25">
        <v>-207620.40550134674</v>
      </c>
      <c r="T2102" s="27">
        <v>237850.56223465194</v>
      </c>
    </row>
    <row r="2103" spans="1:20">
      <c r="A2103" s="28" t="s">
        <v>2529</v>
      </c>
      <c r="B2103" s="22" t="s">
        <v>220</v>
      </c>
      <c r="C2103" s="22" t="s">
        <v>32</v>
      </c>
      <c r="D2103" s="22" t="s">
        <v>25</v>
      </c>
      <c r="E2103" s="22" t="s">
        <v>26</v>
      </c>
      <c r="F2103" s="23">
        <v>41313</v>
      </c>
      <c r="G2103" s="24" t="s">
        <v>27</v>
      </c>
      <c r="H2103" s="25">
        <v>19837.5</v>
      </c>
      <c r="I2103" s="25">
        <v>-11616.28</v>
      </c>
      <c r="J2103" s="25">
        <v>8221.2199999999993</v>
      </c>
      <c r="K2103" s="41">
        <f t="shared" si="68"/>
        <v>2013</v>
      </c>
      <c r="L2103" s="42">
        <f t="shared" si="67"/>
        <v>242.49802862878647</v>
      </c>
      <c r="M2103" s="39">
        <f>(VLOOKUP(DATE(2005,12,1),IGPM!A:B,2,1)/VLOOKUP(DATE(YEAR(F2103),MONTH(F2103),1),IGPM!A:B,2,1))*H2103</f>
        <v>12942.762679977486</v>
      </c>
      <c r="N2103" s="26" t="s">
        <v>28</v>
      </c>
      <c r="O2103" s="26" t="s">
        <v>29</v>
      </c>
      <c r="P2103" s="25">
        <v>-11616.28</v>
      </c>
      <c r="Q2103" s="25">
        <v>8221.2199999999993</v>
      </c>
      <c r="R2103" s="25">
        <v>46267.113904106795</v>
      </c>
      <c r="S2103" s="25">
        <v>-27092.715811064783</v>
      </c>
      <c r="T2103" s="27">
        <v>19174.398093042011</v>
      </c>
    </row>
    <row r="2104" spans="1:20">
      <c r="A2104" s="28" t="s">
        <v>2530</v>
      </c>
      <c r="B2104" s="22" t="s">
        <v>220</v>
      </c>
      <c r="C2104" s="22" t="s">
        <v>32</v>
      </c>
      <c r="D2104" s="22" t="s">
        <v>25</v>
      </c>
      <c r="E2104" s="22" t="s">
        <v>26</v>
      </c>
      <c r="F2104" s="23">
        <v>41313</v>
      </c>
      <c r="G2104" s="24" t="s">
        <v>27</v>
      </c>
      <c r="H2104" s="25">
        <v>19837.5</v>
      </c>
      <c r="I2104" s="25">
        <v>-11616.28</v>
      </c>
      <c r="J2104" s="25">
        <v>8221.2199999999993</v>
      </c>
      <c r="K2104" s="41">
        <f t="shared" si="68"/>
        <v>2013</v>
      </c>
      <c r="L2104" s="42">
        <f t="shared" si="67"/>
        <v>242.49802862878647</v>
      </c>
      <c r="M2104" s="39">
        <f>(VLOOKUP(DATE(2005,12,1),IGPM!A:B,2,1)/VLOOKUP(DATE(YEAR(F2104),MONTH(F2104),1),IGPM!A:B,2,1))*H2104</f>
        <v>12942.762679977486</v>
      </c>
      <c r="N2104" s="26" t="s">
        <v>28</v>
      </c>
      <c r="O2104" s="26" t="s">
        <v>29</v>
      </c>
      <c r="P2104" s="25">
        <v>-11616.28</v>
      </c>
      <c r="Q2104" s="25">
        <v>8221.2199999999993</v>
      </c>
      <c r="R2104" s="25">
        <v>46267.113904106795</v>
      </c>
      <c r="S2104" s="25">
        <v>-27092.715811064783</v>
      </c>
      <c r="T2104" s="27">
        <v>19174.398093042011</v>
      </c>
    </row>
    <row r="2105" spans="1:20">
      <c r="A2105" s="28" t="s">
        <v>2531</v>
      </c>
      <c r="B2105" s="22" t="s">
        <v>1365</v>
      </c>
      <c r="C2105" s="22" t="s">
        <v>32</v>
      </c>
      <c r="D2105" s="22" t="s">
        <v>25</v>
      </c>
      <c r="E2105" s="22" t="s">
        <v>26</v>
      </c>
      <c r="F2105" s="23">
        <v>41313</v>
      </c>
      <c r="G2105" s="24" t="s">
        <v>27</v>
      </c>
      <c r="H2105" s="25">
        <v>78591.199999999997</v>
      </c>
      <c r="I2105" s="25">
        <v>-42845.41</v>
      </c>
      <c r="J2105" s="25">
        <v>35745.789999999994</v>
      </c>
      <c r="K2105" s="41">
        <f t="shared" si="68"/>
        <v>2013</v>
      </c>
      <c r="L2105" s="42">
        <f t="shared" si="67"/>
        <v>260.47015071159313</v>
      </c>
      <c r="M2105" s="39">
        <f>(VLOOKUP(DATE(2005,12,1),IGPM!A:B,2,1)/VLOOKUP(DATE(YEAR(F2105),MONTH(F2105),1),IGPM!A:B,2,1))*H2105</f>
        <v>51275.979853038261</v>
      </c>
      <c r="N2105" s="26" t="s">
        <v>28</v>
      </c>
      <c r="O2105" s="26" t="s">
        <v>29</v>
      </c>
      <c r="P2105" s="25">
        <v>-42845.41</v>
      </c>
      <c r="Q2105" s="25">
        <v>35745.789999999994</v>
      </c>
      <c r="R2105" s="25">
        <v>183298.70206731884</v>
      </c>
      <c r="S2105" s="25">
        <v>-99928.593055483609</v>
      </c>
      <c r="T2105" s="27">
        <v>83370.109011835229</v>
      </c>
    </row>
    <row r="2106" spans="1:20">
      <c r="A2106" s="28" t="s">
        <v>2532</v>
      </c>
      <c r="B2106" s="22" t="s">
        <v>1365</v>
      </c>
      <c r="C2106" s="22" t="s">
        <v>32</v>
      </c>
      <c r="D2106" s="22" t="s">
        <v>25</v>
      </c>
      <c r="E2106" s="22" t="s">
        <v>26</v>
      </c>
      <c r="F2106" s="23">
        <v>41313</v>
      </c>
      <c r="G2106" s="24" t="s">
        <v>27</v>
      </c>
      <c r="H2106" s="25">
        <v>12624.75</v>
      </c>
      <c r="I2106" s="25">
        <v>-6882.61</v>
      </c>
      <c r="J2106" s="25">
        <v>5742.14</v>
      </c>
      <c r="K2106" s="41">
        <f t="shared" si="68"/>
        <v>2013</v>
      </c>
      <c r="L2106" s="42">
        <f t="shared" si="67"/>
        <v>260.47015594374807</v>
      </c>
      <c r="M2106" s="39">
        <f>(VLOOKUP(DATE(2005,12,1),IGPM!A:B,2,1)/VLOOKUP(DATE(YEAR(F2106),MONTH(F2106),1),IGPM!A:B,2,1))*H2106</f>
        <v>8236.8818220060875</v>
      </c>
      <c r="N2106" s="26" t="s">
        <v>28</v>
      </c>
      <c r="O2106" s="26" t="s">
        <v>29</v>
      </c>
      <c r="P2106" s="25">
        <v>-6882.61</v>
      </c>
      <c r="Q2106" s="25">
        <v>5742.14</v>
      </c>
      <c r="R2106" s="25">
        <v>29444.77611901057</v>
      </c>
      <c r="S2106" s="25">
        <v>-16052.350388282011</v>
      </c>
      <c r="T2106" s="27">
        <v>13392.425730728559</v>
      </c>
    </row>
    <row r="2107" spans="1:20">
      <c r="A2107" s="28" t="s">
        <v>2533</v>
      </c>
      <c r="B2107" s="22" t="s">
        <v>1365</v>
      </c>
      <c r="C2107" s="22" t="s">
        <v>32</v>
      </c>
      <c r="D2107" s="22" t="s">
        <v>25</v>
      </c>
      <c r="E2107" s="22" t="s">
        <v>26</v>
      </c>
      <c r="F2107" s="23">
        <v>41313</v>
      </c>
      <c r="G2107" s="24" t="s">
        <v>27</v>
      </c>
      <c r="H2107" s="25">
        <v>78591.199999999997</v>
      </c>
      <c r="I2107" s="25">
        <v>-42845.41</v>
      </c>
      <c r="J2107" s="25">
        <v>35745.789999999994</v>
      </c>
      <c r="K2107" s="41">
        <f t="shared" si="68"/>
        <v>2013</v>
      </c>
      <c r="L2107" s="42">
        <f t="shared" si="67"/>
        <v>260.47015071159313</v>
      </c>
      <c r="M2107" s="39">
        <f>(VLOOKUP(DATE(2005,12,1),IGPM!A:B,2,1)/VLOOKUP(DATE(YEAR(F2107),MONTH(F2107),1),IGPM!A:B,2,1))*H2107</f>
        <v>51275.979853038261</v>
      </c>
      <c r="N2107" s="26" t="s">
        <v>28</v>
      </c>
      <c r="O2107" s="26" t="s">
        <v>29</v>
      </c>
      <c r="P2107" s="25">
        <v>-42845.41</v>
      </c>
      <c r="Q2107" s="25">
        <v>35745.789999999994</v>
      </c>
      <c r="R2107" s="25">
        <v>183298.70206731884</v>
      </c>
      <c r="S2107" s="25">
        <v>-99928.593055483609</v>
      </c>
      <c r="T2107" s="27">
        <v>83370.109011835229</v>
      </c>
    </row>
    <row r="2108" spans="1:20">
      <c r="A2108" s="28" t="s">
        <v>2534</v>
      </c>
      <c r="B2108" s="22" t="s">
        <v>1365</v>
      </c>
      <c r="C2108" s="22" t="s">
        <v>32</v>
      </c>
      <c r="D2108" s="22" t="s">
        <v>25</v>
      </c>
      <c r="E2108" s="22" t="s">
        <v>26</v>
      </c>
      <c r="F2108" s="23">
        <v>41313</v>
      </c>
      <c r="G2108" s="24" t="s">
        <v>27</v>
      </c>
      <c r="H2108" s="25">
        <v>12624.75</v>
      </c>
      <c r="I2108" s="25">
        <v>-6882.61</v>
      </c>
      <c r="J2108" s="25">
        <v>5742.14</v>
      </c>
      <c r="K2108" s="41">
        <f t="shared" si="68"/>
        <v>2013</v>
      </c>
      <c r="L2108" s="42">
        <f t="shared" si="67"/>
        <v>260.47015594374807</v>
      </c>
      <c r="M2108" s="39">
        <f>(VLOOKUP(DATE(2005,12,1),IGPM!A:B,2,1)/VLOOKUP(DATE(YEAR(F2108),MONTH(F2108),1),IGPM!A:B,2,1))*H2108</f>
        <v>8236.8818220060875</v>
      </c>
      <c r="N2108" s="26" t="s">
        <v>28</v>
      </c>
      <c r="O2108" s="26" t="s">
        <v>29</v>
      </c>
      <c r="P2108" s="25">
        <v>-6882.61</v>
      </c>
      <c r="Q2108" s="25">
        <v>5742.14</v>
      </c>
      <c r="R2108" s="25">
        <v>29444.77611901057</v>
      </c>
      <c r="S2108" s="25">
        <v>-16052.350388282011</v>
      </c>
      <c r="T2108" s="27">
        <v>13392.425730728559</v>
      </c>
    </row>
    <row r="2109" spans="1:20">
      <c r="A2109" s="28" t="s">
        <v>2535</v>
      </c>
      <c r="B2109" s="22" t="s">
        <v>23</v>
      </c>
      <c r="C2109" s="22" t="s">
        <v>24</v>
      </c>
      <c r="D2109" s="22" t="s">
        <v>25</v>
      </c>
      <c r="E2109" s="22" t="s">
        <v>26</v>
      </c>
      <c r="F2109" s="23">
        <v>41313</v>
      </c>
      <c r="G2109" s="24" t="s">
        <v>27</v>
      </c>
      <c r="H2109" s="25">
        <v>5417.1</v>
      </c>
      <c r="I2109" s="25">
        <v>-3137.15</v>
      </c>
      <c r="J2109" s="25">
        <v>2279.9500000000003</v>
      </c>
      <c r="K2109" s="41">
        <f t="shared" si="68"/>
        <v>2013</v>
      </c>
      <c r="L2109" s="42">
        <f t="shared" si="67"/>
        <v>245.19968761455462</v>
      </c>
      <c r="M2109" s="39">
        <f>(VLOOKUP(DATE(2005,12,1),IGPM!A:B,2,1)/VLOOKUP(DATE(YEAR(F2109),MONTH(F2109),1),IGPM!A:B,2,1))*H2109</f>
        <v>3534.3284039675382</v>
      </c>
      <c r="N2109" s="26" t="s">
        <v>28</v>
      </c>
      <c r="O2109" s="26" t="s">
        <v>29</v>
      </c>
      <c r="P2109" s="25">
        <v>-3137.15</v>
      </c>
      <c r="Q2109" s="25">
        <v>2279.9500000000003</v>
      </c>
      <c r="R2109" s="25">
        <v>12634.333092876466</v>
      </c>
      <c r="S2109" s="25">
        <v>-7316.7927603916132</v>
      </c>
      <c r="T2109" s="27">
        <v>5317.540332484853</v>
      </c>
    </row>
    <row r="2110" spans="1:20">
      <c r="A2110" s="28" t="s">
        <v>2536</v>
      </c>
      <c r="B2110" s="22" t="s">
        <v>2537</v>
      </c>
      <c r="C2110" s="22" t="s">
        <v>82</v>
      </c>
      <c r="D2110" s="22" t="s">
        <v>25</v>
      </c>
      <c r="E2110" s="22" t="s">
        <v>26</v>
      </c>
      <c r="F2110" s="23">
        <v>41313</v>
      </c>
      <c r="G2110" s="24" t="s">
        <v>27</v>
      </c>
      <c r="H2110" s="25">
        <v>2016.3</v>
      </c>
      <c r="I2110" s="25">
        <v>-2016.3</v>
      </c>
      <c r="J2110" s="25">
        <v>0</v>
      </c>
      <c r="K2110" s="41">
        <f t="shared" si="68"/>
        <v>2013</v>
      </c>
      <c r="L2110" s="42">
        <f t="shared" si="67"/>
        <v>142</v>
      </c>
      <c r="M2110" s="39">
        <f>(VLOOKUP(DATE(2005,12,1),IGPM!A:B,2,1)/VLOOKUP(DATE(YEAR(F2110),MONTH(F2110),1),IGPM!A:B,2,1))*H2110</f>
        <v>1315.5131640397533</v>
      </c>
      <c r="N2110" s="26" t="s">
        <v>28</v>
      </c>
      <c r="O2110" s="26" t="s">
        <v>29</v>
      </c>
      <c r="P2110" s="25">
        <v>-2016.3</v>
      </c>
      <c r="Q2110" s="25">
        <v>0</v>
      </c>
      <c r="R2110" s="25">
        <v>4702.6279402571154</v>
      </c>
      <c r="S2110" s="25">
        <v>-4702.6279402571154</v>
      </c>
      <c r="T2110" s="27">
        <v>0</v>
      </c>
    </row>
    <row r="2111" spans="1:20">
      <c r="A2111" s="28" t="s">
        <v>2538</v>
      </c>
      <c r="B2111" s="22" t="s">
        <v>243</v>
      </c>
      <c r="C2111" s="22" t="s">
        <v>24</v>
      </c>
      <c r="D2111" s="22" t="s">
        <v>25</v>
      </c>
      <c r="E2111" s="22" t="s">
        <v>26</v>
      </c>
      <c r="F2111" s="23">
        <v>41313</v>
      </c>
      <c r="G2111" s="24" t="s">
        <v>27</v>
      </c>
      <c r="H2111" s="25">
        <v>19183.04</v>
      </c>
      <c r="I2111" s="25">
        <v>-19183.04</v>
      </c>
      <c r="J2111" s="25">
        <v>0</v>
      </c>
      <c r="K2111" s="41">
        <f t="shared" si="68"/>
        <v>2013</v>
      </c>
      <c r="L2111" s="42">
        <f t="shared" si="67"/>
        <v>142</v>
      </c>
      <c r="M2111" s="39">
        <f>(VLOOKUP(DATE(2005,12,1),IGPM!A:B,2,1)/VLOOKUP(DATE(YEAR(F2111),MONTH(F2111),1),IGPM!A:B,2,1))*H2111</f>
        <v>12515.767319496676</v>
      </c>
      <c r="N2111" s="26" t="s">
        <v>28</v>
      </c>
      <c r="O2111" s="26" t="s">
        <v>29</v>
      </c>
      <c r="P2111" s="25">
        <v>-19183.04</v>
      </c>
      <c r="Q2111" s="25">
        <v>0</v>
      </c>
      <c r="R2111" s="25">
        <v>44740.713129529264</v>
      </c>
      <c r="S2111" s="25">
        <v>-44740.713129529264</v>
      </c>
      <c r="T2111" s="27">
        <v>0</v>
      </c>
    </row>
    <row r="2112" spans="1:20">
      <c r="A2112" s="28" t="s">
        <v>2539</v>
      </c>
      <c r="B2112" s="22" t="s">
        <v>328</v>
      </c>
      <c r="C2112" s="22" t="s">
        <v>24</v>
      </c>
      <c r="D2112" s="22" t="s">
        <v>25</v>
      </c>
      <c r="E2112" s="22" t="s">
        <v>26</v>
      </c>
      <c r="F2112" s="23">
        <v>41313</v>
      </c>
      <c r="G2112" s="24" t="s">
        <v>27</v>
      </c>
      <c r="H2112" s="25">
        <v>4773.6000000000004</v>
      </c>
      <c r="I2112" s="25">
        <v>-4773.6000000000004</v>
      </c>
      <c r="J2112" s="25">
        <v>0</v>
      </c>
      <c r="K2112" s="41">
        <f t="shared" si="68"/>
        <v>2013</v>
      </c>
      <c r="L2112" s="42">
        <f t="shared" si="67"/>
        <v>142</v>
      </c>
      <c r="M2112" s="39">
        <f>(VLOOKUP(DATE(2005,12,1),IGPM!A:B,2,1)/VLOOKUP(DATE(YEAR(F2112),MONTH(F2112),1),IGPM!A:B,2,1))*H2112</f>
        <v>3114.4837771463403</v>
      </c>
      <c r="N2112" s="26" t="s">
        <v>28</v>
      </c>
      <c r="O2112" s="26" t="s">
        <v>29</v>
      </c>
      <c r="P2112" s="25">
        <v>-4773.6000000000004</v>
      </c>
      <c r="Q2112" s="25">
        <v>0</v>
      </c>
      <c r="R2112" s="25">
        <v>11133.494388539091</v>
      </c>
      <c r="S2112" s="25">
        <v>-11133.494388539091</v>
      </c>
      <c r="T2112" s="27">
        <v>0</v>
      </c>
    </row>
    <row r="2113" spans="1:20">
      <c r="A2113" s="28" t="s">
        <v>2540</v>
      </c>
      <c r="B2113" s="22" t="s">
        <v>241</v>
      </c>
      <c r="C2113" s="22" t="s">
        <v>24</v>
      </c>
      <c r="D2113" s="22" t="s">
        <v>25</v>
      </c>
      <c r="E2113" s="22" t="s">
        <v>26</v>
      </c>
      <c r="F2113" s="23">
        <v>41313</v>
      </c>
      <c r="G2113" s="24" t="s">
        <v>27</v>
      </c>
      <c r="H2113" s="25">
        <v>1536.6</v>
      </c>
      <c r="I2113" s="25">
        <v>-1536.6</v>
      </c>
      <c r="J2113" s="25">
        <v>0</v>
      </c>
      <c r="K2113" s="41">
        <f t="shared" si="68"/>
        <v>2013</v>
      </c>
      <c r="L2113" s="42">
        <f t="shared" si="67"/>
        <v>142</v>
      </c>
      <c r="M2113" s="39">
        <f>(VLOOKUP(DATE(2005,12,1),IGPM!A:B,2,1)/VLOOKUP(DATE(YEAR(F2113),MONTH(F2113),1),IGPM!A:B,2,1))*H2113</f>
        <v>1002.5380785912239</v>
      </c>
      <c r="N2113" s="26" t="s">
        <v>28</v>
      </c>
      <c r="O2113" s="26" t="s">
        <v>29</v>
      </c>
      <c r="P2113" s="25">
        <v>-1536.6</v>
      </c>
      <c r="Q2113" s="25">
        <v>0</v>
      </c>
      <c r="R2113" s="25">
        <v>3583.8209061147068</v>
      </c>
      <c r="S2113" s="25">
        <v>-3583.8209061147068</v>
      </c>
      <c r="T2113" s="27">
        <v>0</v>
      </c>
    </row>
    <row r="2114" spans="1:20">
      <c r="A2114" s="28" t="s">
        <v>2541</v>
      </c>
      <c r="B2114" s="22" t="s">
        <v>243</v>
      </c>
      <c r="C2114" s="22" t="s">
        <v>24</v>
      </c>
      <c r="D2114" s="22" t="s">
        <v>25</v>
      </c>
      <c r="E2114" s="22" t="s">
        <v>26</v>
      </c>
      <c r="F2114" s="23">
        <v>41313</v>
      </c>
      <c r="G2114" s="24" t="s">
        <v>27</v>
      </c>
      <c r="H2114" s="25">
        <v>20202.509999999998</v>
      </c>
      <c r="I2114" s="25">
        <v>-20202.509999999998</v>
      </c>
      <c r="J2114" s="25">
        <v>0</v>
      </c>
      <c r="K2114" s="41">
        <f t="shared" si="68"/>
        <v>2013</v>
      </c>
      <c r="L2114" s="42">
        <f t="shared" si="67"/>
        <v>142</v>
      </c>
      <c r="M2114" s="39">
        <f>(VLOOKUP(DATE(2005,12,1),IGPM!A:B,2,1)/VLOOKUP(DATE(YEAR(F2114),MONTH(F2114),1),IGPM!A:B,2,1))*H2114</f>
        <v>13180.909513289071</v>
      </c>
      <c r="N2114" s="26" t="s">
        <v>28</v>
      </c>
      <c r="O2114" s="26" t="s">
        <v>29</v>
      </c>
      <c r="P2114" s="25">
        <v>-20202.509999999998</v>
      </c>
      <c r="Q2114" s="25">
        <v>0</v>
      </c>
      <c r="R2114" s="25">
        <v>47118.428799942354</v>
      </c>
      <c r="S2114" s="25">
        <v>-47118.428799942354</v>
      </c>
      <c r="T2114" s="27">
        <v>0</v>
      </c>
    </row>
    <row r="2115" spans="1:20">
      <c r="A2115" s="28" t="s">
        <v>2542</v>
      </c>
      <c r="B2115" s="22" t="s">
        <v>245</v>
      </c>
      <c r="C2115" s="22" t="s">
        <v>24</v>
      </c>
      <c r="D2115" s="22" t="s">
        <v>25</v>
      </c>
      <c r="E2115" s="22" t="s">
        <v>26</v>
      </c>
      <c r="F2115" s="23">
        <v>41313</v>
      </c>
      <c r="G2115" s="24" t="s">
        <v>27</v>
      </c>
      <c r="H2115" s="25">
        <v>768.3</v>
      </c>
      <c r="I2115" s="25">
        <v>-768.3</v>
      </c>
      <c r="J2115" s="25">
        <v>0</v>
      </c>
      <c r="K2115" s="41">
        <f t="shared" si="68"/>
        <v>2013</v>
      </c>
      <c r="L2115" s="42">
        <f t="shared" ref="L2115:L2178" si="69">IFERROR((DATEDIF(F2115,DATE(2024,12,31),"M")*H2115)/(H2115-J2115),12*_xlfn.NUMBERVALUE(LEFT(G2115,3)))</f>
        <v>142</v>
      </c>
      <c r="M2115" s="39">
        <f>(VLOOKUP(DATE(2005,12,1),IGPM!A:B,2,1)/VLOOKUP(DATE(YEAR(F2115),MONTH(F2115),1),IGPM!A:B,2,1))*H2115</f>
        <v>501.26903929561195</v>
      </c>
      <c r="N2115" s="26" t="s">
        <v>28</v>
      </c>
      <c r="O2115" s="26" t="s">
        <v>29</v>
      </c>
      <c r="P2115" s="25">
        <v>-768.3</v>
      </c>
      <c r="Q2115" s="25">
        <v>0</v>
      </c>
      <c r="R2115" s="25">
        <v>1791.9104530573534</v>
      </c>
      <c r="S2115" s="25">
        <v>-1791.9104530573534</v>
      </c>
      <c r="T2115" s="27">
        <v>0</v>
      </c>
    </row>
    <row r="2116" spans="1:20">
      <c r="A2116" s="28" t="s">
        <v>2543</v>
      </c>
      <c r="B2116" s="22" t="s">
        <v>1504</v>
      </c>
      <c r="C2116" s="22" t="s">
        <v>24</v>
      </c>
      <c r="D2116" s="22" t="s">
        <v>25</v>
      </c>
      <c r="E2116" s="22" t="s">
        <v>26</v>
      </c>
      <c r="F2116" s="23">
        <v>41313</v>
      </c>
      <c r="G2116" s="24" t="s">
        <v>27</v>
      </c>
      <c r="H2116" s="25">
        <v>253.5</v>
      </c>
      <c r="I2116" s="25">
        <v>-253.5</v>
      </c>
      <c r="J2116" s="25">
        <v>0</v>
      </c>
      <c r="K2116" s="41">
        <f t="shared" si="68"/>
        <v>2013</v>
      </c>
      <c r="L2116" s="42">
        <f t="shared" si="69"/>
        <v>142</v>
      </c>
      <c r="M2116" s="39">
        <f>(VLOOKUP(DATE(2005,12,1),IGPM!A:B,2,1)/VLOOKUP(DATE(YEAR(F2116),MONTH(F2116),1),IGPM!A:B,2,1))*H2116</f>
        <v>165.39333783865368</v>
      </c>
      <c r="N2116" s="26" t="s">
        <v>28</v>
      </c>
      <c r="O2116" s="26" t="s">
        <v>29</v>
      </c>
      <c r="P2116" s="25">
        <v>-253.5</v>
      </c>
      <c r="Q2116" s="25">
        <v>0</v>
      </c>
      <c r="R2116" s="25">
        <v>591.23948958745166</v>
      </c>
      <c r="S2116" s="25">
        <v>-591.23948958745166</v>
      </c>
      <c r="T2116" s="27">
        <v>0</v>
      </c>
    </row>
    <row r="2117" spans="1:20">
      <c r="A2117" s="28" t="s">
        <v>2544</v>
      </c>
      <c r="B2117" s="22" t="s">
        <v>2545</v>
      </c>
      <c r="C2117" s="22" t="s">
        <v>32</v>
      </c>
      <c r="D2117" s="22" t="s">
        <v>25</v>
      </c>
      <c r="E2117" s="22" t="s">
        <v>26</v>
      </c>
      <c r="F2117" s="23">
        <v>41313</v>
      </c>
      <c r="G2117" s="24" t="s">
        <v>27</v>
      </c>
      <c r="H2117" s="25">
        <v>1996.8</v>
      </c>
      <c r="I2117" s="25">
        <v>-852.15</v>
      </c>
      <c r="J2117" s="25">
        <v>1144.6500000000001</v>
      </c>
      <c r="K2117" s="41">
        <f t="shared" ref="K2117:K2180" si="70">YEAR(F2117)</f>
        <v>2013</v>
      </c>
      <c r="L2117" s="42">
        <f t="shared" si="69"/>
        <v>332.74141876430207</v>
      </c>
      <c r="M2117" s="39">
        <f>(VLOOKUP(DATE(2005,12,1),IGPM!A:B,2,1)/VLOOKUP(DATE(YEAR(F2117),MONTH(F2117),1),IGPM!A:B,2,1))*H2117</f>
        <v>1302.790599590626</v>
      </c>
      <c r="N2117" s="26" t="s">
        <v>28</v>
      </c>
      <c r="O2117" s="26" t="s">
        <v>29</v>
      </c>
      <c r="P2117" s="25">
        <v>-852.15</v>
      </c>
      <c r="Q2117" s="25">
        <v>1144.6500000000001</v>
      </c>
      <c r="R2117" s="25">
        <v>4657.1479795196192</v>
      </c>
      <c r="S2117" s="25">
        <v>-1987.4742842285873</v>
      </c>
      <c r="T2117" s="27">
        <v>2669.6736952910319</v>
      </c>
    </row>
    <row r="2118" spans="1:20">
      <c r="A2118" s="28" t="s">
        <v>2546</v>
      </c>
      <c r="B2118" s="22" t="s">
        <v>248</v>
      </c>
      <c r="C2118" s="22" t="s">
        <v>24</v>
      </c>
      <c r="D2118" s="22" t="s">
        <v>25</v>
      </c>
      <c r="E2118" s="22" t="s">
        <v>26</v>
      </c>
      <c r="F2118" s="23">
        <v>41313</v>
      </c>
      <c r="G2118" s="24" t="s">
        <v>27</v>
      </c>
      <c r="H2118" s="25">
        <v>17488.740000000002</v>
      </c>
      <c r="I2118" s="25">
        <v>-17488.740000000002</v>
      </c>
      <c r="J2118" s="25">
        <v>0</v>
      </c>
      <c r="K2118" s="41">
        <f t="shared" si="70"/>
        <v>2013</v>
      </c>
      <c r="L2118" s="42">
        <f t="shared" si="69"/>
        <v>142</v>
      </c>
      <c r="M2118" s="39">
        <f>(VLOOKUP(DATE(2005,12,1),IGPM!A:B,2,1)/VLOOKUP(DATE(YEAR(F2118),MONTH(F2118),1),IGPM!A:B,2,1))*H2118</f>
        <v>11410.339578668152</v>
      </c>
      <c r="N2118" s="26" t="s">
        <v>28</v>
      </c>
      <c r="O2118" s="26" t="s">
        <v>29</v>
      </c>
      <c r="P2118" s="25">
        <v>-17488.740000000002</v>
      </c>
      <c r="Q2118" s="25">
        <v>0</v>
      </c>
      <c r="R2118" s="25">
        <v>40789.087617860554</v>
      </c>
      <c r="S2118" s="25">
        <v>-40789.087617860554</v>
      </c>
      <c r="T2118" s="27">
        <v>0</v>
      </c>
    </row>
    <row r="2119" spans="1:20">
      <c r="A2119" s="28" t="s">
        <v>2547</v>
      </c>
      <c r="B2119" s="22" t="s">
        <v>2243</v>
      </c>
      <c r="C2119" s="22" t="s">
        <v>32</v>
      </c>
      <c r="D2119" s="22" t="s">
        <v>25</v>
      </c>
      <c r="E2119" s="22" t="s">
        <v>26</v>
      </c>
      <c r="F2119" s="23">
        <v>41313</v>
      </c>
      <c r="G2119" s="24" t="s">
        <v>27</v>
      </c>
      <c r="H2119" s="25">
        <v>1700.4</v>
      </c>
      <c r="I2119" s="25">
        <v>-1109.3399999999999</v>
      </c>
      <c r="J2119" s="25">
        <v>591.06000000000017</v>
      </c>
      <c r="K2119" s="41">
        <f t="shared" si="70"/>
        <v>2013</v>
      </c>
      <c r="L2119" s="42">
        <f t="shared" si="69"/>
        <v>217.65806695873226</v>
      </c>
      <c r="M2119" s="39">
        <f>(VLOOKUP(DATE(2005,12,1),IGPM!A:B,2,1)/VLOOKUP(DATE(YEAR(F2119),MONTH(F2119),1),IGPM!A:B,2,1))*H2119</f>
        <v>1109.4076199638926</v>
      </c>
      <c r="N2119" s="26" t="s">
        <v>28</v>
      </c>
      <c r="O2119" s="26" t="s">
        <v>29</v>
      </c>
      <c r="P2119" s="25">
        <v>-1109.3399999999999</v>
      </c>
      <c r="Q2119" s="25">
        <v>591.06000000000017</v>
      </c>
      <c r="R2119" s="25">
        <v>3965.8525763096759</v>
      </c>
      <c r="S2119" s="25">
        <v>-2587.3199817709801</v>
      </c>
      <c r="T2119" s="27">
        <v>1378.5325945386958</v>
      </c>
    </row>
    <row r="2120" spans="1:20">
      <c r="A2120" s="28" t="s">
        <v>2548</v>
      </c>
      <c r="B2120" s="22" t="s">
        <v>2243</v>
      </c>
      <c r="C2120" s="22" t="s">
        <v>32</v>
      </c>
      <c r="D2120" s="22" t="s">
        <v>25</v>
      </c>
      <c r="E2120" s="22" t="s">
        <v>26</v>
      </c>
      <c r="F2120" s="23">
        <v>41313</v>
      </c>
      <c r="G2120" s="24" t="s">
        <v>27</v>
      </c>
      <c r="H2120" s="25">
        <v>1700.4</v>
      </c>
      <c r="I2120" s="25">
        <v>-1109.3399999999999</v>
      </c>
      <c r="J2120" s="25">
        <v>591.06000000000017</v>
      </c>
      <c r="K2120" s="41">
        <f t="shared" si="70"/>
        <v>2013</v>
      </c>
      <c r="L2120" s="42">
        <f t="shared" si="69"/>
        <v>217.65806695873226</v>
      </c>
      <c r="M2120" s="39">
        <f>(VLOOKUP(DATE(2005,12,1),IGPM!A:B,2,1)/VLOOKUP(DATE(YEAR(F2120),MONTH(F2120),1),IGPM!A:B,2,1))*H2120</f>
        <v>1109.4076199638926</v>
      </c>
      <c r="N2120" s="26" t="s">
        <v>28</v>
      </c>
      <c r="O2120" s="26" t="s">
        <v>29</v>
      </c>
      <c r="P2120" s="25">
        <v>-1109.3399999999999</v>
      </c>
      <c r="Q2120" s="25">
        <v>591.06000000000017</v>
      </c>
      <c r="R2120" s="25">
        <v>3965.8525763096759</v>
      </c>
      <c r="S2120" s="25">
        <v>-2587.3199817709801</v>
      </c>
      <c r="T2120" s="27">
        <v>1378.5325945386958</v>
      </c>
    </row>
    <row r="2121" spans="1:20">
      <c r="A2121" s="28" t="s">
        <v>2549</v>
      </c>
      <c r="B2121" s="22" t="s">
        <v>787</v>
      </c>
      <c r="C2121" s="22" t="s">
        <v>91</v>
      </c>
      <c r="D2121" s="22" t="s">
        <v>25</v>
      </c>
      <c r="E2121" s="22" t="s">
        <v>26</v>
      </c>
      <c r="F2121" s="23">
        <v>41313</v>
      </c>
      <c r="G2121" s="24" t="s">
        <v>27</v>
      </c>
      <c r="H2121" s="25">
        <v>2570.1</v>
      </c>
      <c r="I2121" s="25">
        <v>-1096.81</v>
      </c>
      <c r="J2121" s="25">
        <v>1473.29</v>
      </c>
      <c r="K2121" s="41">
        <f t="shared" si="70"/>
        <v>2013</v>
      </c>
      <c r="L2121" s="42">
        <f t="shared" si="69"/>
        <v>332.7414957923433</v>
      </c>
      <c r="M2121" s="39">
        <f>(VLOOKUP(DATE(2005,12,1),IGPM!A:B,2,1)/VLOOKUP(DATE(YEAR(F2121),MONTH(F2121),1),IGPM!A:B,2,1))*H2121</f>
        <v>1676.8339943949659</v>
      </c>
      <c r="N2121" s="26" t="s">
        <v>28</v>
      </c>
      <c r="O2121" s="26" t="s">
        <v>29</v>
      </c>
      <c r="P2121" s="25">
        <v>-1096.81</v>
      </c>
      <c r="Q2121" s="25">
        <v>1473.29</v>
      </c>
      <c r="R2121" s="25">
        <v>5994.2588252020096</v>
      </c>
      <c r="S2121" s="25">
        <v>-2558.0961916150404</v>
      </c>
      <c r="T2121" s="27">
        <v>3436.1626335869692</v>
      </c>
    </row>
    <row r="2122" spans="1:20">
      <c r="A2122" s="28" t="s">
        <v>2550</v>
      </c>
      <c r="B2122" s="22" t="s">
        <v>2551</v>
      </c>
      <c r="C2122" s="22" t="s">
        <v>91</v>
      </c>
      <c r="D2122" s="22" t="s">
        <v>25</v>
      </c>
      <c r="E2122" s="22" t="s">
        <v>26</v>
      </c>
      <c r="F2122" s="23">
        <v>41313</v>
      </c>
      <c r="G2122" s="24" t="s">
        <v>27</v>
      </c>
      <c r="H2122" s="25">
        <v>6887.58</v>
      </c>
      <c r="I2122" s="25">
        <v>-2939.83</v>
      </c>
      <c r="J2122" s="25">
        <v>3947.75</v>
      </c>
      <c r="K2122" s="41">
        <f t="shared" si="70"/>
        <v>2013</v>
      </c>
      <c r="L2122" s="42">
        <f t="shared" si="69"/>
        <v>332.68466543983834</v>
      </c>
      <c r="M2122" s="39">
        <f>(VLOOKUP(DATE(2005,12,1),IGPM!A:B,2,1)/VLOOKUP(DATE(YEAR(F2122),MONTH(F2122),1),IGPM!A:B,2,1))*H2122</f>
        <v>4493.7272024881831</v>
      </c>
      <c r="N2122" s="26" t="s">
        <v>28</v>
      </c>
      <c r="O2122" s="26" t="s">
        <v>29</v>
      </c>
      <c r="P2122" s="25">
        <v>-2939.83</v>
      </c>
      <c r="Q2122" s="25">
        <v>3947.75</v>
      </c>
      <c r="R2122" s="25">
        <v>16063.941947505877</v>
      </c>
      <c r="S2122" s="25">
        <v>-6856.5822038417273</v>
      </c>
      <c r="T2122" s="27">
        <v>9207.3597436641503</v>
      </c>
    </row>
    <row r="2123" spans="1:20">
      <c r="A2123" s="28" t="s">
        <v>2552</v>
      </c>
      <c r="B2123" s="22" t="s">
        <v>90</v>
      </c>
      <c r="C2123" s="22" t="s">
        <v>91</v>
      </c>
      <c r="D2123" s="22" t="s">
        <v>25</v>
      </c>
      <c r="E2123" s="22" t="s">
        <v>26</v>
      </c>
      <c r="F2123" s="23">
        <v>41313</v>
      </c>
      <c r="G2123" s="24" t="s">
        <v>27</v>
      </c>
      <c r="H2123" s="25">
        <v>17218.95</v>
      </c>
      <c r="I2123" s="25">
        <v>-7349.58</v>
      </c>
      <c r="J2123" s="25">
        <v>9869.3700000000008</v>
      </c>
      <c r="K2123" s="41">
        <f t="shared" si="70"/>
        <v>2013</v>
      </c>
      <c r="L2123" s="42">
        <f t="shared" si="69"/>
        <v>332.6844391108063</v>
      </c>
      <c r="M2123" s="39">
        <f>(VLOOKUP(DATE(2005,12,1),IGPM!A:B,2,1)/VLOOKUP(DATE(YEAR(F2123),MONTH(F2123),1),IGPM!A:B,2,1))*H2123</f>
        <v>11234.318006220457</v>
      </c>
      <c r="N2123" s="26" t="s">
        <v>28</v>
      </c>
      <c r="O2123" s="26" t="s">
        <v>29</v>
      </c>
      <c r="P2123" s="25">
        <v>-7349.58</v>
      </c>
      <c r="Q2123" s="25">
        <v>9869.3700000000008</v>
      </c>
      <c r="R2123" s="25">
        <v>40159.854868764691</v>
      </c>
      <c r="S2123" s="25">
        <v>-17141.467171132714</v>
      </c>
      <c r="T2123" s="27">
        <v>23018.387697631977</v>
      </c>
    </row>
    <row r="2124" spans="1:20">
      <c r="A2124" s="28" t="s">
        <v>2553</v>
      </c>
      <c r="B2124" s="22" t="s">
        <v>263</v>
      </c>
      <c r="C2124" s="22" t="s">
        <v>172</v>
      </c>
      <c r="D2124" s="22" t="s">
        <v>99</v>
      </c>
      <c r="E2124" s="22" t="s">
        <v>26</v>
      </c>
      <c r="F2124" s="23">
        <v>41332</v>
      </c>
      <c r="G2124" s="24" t="s">
        <v>27</v>
      </c>
      <c r="H2124" s="25">
        <v>15934.65</v>
      </c>
      <c r="I2124" s="25">
        <v>-7962.32</v>
      </c>
      <c r="J2124" s="25">
        <v>7972.33</v>
      </c>
      <c r="K2124" s="41">
        <f t="shared" si="70"/>
        <v>2013</v>
      </c>
      <c r="L2124" s="42">
        <f t="shared" si="69"/>
        <v>284.17851832129327</v>
      </c>
      <c r="M2124" s="39">
        <f>(VLOOKUP(DATE(2005,12,1),IGPM!A:B,2,1)/VLOOKUP(DATE(YEAR(F2124),MONTH(F2124),1),IGPM!A:B,2,1))*H2124</f>
        <v>10396.390338424864</v>
      </c>
      <c r="N2124" s="26" t="s">
        <v>28</v>
      </c>
      <c r="O2124" s="26" t="s">
        <v>29</v>
      </c>
      <c r="P2124" s="25">
        <v>-7962.32</v>
      </c>
      <c r="Q2124" s="25">
        <v>7972.33</v>
      </c>
      <c r="R2124" s="25">
        <v>37164.474685422829</v>
      </c>
      <c r="S2124" s="25">
        <v>-18570.564152788789</v>
      </c>
      <c r="T2124" s="27">
        <v>18593.91053263404</v>
      </c>
    </row>
    <row r="2125" spans="1:20">
      <c r="A2125" s="28" t="s">
        <v>2554</v>
      </c>
      <c r="B2125" s="22" t="s">
        <v>61</v>
      </c>
      <c r="C2125" s="22" t="s">
        <v>172</v>
      </c>
      <c r="D2125" s="22" t="s">
        <v>99</v>
      </c>
      <c r="E2125" s="22" t="s">
        <v>26</v>
      </c>
      <c r="F2125" s="23">
        <v>41332</v>
      </c>
      <c r="G2125" s="24" t="s">
        <v>27</v>
      </c>
      <c r="H2125" s="25">
        <v>1469.3</v>
      </c>
      <c r="I2125" s="25">
        <v>-809.72</v>
      </c>
      <c r="J2125" s="25">
        <v>659.57999999999993</v>
      </c>
      <c r="K2125" s="41">
        <f t="shared" si="70"/>
        <v>2013</v>
      </c>
      <c r="L2125" s="42">
        <f t="shared" si="69"/>
        <v>257.6700587857531</v>
      </c>
      <c r="M2125" s="39">
        <f>(VLOOKUP(DATE(2005,12,1),IGPM!A:B,2,1)/VLOOKUP(DATE(YEAR(F2125),MONTH(F2125),1),IGPM!A:B,2,1))*H2125</f>
        <v>958.62892026167208</v>
      </c>
      <c r="N2125" s="26" t="s">
        <v>28</v>
      </c>
      <c r="O2125" s="26" t="s">
        <v>29</v>
      </c>
      <c r="P2125" s="25">
        <v>-809.72</v>
      </c>
      <c r="Q2125" s="25">
        <v>659.57999999999993</v>
      </c>
      <c r="R2125" s="25">
        <v>3426.8567339283732</v>
      </c>
      <c r="S2125" s="25">
        <v>-1888.5145542751532</v>
      </c>
      <c r="T2125" s="27">
        <v>1538.34217965322</v>
      </c>
    </row>
    <row r="2126" spans="1:20">
      <c r="A2126" s="28" t="s">
        <v>2555</v>
      </c>
      <c r="B2126" s="22" t="s">
        <v>2556</v>
      </c>
      <c r="C2126" s="22" t="s">
        <v>172</v>
      </c>
      <c r="D2126" s="22" t="s">
        <v>99</v>
      </c>
      <c r="E2126" s="22" t="s">
        <v>26</v>
      </c>
      <c r="F2126" s="23">
        <v>41332</v>
      </c>
      <c r="G2126" s="24" t="s">
        <v>27</v>
      </c>
      <c r="H2126" s="25">
        <v>2028.05</v>
      </c>
      <c r="I2126" s="25">
        <v>-1329.09</v>
      </c>
      <c r="J2126" s="25">
        <v>698.96</v>
      </c>
      <c r="K2126" s="41">
        <f t="shared" si="70"/>
        <v>2013</v>
      </c>
      <c r="L2126" s="42">
        <f t="shared" si="69"/>
        <v>216.67689923180521</v>
      </c>
      <c r="M2126" s="39">
        <f>(VLOOKUP(DATE(2005,12,1),IGPM!A:B,2,1)/VLOOKUP(DATE(YEAR(F2126),MONTH(F2126),1),IGPM!A:B,2,1))*H2126</f>
        <v>1323.1793246693555</v>
      </c>
      <c r="N2126" s="26" t="s">
        <v>28</v>
      </c>
      <c r="O2126" s="26" t="s">
        <v>29</v>
      </c>
      <c r="P2126" s="25">
        <v>-1329.09</v>
      </c>
      <c r="Q2126" s="25">
        <v>698.96</v>
      </c>
      <c r="R2126" s="25">
        <v>4730.0325319835556</v>
      </c>
      <c r="S2126" s="25">
        <v>-3099.8441546973809</v>
      </c>
      <c r="T2126" s="27">
        <v>1630.1883772861747</v>
      </c>
    </row>
    <row r="2127" spans="1:20">
      <c r="A2127" s="28" t="s">
        <v>2557</v>
      </c>
      <c r="B2127" s="22" t="s">
        <v>61</v>
      </c>
      <c r="C2127" s="22" t="s">
        <v>172</v>
      </c>
      <c r="D2127" s="22" t="s">
        <v>99</v>
      </c>
      <c r="E2127" s="22" t="s">
        <v>26</v>
      </c>
      <c r="F2127" s="23">
        <v>41332</v>
      </c>
      <c r="G2127" s="24" t="s">
        <v>27</v>
      </c>
      <c r="H2127" s="25">
        <v>1469.3</v>
      </c>
      <c r="I2127" s="25">
        <v>-809.72</v>
      </c>
      <c r="J2127" s="25">
        <v>659.57999999999993</v>
      </c>
      <c r="K2127" s="41">
        <f t="shared" si="70"/>
        <v>2013</v>
      </c>
      <c r="L2127" s="42">
        <f t="shared" si="69"/>
        <v>257.6700587857531</v>
      </c>
      <c r="M2127" s="39">
        <f>(VLOOKUP(DATE(2005,12,1),IGPM!A:B,2,1)/VLOOKUP(DATE(YEAR(F2127),MONTH(F2127),1),IGPM!A:B,2,1))*H2127</f>
        <v>958.62892026167208</v>
      </c>
      <c r="N2127" s="26" t="s">
        <v>28</v>
      </c>
      <c r="O2127" s="26" t="s">
        <v>29</v>
      </c>
      <c r="P2127" s="25">
        <v>-809.72</v>
      </c>
      <c r="Q2127" s="25">
        <v>659.57999999999993</v>
      </c>
      <c r="R2127" s="25">
        <v>3426.8567339283732</v>
      </c>
      <c r="S2127" s="25">
        <v>-1888.5145542751532</v>
      </c>
      <c r="T2127" s="27">
        <v>1538.34217965322</v>
      </c>
    </row>
    <row r="2128" spans="1:20">
      <c r="A2128" s="28" t="s">
        <v>2558</v>
      </c>
      <c r="B2128" s="22" t="s">
        <v>2559</v>
      </c>
      <c r="C2128" s="22" t="s">
        <v>172</v>
      </c>
      <c r="D2128" s="22" t="s">
        <v>99</v>
      </c>
      <c r="E2128" s="22" t="s">
        <v>26</v>
      </c>
      <c r="F2128" s="23">
        <v>41332</v>
      </c>
      <c r="G2128" s="24" t="s">
        <v>27</v>
      </c>
      <c r="H2128" s="25">
        <v>2028.05</v>
      </c>
      <c r="I2128" s="25">
        <v>-1329.09</v>
      </c>
      <c r="J2128" s="25">
        <v>698.96</v>
      </c>
      <c r="K2128" s="41">
        <f t="shared" si="70"/>
        <v>2013</v>
      </c>
      <c r="L2128" s="42">
        <f t="shared" si="69"/>
        <v>216.67689923180521</v>
      </c>
      <c r="M2128" s="39">
        <f>(VLOOKUP(DATE(2005,12,1),IGPM!A:B,2,1)/VLOOKUP(DATE(YEAR(F2128),MONTH(F2128),1),IGPM!A:B,2,1))*H2128</f>
        <v>1323.1793246693555</v>
      </c>
      <c r="N2128" s="26" t="s">
        <v>28</v>
      </c>
      <c r="O2128" s="26" t="s">
        <v>29</v>
      </c>
      <c r="P2128" s="25">
        <v>-1329.09</v>
      </c>
      <c r="Q2128" s="25">
        <v>698.96</v>
      </c>
      <c r="R2128" s="25">
        <v>4730.0325319835556</v>
      </c>
      <c r="S2128" s="25">
        <v>-3099.8441546973809</v>
      </c>
      <c r="T2128" s="27">
        <v>1630.1883772861747</v>
      </c>
    </row>
    <row r="2129" spans="1:20">
      <c r="A2129" s="28" t="s">
        <v>2560</v>
      </c>
      <c r="B2129" s="22" t="s">
        <v>61</v>
      </c>
      <c r="C2129" s="22" t="s">
        <v>172</v>
      </c>
      <c r="D2129" s="22" t="s">
        <v>99</v>
      </c>
      <c r="E2129" s="22" t="s">
        <v>26</v>
      </c>
      <c r="F2129" s="23">
        <v>41332</v>
      </c>
      <c r="G2129" s="24" t="s">
        <v>27</v>
      </c>
      <c r="H2129" s="25">
        <v>5173.59</v>
      </c>
      <c r="I2129" s="25">
        <v>-3103.69</v>
      </c>
      <c r="J2129" s="25">
        <v>2069.9</v>
      </c>
      <c r="K2129" s="41">
        <f t="shared" si="70"/>
        <v>2013</v>
      </c>
      <c r="L2129" s="42">
        <f t="shared" si="69"/>
        <v>236.70204820713408</v>
      </c>
      <c r="M2129" s="39">
        <f>(VLOOKUP(DATE(2005,12,1),IGPM!A:B,2,1)/VLOOKUP(DATE(YEAR(F2129),MONTH(F2129),1),IGPM!A:B,2,1))*H2129</f>
        <v>3375.4529337620529</v>
      </c>
      <c r="N2129" s="26" t="s">
        <v>28</v>
      </c>
      <c r="O2129" s="26" t="s">
        <v>29</v>
      </c>
      <c r="P2129" s="25">
        <v>-3103.69</v>
      </c>
      <c r="Q2129" s="25">
        <v>2069.9</v>
      </c>
      <c r="R2129" s="25">
        <v>12066.393337020687</v>
      </c>
      <c r="S2129" s="25">
        <v>-7238.7538123774275</v>
      </c>
      <c r="T2129" s="27">
        <v>4827.6395246432594</v>
      </c>
    </row>
    <row r="2130" spans="1:20">
      <c r="A2130" s="28" t="s">
        <v>2561</v>
      </c>
      <c r="B2130" s="22" t="s">
        <v>1955</v>
      </c>
      <c r="C2130" s="22" t="s">
        <v>172</v>
      </c>
      <c r="D2130" s="22" t="s">
        <v>99</v>
      </c>
      <c r="E2130" s="22" t="s">
        <v>26</v>
      </c>
      <c r="F2130" s="23">
        <v>41332</v>
      </c>
      <c r="G2130" s="24" t="s">
        <v>27</v>
      </c>
      <c r="H2130" s="25">
        <v>3249.01</v>
      </c>
      <c r="I2130" s="25">
        <v>-2129.23</v>
      </c>
      <c r="J2130" s="25">
        <v>1119.7800000000002</v>
      </c>
      <c r="K2130" s="41">
        <f t="shared" si="70"/>
        <v>2013</v>
      </c>
      <c r="L2130" s="42">
        <f t="shared" si="69"/>
        <v>216.67899663258549</v>
      </c>
      <c r="M2130" s="39">
        <f>(VLOOKUP(DATE(2005,12,1),IGPM!A:B,2,1)/VLOOKUP(DATE(YEAR(F2130),MONTH(F2130),1),IGPM!A:B,2,1))*H2130</f>
        <v>2119.7814933773739</v>
      </c>
      <c r="N2130" s="26" t="s">
        <v>28</v>
      </c>
      <c r="O2130" s="26" t="s">
        <v>29</v>
      </c>
      <c r="P2130" s="25">
        <v>-2129.23</v>
      </c>
      <c r="Q2130" s="25">
        <v>1119.7800000000002</v>
      </c>
      <c r="R2130" s="25">
        <v>7577.6844736273224</v>
      </c>
      <c r="S2130" s="25">
        <v>-4966.0152205691893</v>
      </c>
      <c r="T2130" s="27">
        <v>2611.6692530581331</v>
      </c>
    </row>
    <row r="2131" spans="1:20">
      <c r="A2131" s="28" t="s">
        <v>2562</v>
      </c>
      <c r="B2131" s="22" t="s">
        <v>61</v>
      </c>
      <c r="C2131" s="22" t="s">
        <v>172</v>
      </c>
      <c r="D2131" s="22" t="s">
        <v>99</v>
      </c>
      <c r="E2131" s="22" t="s">
        <v>26</v>
      </c>
      <c r="F2131" s="23">
        <v>41332</v>
      </c>
      <c r="G2131" s="24" t="s">
        <v>27</v>
      </c>
      <c r="H2131" s="25">
        <v>5173.59</v>
      </c>
      <c r="I2131" s="25">
        <v>-3103.69</v>
      </c>
      <c r="J2131" s="25">
        <v>2069.9</v>
      </c>
      <c r="K2131" s="41">
        <f t="shared" si="70"/>
        <v>2013</v>
      </c>
      <c r="L2131" s="42">
        <f t="shared" si="69"/>
        <v>236.70204820713408</v>
      </c>
      <c r="M2131" s="39">
        <f>(VLOOKUP(DATE(2005,12,1),IGPM!A:B,2,1)/VLOOKUP(DATE(YEAR(F2131),MONTH(F2131),1),IGPM!A:B,2,1))*H2131</f>
        <v>3375.4529337620529</v>
      </c>
      <c r="N2131" s="26" t="s">
        <v>28</v>
      </c>
      <c r="O2131" s="26" t="s">
        <v>29</v>
      </c>
      <c r="P2131" s="25">
        <v>-3103.69</v>
      </c>
      <c r="Q2131" s="25">
        <v>2069.9</v>
      </c>
      <c r="R2131" s="25">
        <v>12066.393337020687</v>
      </c>
      <c r="S2131" s="25">
        <v>-7238.7538123774275</v>
      </c>
      <c r="T2131" s="27">
        <v>4827.6395246432594</v>
      </c>
    </row>
    <row r="2132" spans="1:20">
      <c r="A2132" s="28" t="s">
        <v>2563</v>
      </c>
      <c r="B2132" s="22" t="s">
        <v>61</v>
      </c>
      <c r="C2132" s="22" t="s">
        <v>172</v>
      </c>
      <c r="D2132" s="22" t="s">
        <v>99</v>
      </c>
      <c r="E2132" s="22" t="s">
        <v>26</v>
      </c>
      <c r="F2132" s="23">
        <v>41332</v>
      </c>
      <c r="G2132" s="24" t="s">
        <v>27</v>
      </c>
      <c r="H2132" s="25">
        <v>3249.01</v>
      </c>
      <c r="I2132" s="25">
        <v>-2129.23</v>
      </c>
      <c r="J2132" s="25">
        <v>1119.7800000000002</v>
      </c>
      <c r="K2132" s="41">
        <f t="shared" si="70"/>
        <v>2013</v>
      </c>
      <c r="L2132" s="42">
        <f t="shared" si="69"/>
        <v>216.67899663258549</v>
      </c>
      <c r="M2132" s="39">
        <f>(VLOOKUP(DATE(2005,12,1),IGPM!A:B,2,1)/VLOOKUP(DATE(YEAR(F2132),MONTH(F2132),1),IGPM!A:B,2,1))*H2132</f>
        <v>2119.7814933773739</v>
      </c>
      <c r="N2132" s="26" t="s">
        <v>28</v>
      </c>
      <c r="O2132" s="26" t="s">
        <v>29</v>
      </c>
      <c r="P2132" s="25">
        <v>-2129.23</v>
      </c>
      <c r="Q2132" s="25">
        <v>1119.7800000000002</v>
      </c>
      <c r="R2132" s="25">
        <v>7577.6844736273224</v>
      </c>
      <c r="S2132" s="25">
        <v>-4966.0152205691893</v>
      </c>
      <c r="T2132" s="27">
        <v>2611.6692530581331</v>
      </c>
    </row>
    <row r="2133" spans="1:20">
      <c r="A2133" s="28" t="s">
        <v>2564</v>
      </c>
      <c r="B2133" s="22" t="s">
        <v>2289</v>
      </c>
      <c r="C2133" s="22" t="s">
        <v>172</v>
      </c>
      <c r="D2133" s="22" t="s">
        <v>99</v>
      </c>
      <c r="E2133" s="22" t="s">
        <v>26</v>
      </c>
      <c r="F2133" s="23">
        <v>41332</v>
      </c>
      <c r="G2133" s="24" t="s">
        <v>27</v>
      </c>
      <c r="H2133" s="25">
        <v>558.75</v>
      </c>
      <c r="I2133" s="25">
        <v>-284.29000000000002</v>
      </c>
      <c r="J2133" s="25">
        <v>274.45999999999998</v>
      </c>
      <c r="K2133" s="41">
        <f t="shared" si="70"/>
        <v>2013</v>
      </c>
      <c r="L2133" s="42">
        <f t="shared" si="69"/>
        <v>279.09001371838616</v>
      </c>
      <c r="M2133" s="39">
        <f>(VLOOKUP(DATE(2005,12,1),IGPM!A:B,2,1)/VLOOKUP(DATE(YEAR(F2133),MONTH(F2133),1),IGPM!A:B,2,1))*H2133</f>
        <v>364.55040440768346</v>
      </c>
      <c r="N2133" s="26" t="s">
        <v>28</v>
      </c>
      <c r="O2133" s="26" t="s">
        <v>29</v>
      </c>
      <c r="P2133" s="25">
        <v>-284.29000000000002</v>
      </c>
      <c r="Q2133" s="25">
        <v>274.45999999999998</v>
      </c>
      <c r="R2133" s="25">
        <v>1303.175798055182</v>
      </c>
      <c r="S2133" s="25">
        <v>-663.05118143911886</v>
      </c>
      <c r="T2133" s="27">
        <v>640.12461661606312</v>
      </c>
    </row>
    <row r="2134" spans="1:20">
      <c r="A2134" s="28" t="s">
        <v>2565</v>
      </c>
      <c r="B2134" s="22" t="s">
        <v>2289</v>
      </c>
      <c r="C2134" s="22" t="s">
        <v>172</v>
      </c>
      <c r="D2134" s="22" t="s">
        <v>99</v>
      </c>
      <c r="E2134" s="22" t="s">
        <v>26</v>
      </c>
      <c r="F2134" s="23">
        <v>41332</v>
      </c>
      <c r="G2134" s="24" t="s">
        <v>27</v>
      </c>
      <c r="H2134" s="25">
        <v>558.75</v>
      </c>
      <c r="I2134" s="25">
        <v>-284.29000000000002</v>
      </c>
      <c r="J2134" s="25">
        <v>274.45999999999998</v>
      </c>
      <c r="K2134" s="41">
        <f t="shared" si="70"/>
        <v>2013</v>
      </c>
      <c r="L2134" s="42">
        <f t="shared" si="69"/>
        <v>279.09001371838616</v>
      </c>
      <c r="M2134" s="39">
        <f>(VLOOKUP(DATE(2005,12,1),IGPM!A:B,2,1)/VLOOKUP(DATE(YEAR(F2134),MONTH(F2134),1),IGPM!A:B,2,1))*H2134</f>
        <v>364.55040440768346</v>
      </c>
      <c r="N2134" s="26" t="s">
        <v>28</v>
      </c>
      <c r="O2134" s="26" t="s">
        <v>29</v>
      </c>
      <c r="P2134" s="25">
        <v>-284.29000000000002</v>
      </c>
      <c r="Q2134" s="25">
        <v>274.45999999999998</v>
      </c>
      <c r="R2134" s="25">
        <v>1303.175798055182</v>
      </c>
      <c r="S2134" s="25">
        <v>-663.05118143911886</v>
      </c>
      <c r="T2134" s="27">
        <v>640.12461661606312</v>
      </c>
    </row>
    <row r="2135" spans="1:20">
      <c r="A2135" s="28" t="s">
        <v>2566</v>
      </c>
      <c r="B2135" s="22" t="s">
        <v>2289</v>
      </c>
      <c r="C2135" s="22" t="s">
        <v>172</v>
      </c>
      <c r="D2135" s="22" t="s">
        <v>99</v>
      </c>
      <c r="E2135" s="22" t="s">
        <v>26</v>
      </c>
      <c r="F2135" s="23">
        <v>41332</v>
      </c>
      <c r="G2135" s="24" t="s">
        <v>27</v>
      </c>
      <c r="H2135" s="25">
        <v>310.42</v>
      </c>
      <c r="I2135" s="25">
        <v>-157.94999999999999</v>
      </c>
      <c r="J2135" s="25">
        <v>152.47000000000003</v>
      </c>
      <c r="K2135" s="41">
        <f t="shared" si="70"/>
        <v>2013</v>
      </c>
      <c r="L2135" s="42">
        <f t="shared" si="69"/>
        <v>279.07337765115545</v>
      </c>
      <c r="M2135" s="39">
        <f>(VLOOKUP(DATE(2005,12,1),IGPM!A:B,2,1)/VLOOKUP(DATE(YEAR(F2135),MONTH(F2135),1),IGPM!A:B,2,1))*H2135</f>
        <v>202.53017724605476</v>
      </c>
      <c r="N2135" s="26" t="s">
        <v>28</v>
      </c>
      <c r="O2135" s="26" t="s">
        <v>29</v>
      </c>
      <c r="P2135" s="25">
        <v>-157.94999999999999</v>
      </c>
      <c r="Q2135" s="25">
        <v>152.47000000000003</v>
      </c>
      <c r="R2135" s="25">
        <v>723.99432882736392</v>
      </c>
      <c r="S2135" s="25">
        <v>-368.38768197371979</v>
      </c>
      <c r="T2135" s="27">
        <v>355.60664685364412</v>
      </c>
    </row>
    <row r="2136" spans="1:20">
      <c r="A2136" s="28" t="s">
        <v>2567</v>
      </c>
      <c r="B2136" s="22" t="s">
        <v>2568</v>
      </c>
      <c r="C2136" s="22" t="s">
        <v>32</v>
      </c>
      <c r="D2136" s="22" t="s">
        <v>99</v>
      </c>
      <c r="E2136" s="22" t="s">
        <v>26</v>
      </c>
      <c r="F2136" s="23">
        <v>41332</v>
      </c>
      <c r="G2136" s="24" t="s">
        <v>27</v>
      </c>
      <c r="H2136" s="25">
        <v>5152.8900000000003</v>
      </c>
      <c r="I2136" s="25">
        <v>-3828.68</v>
      </c>
      <c r="J2136" s="25">
        <v>1324.2100000000005</v>
      </c>
      <c r="K2136" s="41">
        <f t="shared" si="70"/>
        <v>2013</v>
      </c>
      <c r="L2136" s="42">
        <f t="shared" si="69"/>
        <v>191.11296321447603</v>
      </c>
      <c r="M2136" s="39">
        <f>(VLOOKUP(DATE(2005,12,1),IGPM!A:B,2,1)/VLOOKUP(DATE(YEAR(F2136),MONTH(F2136),1),IGPM!A:B,2,1))*H2136</f>
        <v>3361.9474422699027</v>
      </c>
      <c r="N2136" s="26" t="s">
        <v>28</v>
      </c>
      <c r="O2136" s="26" t="s">
        <v>29</v>
      </c>
      <c r="P2136" s="25">
        <v>-3828.68</v>
      </c>
      <c r="Q2136" s="25">
        <v>1324.2100000000005</v>
      </c>
      <c r="R2136" s="25">
        <v>12018.114609468576</v>
      </c>
      <c r="S2136" s="25">
        <v>-8929.6521064839617</v>
      </c>
      <c r="T2136" s="27">
        <v>3088.4625029846138</v>
      </c>
    </row>
    <row r="2137" spans="1:20">
      <c r="A2137" s="28" t="s">
        <v>2569</v>
      </c>
      <c r="B2137" s="22" t="s">
        <v>2570</v>
      </c>
      <c r="C2137" s="22" t="s">
        <v>32</v>
      </c>
      <c r="D2137" s="22" t="s">
        <v>99</v>
      </c>
      <c r="E2137" s="22" t="s">
        <v>26</v>
      </c>
      <c r="F2137" s="23">
        <v>41332</v>
      </c>
      <c r="G2137" s="24" t="s">
        <v>27</v>
      </c>
      <c r="H2137" s="25">
        <v>351.8</v>
      </c>
      <c r="I2137" s="25">
        <v>-261.39999999999998</v>
      </c>
      <c r="J2137" s="25">
        <v>90.400000000000034</v>
      </c>
      <c r="K2137" s="41">
        <f t="shared" si="70"/>
        <v>2013</v>
      </c>
      <c r="L2137" s="42">
        <f t="shared" si="69"/>
        <v>191.1078806426932</v>
      </c>
      <c r="M2137" s="39">
        <f>(VLOOKUP(DATE(2005,12,1),IGPM!A:B,2,1)/VLOOKUP(DATE(YEAR(F2137),MONTH(F2137),1),IGPM!A:B,2,1))*H2137</f>
        <v>229.52811144630522</v>
      </c>
      <c r="N2137" s="26" t="s">
        <v>28</v>
      </c>
      <c r="O2137" s="26" t="s">
        <v>29</v>
      </c>
      <c r="P2137" s="25">
        <v>-261.39999999999998</v>
      </c>
      <c r="Q2137" s="25">
        <v>90.400000000000034</v>
      </c>
      <c r="R2137" s="25">
        <v>820.50513781800987</v>
      </c>
      <c r="S2137" s="25">
        <v>-609.66470445033474</v>
      </c>
      <c r="T2137" s="27">
        <v>210.84043336767513</v>
      </c>
    </row>
    <row r="2138" spans="1:20">
      <c r="A2138" s="28" t="s">
        <v>2571</v>
      </c>
      <c r="B2138" s="22" t="s">
        <v>61</v>
      </c>
      <c r="C2138" s="22" t="s">
        <v>32</v>
      </c>
      <c r="D2138" s="22" t="s">
        <v>99</v>
      </c>
      <c r="E2138" s="22" t="s">
        <v>26</v>
      </c>
      <c r="F2138" s="23">
        <v>41332</v>
      </c>
      <c r="G2138" s="24" t="s">
        <v>27</v>
      </c>
      <c r="H2138" s="25">
        <v>1800.41</v>
      </c>
      <c r="I2138" s="25">
        <v>-1080.08</v>
      </c>
      <c r="J2138" s="25">
        <v>720.33000000000015</v>
      </c>
      <c r="K2138" s="41">
        <f t="shared" si="70"/>
        <v>2013</v>
      </c>
      <c r="L2138" s="42">
        <f t="shared" si="69"/>
        <v>236.70304051551739</v>
      </c>
      <c r="M2138" s="39">
        <f>(VLOOKUP(DATE(2005,12,1),IGPM!A:B,2,1)/VLOOKUP(DATE(YEAR(F2138),MONTH(F2138),1),IGPM!A:B,2,1))*H2138</f>
        <v>1174.6580646078521</v>
      </c>
      <c r="N2138" s="26" t="s">
        <v>28</v>
      </c>
      <c r="O2138" s="26" t="s">
        <v>29</v>
      </c>
      <c r="P2138" s="25">
        <v>-1080.08</v>
      </c>
      <c r="Q2138" s="25">
        <v>720.33000000000015</v>
      </c>
      <c r="R2138" s="25">
        <v>4199.1064672510602</v>
      </c>
      <c r="S2138" s="25">
        <v>-2519.0767176079476</v>
      </c>
      <c r="T2138" s="27">
        <v>1680.0297496431126</v>
      </c>
    </row>
    <row r="2139" spans="1:20">
      <c r="A2139" s="28" t="s">
        <v>2572</v>
      </c>
      <c r="B2139" s="22" t="s">
        <v>2570</v>
      </c>
      <c r="C2139" s="22" t="s">
        <v>32</v>
      </c>
      <c r="D2139" s="22" t="s">
        <v>99</v>
      </c>
      <c r="E2139" s="22" t="s">
        <v>26</v>
      </c>
      <c r="F2139" s="23">
        <v>41332</v>
      </c>
      <c r="G2139" s="24" t="s">
        <v>27</v>
      </c>
      <c r="H2139" s="25">
        <v>351.8</v>
      </c>
      <c r="I2139" s="25">
        <v>-261.39999999999998</v>
      </c>
      <c r="J2139" s="25">
        <v>90.400000000000034</v>
      </c>
      <c r="K2139" s="41">
        <f t="shared" si="70"/>
        <v>2013</v>
      </c>
      <c r="L2139" s="42">
        <f t="shared" si="69"/>
        <v>191.1078806426932</v>
      </c>
      <c r="M2139" s="39">
        <f>(VLOOKUP(DATE(2005,12,1),IGPM!A:B,2,1)/VLOOKUP(DATE(YEAR(F2139),MONTH(F2139),1),IGPM!A:B,2,1))*H2139</f>
        <v>229.52811144630522</v>
      </c>
      <c r="N2139" s="26" t="s">
        <v>28</v>
      </c>
      <c r="O2139" s="26" t="s">
        <v>29</v>
      </c>
      <c r="P2139" s="25">
        <v>-261.39999999999998</v>
      </c>
      <c r="Q2139" s="25">
        <v>90.400000000000034</v>
      </c>
      <c r="R2139" s="25">
        <v>820.50513781800987</v>
      </c>
      <c r="S2139" s="25">
        <v>-609.66470445033474</v>
      </c>
      <c r="T2139" s="27">
        <v>210.84043336767513</v>
      </c>
    </row>
    <row r="2140" spans="1:20">
      <c r="A2140" s="28" t="s">
        <v>2573</v>
      </c>
      <c r="B2140" s="22" t="s">
        <v>61</v>
      </c>
      <c r="C2140" s="22" t="s">
        <v>32</v>
      </c>
      <c r="D2140" s="22" t="s">
        <v>99</v>
      </c>
      <c r="E2140" s="22" t="s">
        <v>26</v>
      </c>
      <c r="F2140" s="23">
        <v>41332</v>
      </c>
      <c r="G2140" s="24" t="s">
        <v>27</v>
      </c>
      <c r="H2140" s="25">
        <v>1800.41</v>
      </c>
      <c r="I2140" s="25">
        <v>-1080.08</v>
      </c>
      <c r="J2140" s="25">
        <v>720.33000000000015</v>
      </c>
      <c r="K2140" s="41">
        <f t="shared" si="70"/>
        <v>2013</v>
      </c>
      <c r="L2140" s="42">
        <f t="shared" si="69"/>
        <v>236.70304051551739</v>
      </c>
      <c r="M2140" s="39">
        <f>(VLOOKUP(DATE(2005,12,1),IGPM!A:B,2,1)/VLOOKUP(DATE(YEAR(F2140),MONTH(F2140),1),IGPM!A:B,2,1))*H2140</f>
        <v>1174.6580646078521</v>
      </c>
      <c r="N2140" s="26" t="s">
        <v>28</v>
      </c>
      <c r="O2140" s="26" t="s">
        <v>29</v>
      </c>
      <c r="P2140" s="25">
        <v>-1080.08</v>
      </c>
      <c r="Q2140" s="25">
        <v>720.33000000000015</v>
      </c>
      <c r="R2140" s="25">
        <v>4199.1064672510602</v>
      </c>
      <c r="S2140" s="25">
        <v>-2519.0767176079476</v>
      </c>
      <c r="T2140" s="27">
        <v>1680.0297496431126</v>
      </c>
    </row>
    <row r="2141" spans="1:20">
      <c r="A2141" s="28" t="s">
        <v>2574</v>
      </c>
      <c r="B2141" s="22" t="s">
        <v>2570</v>
      </c>
      <c r="C2141" s="22" t="s">
        <v>32</v>
      </c>
      <c r="D2141" s="22" t="s">
        <v>99</v>
      </c>
      <c r="E2141" s="22" t="s">
        <v>26</v>
      </c>
      <c r="F2141" s="23">
        <v>41332</v>
      </c>
      <c r="G2141" s="24" t="s">
        <v>27</v>
      </c>
      <c r="H2141" s="25">
        <v>351.8</v>
      </c>
      <c r="I2141" s="25">
        <v>-261.39999999999998</v>
      </c>
      <c r="J2141" s="25">
        <v>90.400000000000034</v>
      </c>
      <c r="K2141" s="41">
        <f t="shared" si="70"/>
        <v>2013</v>
      </c>
      <c r="L2141" s="42">
        <f t="shared" si="69"/>
        <v>191.1078806426932</v>
      </c>
      <c r="M2141" s="39">
        <f>(VLOOKUP(DATE(2005,12,1),IGPM!A:B,2,1)/VLOOKUP(DATE(YEAR(F2141),MONTH(F2141),1),IGPM!A:B,2,1))*H2141</f>
        <v>229.52811144630522</v>
      </c>
      <c r="N2141" s="26" t="s">
        <v>28</v>
      </c>
      <c r="O2141" s="26" t="s">
        <v>29</v>
      </c>
      <c r="P2141" s="25">
        <v>-261.39999999999998</v>
      </c>
      <c r="Q2141" s="25">
        <v>90.400000000000034</v>
      </c>
      <c r="R2141" s="25">
        <v>820.50513781800987</v>
      </c>
      <c r="S2141" s="25">
        <v>-609.66470445033474</v>
      </c>
      <c r="T2141" s="27">
        <v>210.84043336767513</v>
      </c>
    </row>
    <row r="2142" spans="1:20">
      <c r="A2142" s="28" t="s">
        <v>2575</v>
      </c>
      <c r="B2142" s="22" t="s">
        <v>61</v>
      </c>
      <c r="C2142" s="22" t="s">
        <v>32</v>
      </c>
      <c r="D2142" s="22" t="s">
        <v>99</v>
      </c>
      <c r="E2142" s="22" t="s">
        <v>26</v>
      </c>
      <c r="F2142" s="23">
        <v>41332</v>
      </c>
      <c r="G2142" s="24" t="s">
        <v>27</v>
      </c>
      <c r="H2142" s="25">
        <v>1800.41</v>
      </c>
      <c r="I2142" s="25">
        <v>-1080.08</v>
      </c>
      <c r="J2142" s="25">
        <v>720.33000000000015</v>
      </c>
      <c r="K2142" s="41">
        <f t="shared" si="70"/>
        <v>2013</v>
      </c>
      <c r="L2142" s="42">
        <f t="shared" si="69"/>
        <v>236.70304051551739</v>
      </c>
      <c r="M2142" s="39">
        <f>(VLOOKUP(DATE(2005,12,1),IGPM!A:B,2,1)/VLOOKUP(DATE(YEAR(F2142),MONTH(F2142),1),IGPM!A:B,2,1))*H2142</f>
        <v>1174.6580646078521</v>
      </c>
      <c r="N2142" s="26" t="s">
        <v>28</v>
      </c>
      <c r="O2142" s="26" t="s">
        <v>29</v>
      </c>
      <c r="P2142" s="25">
        <v>-1080.08</v>
      </c>
      <c r="Q2142" s="25">
        <v>720.33000000000015</v>
      </c>
      <c r="R2142" s="25">
        <v>4199.1064672510602</v>
      </c>
      <c r="S2142" s="25">
        <v>-2519.0767176079476</v>
      </c>
      <c r="T2142" s="27">
        <v>1680.0297496431126</v>
      </c>
    </row>
    <row r="2143" spans="1:20">
      <c r="A2143" s="28" t="s">
        <v>2576</v>
      </c>
      <c r="B2143" s="22" t="s">
        <v>68</v>
      </c>
      <c r="C2143" s="22" t="s">
        <v>69</v>
      </c>
      <c r="D2143" s="22" t="s">
        <v>99</v>
      </c>
      <c r="E2143" s="22" t="s">
        <v>26</v>
      </c>
      <c r="F2143" s="23">
        <v>41332</v>
      </c>
      <c r="G2143" s="24" t="s">
        <v>27</v>
      </c>
      <c r="H2143" s="25">
        <v>68487.94</v>
      </c>
      <c r="I2143" s="25">
        <v>-35602.6</v>
      </c>
      <c r="J2143" s="25">
        <v>32885.340000000004</v>
      </c>
      <c r="K2143" s="41">
        <f t="shared" si="70"/>
        <v>2013</v>
      </c>
      <c r="L2143" s="42">
        <f t="shared" si="69"/>
        <v>273.16228252992761</v>
      </c>
      <c r="M2143" s="39">
        <f>(VLOOKUP(DATE(2005,12,1),IGPM!A:B,2,1)/VLOOKUP(DATE(YEAR(F2143),MONTH(F2143),1),IGPM!A:B,2,1))*H2143</f>
        <v>44684.216955792675</v>
      </c>
      <c r="N2143" s="26" t="s">
        <v>28</v>
      </c>
      <c r="O2143" s="26" t="s">
        <v>29</v>
      </c>
      <c r="P2143" s="25">
        <v>-35602.6</v>
      </c>
      <c r="Q2143" s="25">
        <v>32885.340000000004</v>
      </c>
      <c r="R2143" s="25">
        <v>159734.81139446158</v>
      </c>
      <c r="S2143" s="25">
        <v>-83036.146161681274</v>
      </c>
      <c r="T2143" s="27">
        <v>76698.665232780302</v>
      </c>
    </row>
    <row r="2144" spans="1:20">
      <c r="A2144" s="28" t="s">
        <v>2577</v>
      </c>
      <c r="B2144" s="22" t="s">
        <v>68</v>
      </c>
      <c r="C2144" s="22" t="s">
        <v>69</v>
      </c>
      <c r="D2144" s="22" t="s">
        <v>99</v>
      </c>
      <c r="E2144" s="22" t="s">
        <v>26</v>
      </c>
      <c r="F2144" s="23">
        <v>41332</v>
      </c>
      <c r="G2144" s="24" t="s">
        <v>27</v>
      </c>
      <c r="H2144" s="25">
        <v>68487.94</v>
      </c>
      <c r="I2144" s="25">
        <v>-35602.6</v>
      </c>
      <c r="J2144" s="25">
        <v>32885.340000000004</v>
      </c>
      <c r="K2144" s="41">
        <f t="shared" si="70"/>
        <v>2013</v>
      </c>
      <c r="L2144" s="42">
        <f t="shared" si="69"/>
        <v>273.16228252992761</v>
      </c>
      <c r="M2144" s="39">
        <f>(VLOOKUP(DATE(2005,12,1),IGPM!A:B,2,1)/VLOOKUP(DATE(YEAR(F2144),MONTH(F2144),1),IGPM!A:B,2,1))*H2144</f>
        <v>44684.216955792675</v>
      </c>
      <c r="N2144" s="26" t="s">
        <v>28</v>
      </c>
      <c r="O2144" s="26" t="s">
        <v>29</v>
      </c>
      <c r="P2144" s="25">
        <v>-35602.6</v>
      </c>
      <c r="Q2144" s="25">
        <v>32885.340000000004</v>
      </c>
      <c r="R2144" s="25">
        <v>159734.81139446158</v>
      </c>
      <c r="S2144" s="25">
        <v>-83036.146161681274</v>
      </c>
      <c r="T2144" s="27">
        <v>76698.665232780302</v>
      </c>
    </row>
    <row r="2145" spans="1:20">
      <c r="A2145" s="28" t="s">
        <v>2578</v>
      </c>
      <c r="B2145" s="22" t="s">
        <v>2579</v>
      </c>
      <c r="C2145" s="22" t="s">
        <v>32</v>
      </c>
      <c r="D2145" s="22" t="s">
        <v>99</v>
      </c>
      <c r="E2145" s="22" t="s">
        <v>26</v>
      </c>
      <c r="F2145" s="23">
        <v>41332</v>
      </c>
      <c r="G2145" s="24" t="s">
        <v>27</v>
      </c>
      <c r="H2145" s="25">
        <v>786.39</v>
      </c>
      <c r="I2145" s="25">
        <v>-625.53</v>
      </c>
      <c r="J2145" s="25">
        <v>160.86000000000001</v>
      </c>
      <c r="K2145" s="41">
        <f t="shared" si="70"/>
        <v>2013</v>
      </c>
      <c r="L2145" s="42">
        <f t="shared" si="69"/>
        <v>178.51642607069206</v>
      </c>
      <c r="M2145" s="39">
        <f>(VLOOKUP(DATE(2005,12,1),IGPM!A:B,2,1)/VLOOKUP(DATE(YEAR(F2145),MONTH(F2145),1),IGPM!A:B,2,1))*H2145</f>
        <v>513.07166446918689</v>
      </c>
      <c r="N2145" s="26" t="s">
        <v>28</v>
      </c>
      <c r="O2145" s="26" t="s">
        <v>29</v>
      </c>
      <c r="P2145" s="25">
        <v>-625.53</v>
      </c>
      <c r="Q2145" s="25">
        <v>160.86000000000001</v>
      </c>
      <c r="R2145" s="25">
        <v>1834.1018627876767</v>
      </c>
      <c r="S2145" s="25">
        <v>-1458.9271712885152</v>
      </c>
      <c r="T2145" s="27">
        <v>375.17469149916155</v>
      </c>
    </row>
    <row r="2146" spans="1:20">
      <c r="A2146" s="28" t="s">
        <v>2580</v>
      </c>
      <c r="B2146" s="22" t="s">
        <v>376</v>
      </c>
      <c r="C2146" s="22" t="s">
        <v>32</v>
      </c>
      <c r="D2146" s="22" t="s">
        <v>99</v>
      </c>
      <c r="E2146" s="22" t="s">
        <v>26</v>
      </c>
      <c r="F2146" s="23">
        <v>41332</v>
      </c>
      <c r="G2146" s="24" t="s">
        <v>27</v>
      </c>
      <c r="H2146" s="25">
        <v>310.42</v>
      </c>
      <c r="I2146" s="25">
        <v>-183.71</v>
      </c>
      <c r="J2146" s="25">
        <v>126.71000000000001</v>
      </c>
      <c r="K2146" s="41">
        <f t="shared" si="70"/>
        <v>2013</v>
      </c>
      <c r="L2146" s="42">
        <f t="shared" si="69"/>
        <v>239.94142942681398</v>
      </c>
      <c r="M2146" s="39">
        <f>(VLOOKUP(DATE(2005,12,1),IGPM!A:B,2,1)/VLOOKUP(DATE(YEAR(F2146),MONTH(F2146),1),IGPM!A:B,2,1))*H2146</f>
        <v>202.53017724605476</v>
      </c>
      <c r="N2146" s="26" t="s">
        <v>28</v>
      </c>
      <c r="O2146" s="26" t="s">
        <v>29</v>
      </c>
      <c r="P2146" s="25">
        <v>-183.71</v>
      </c>
      <c r="Q2146" s="25">
        <v>126.71000000000001</v>
      </c>
      <c r="R2146" s="25">
        <v>723.99432882736392</v>
      </c>
      <c r="S2146" s="25">
        <v>-428.46787626079191</v>
      </c>
      <c r="T2146" s="27">
        <v>295.526452566572</v>
      </c>
    </row>
    <row r="2147" spans="1:20">
      <c r="A2147" s="28" t="s">
        <v>2581</v>
      </c>
      <c r="B2147" s="22" t="s">
        <v>376</v>
      </c>
      <c r="C2147" s="22" t="s">
        <v>32</v>
      </c>
      <c r="D2147" s="22" t="s">
        <v>99</v>
      </c>
      <c r="E2147" s="22" t="s">
        <v>26</v>
      </c>
      <c r="F2147" s="23">
        <v>41332</v>
      </c>
      <c r="G2147" s="24" t="s">
        <v>27</v>
      </c>
      <c r="H2147" s="25">
        <v>310.42</v>
      </c>
      <c r="I2147" s="25">
        <v>-183.71</v>
      </c>
      <c r="J2147" s="25">
        <v>126.71000000000001</v>
      </c>
      <c r="K2147" s="41">
        <f t="shared" si="70"/>
        <v>2013</v>
      </c>
      <c r="L2147" s="42">
        <f t="shared" si="69"/>
        <v>239.94142942681398</v>
      </c>
      <c r="M2147" s="39">
        <f>(VLOOKUP(DATE(2005,12,1),IGPM!A:B,2,1)/VLOOKUP(DATE(YEAR(F2147),MONTH(F2147),1),IGPM!A:B,2,1))*H2147</f>
        <v>202.53017724605476</v>
      </c>
      <c r="N2147" s="26" t="s">
        <v>28</v>
      </c>
      <c r="O2147" s="26" t="s">
        <v>29</v>
      </c>
      <c r="P2147" s="25">
        <v>-183.71</v>
      </c>
      <c r="Q2147" s="25">
        <v>126.71000000000001</v>
      </c>
      <c r="R2147" s="25">
        <v>723.99432882736392</v>
      </c>
      <c r="S2147" s="25">
        <v>-428.46787626079191</v>
      </c>
      <c r="T2147" s="27">
        <v>295.526452566572</v>
      </c>
    </row>
    <row r="2148" spans="1:20">
      <c r="A2148" s="28" t="s">
        <v>2582</v>
      </c>
      <c r="B2148" s="22" t="s">
        <v>2579</v>
      </c>
      <c r="C2148" s="22" t="s">
        <v>32</v>
      </c>
      <c r="D2148" s="22" t="s">
        <v>99</v>
      </c>
      <c r="E2148" s="22" t="s">
        <v>26</v>
      </c>
      <c r="F2148" s="23">
        <v>41332</v>
      </c>
      <c r="G2148" s="24" t="s">
        <v>27</v>
      </c>
      <c r="H2148" s="25">
        <v>786.39</v>
      </c>
      <c r="I2148" s="25">
        <v>-625.53</v>
      </c>
      <c r="J2148" s="25">
        <v>160.86000000000001</v>
      </c>
      <c r="K2148" s="41">
        <f t="shared" si="70"/>
        <v>2013</v>
      </c>
      <c r="L2148" s="42">
        <f t="shared" si="69"/>
        <v>178.51642607069206</v>
      </c>
      <c r="M2148" s="39">
        <f>(VLOOKUP(DATE(2005,12,1),IGPM!A:B,2,1)/VLOOKUP(DATE(YEAR(F2148),MONTH(F2148),1),IGPM!A:B,2,1))*H2148</f>
        <v>513.07166446918689</v>
      </c>
      <c r="N2148" s="26" t="s">
        <v>28</v>
      </c>
      <c r="O2148" s="26" t="s">
        <v>29</v>
      </c>
      <c r="P2148" s="25">
        <v>-625.53</v>
      </c>
      <c r="Q2148" s="25">
        <v>160.86000000000001</v>
      </c>
      <c r="R2148" s="25">
        <v>1834.1018627876767</v>
      </c>
      <c r="S2148" s="25">
        <v>-1458.9271712885152</v>
      </c>
      <c r="T2148" s="27">
        <v>375.17469149916155</v>
      </c>
    </row>
    <row r="2149" spans="1:20">
      <c r="A2149" s="28" t="s">
        <v>2583</v>
      </c>
      <c r="B2149" s="22" t="s">
        <v>376</v>
      </c>
      <c r="C2149" s="22" t="s">
        <v>32</v>
      </c>
      <c r="D2149" s="22" t="s">
        <v>99</v>
      </c>
      <c r="E2149" s="22" t="s">
        <v>26</v>
      </c>
      <c r="F2149" s="23">
        <v>41332</v>
      </c>
      <c r="G2149" s="24" t="s">
        <v>27</v>
      </c>
      <c r="H2149" s="25">
        <v>310.42</v>
      </c>
      <c r="I2149" s="25">
        <v>-183.71</v>
      </c>
      <c r="J2149" s="25">
        <v>126.71000000000001</v>
      </c>
      <c r="K2149" s="41">
        <f t="shared" si="70"/>
        <v>2013</v>
      </c>
      <c r="L2149" s="42">
        <f t="shared" si="69"/>
        <v>239.94142942681398</v>
      </c>
      <c r="M2149" s="39">
        <f>(VLOOKUP(DATE(2005,12,1),IGPM!A:B,2,1)/VLOOKUP(DATE(YEAR(F2149),MONTH(F2149),1),IGPM!A:B,2,1))*H2149</f>
        <v>202.53017724605476</v>
      </c>
      <c r="N2149" s="26" t="s">
        <v>28</v>
      </c>
      <c r="O2149" s="26" t="s">
        <v>29</v>
      </c>
      <c r="P2149" s="25">
        <v>-183.71</v>
      </c>
      <c r="Q2149" s="25">
        <v>126.71000000000001</v>
      </c>
      <c r="R2149" s="25">
        <v>723.99432882736392</v>
      </c>
      <c r="S2149" s="25">
        <v>-428.46787626079191</v>
      </c>
      <c r="T2149" s="27">
        <v>295.526452566572</v>
      </c>
    </row>
    <row r="2150" spans="1:20">
      <c r="A2150" s="28" t="s">
        <v>2584</v>
      </c>
      <c r="B2150" s="22" t="s">
        <v>376</v>
      </c>
      <c r="C2150" s="22" t="s">
        <v>32</v>
      </c>
      <c r="D2150" s="22" t="s">
        <v>99</v>
      </c>
      <c r="E2150" s="22" t="s">
        <v>26</v>
      </c>
      <c r="F2150" s="23">
        <v>41332</v>
      </c>
      <c r="G2150" s="24" t="s">
        <v>27</v>
      </c>
      <c r="H2150" s="25">
        <v>310.42</v>
      </c>
      <c r="I2150" s="25">
        <v>-183.71</v>
      </c>
      <c r="J2150" s="25">
        <v>126.71000000000001</v>
      </c>
      <c r="K2150" s="41">
        <f t="shared" si="70"/>
        <v>2013</v>
      </c>
      <c r="L2150" s="42">
        <f t="shared" si="69"/>
        <v>239.94142942681398</v>
      </c>
      <c r="M2150" s="39">
        <f>(VLOOKUP(DATE(2005,12,1),IGPM!A:B,2,1)/VLOOKUP(DATE(YEAR(F2150),MONTH(F2150),1),IGPM!A:B,2,1))*H2150</f>
        <v>202.53017724605476</v>
      </c>
      <c r="N2150" s="26" t="s">
        <v>28</v>
      </c>
      <c r="O2150" s="26" t="s">
        <v>29</v>
      </c>
      <c r="P2150" s="25">
        <v>-183.71</v>
      </c>
      <c r="Q2150" s="25">
        <v>126.71000000000001</v>
      </c>
      <c r="R2150" s="25">
        <v>723.99432882736392</v>
      </c>
      <c r="S2150" s="25">
        <v>-428.46787626079191</v>
      </c>
      <c r="T2150" s="27">
        <v>295.526452566572</v>
      </c>
    </row>
    <row r="2151" spans="1:20">
      <c r="A2151" s="28" t="s">
        <v>2585</v>
      </c>
      <c r="B2151" s="22" t="s">
        <v>2579</v>
      </c>
      <c r="C2151" s="22" t="s">
        <v>32</v>
      </c>
      <c r="D2151" s="22" t="s">
        <v>99</v>
      </c>
      <c r="E2151" s="22" t="s">
        <v>26</v>
      </c>
      <c r="F2151" s="23">
        <v>41332</v>
      </c>
      <c r="G2151" s="24" t="s">
        <v>27</v>
      </c>
      <c r="H2151" s="25">
        <v>786.39</v>
      </c>
      <c r="I2151" s="25">
        <v>-625.53</v>
      </c>
      <c r="J2151" s="25">
        <v>160.86000000000001</v>
      </c>
      <c r="K2151" s="41">
        <f t="shared" si="70"/>
        <v>2013</v>
      </c>
      <c r="L2151" s="42">
        <f t="shared" si="69"/>
        <v>178.51642607069206</v>
      </c>
      <c r="M2151" s="39">
        <f>(VLOOKUP(DATE(2005,12,1),IGPM!A:B,2,1)/VLOOKUP(DATE(YEAR(F2151),MONTH(F2151),1),IGPM!A:B,2,1))*H2151</f>
        <v>513.07166446918689</v>
      </c>
      <c r="N2151" s="26" t="s">
        <v>28</v>
      </c>
      <c r="O2151" s="26" t="s">
        <v>29</v>
      </c>
      <c r="P2151" s="25">
        <v>-625.53</v>
      </c>
      <c r="Q2151" s="25">
        <v>160.86000000000001</v>
      </c>
      <c r="R2151" s="25">
        <v>1834.1018627876767</v>
      </c>
      <c r="S2151" s="25">
        <v>-1458.9271712885152</v>
      </c>
      <c r="T2151" s="27">
        <v>375.17469149916155</v>
      </c>
    </row>
    <row r="2152" spans="1:20">
      <c r="A2152" s="28" t="s">
        <v>2586</v>
      </c>
      <c r="B2152" s="22" t="s">
        <v>376</v>
      </c>
      <c r="C2152" s="22" t="s">
        <v>32</v>
      </c>
      <c r="D2152" s="22" t="s">
        <v>99</v>
      </c>
      <c r="E2152" s="22" t="s">
        <v>26</v>
      </c>
      <c r="F2152" s="23">
        <v>41332</v>
      </c>
      <c r="G2152" s="24" t="s">
        <v>27</v>
      </c>
      <c r="H2152" s="25">
        <v>310.42</v>
      </c>
      <c r="I2152" s="25">
        <v>-183.71</v>
      </c>
      <c r="J2152" s="25">
        <v>126.71000000000001</v>
      </c>
      <c r="K2152" s="41">
        <f t="shared" si="70"/>
        <v>2013</v>
      </c>
      <c r="L2152" s="42">
        <f t="shared" si="69"/>
        <v>239.94142942681398</v>
      </c>
      <c r="M2152" s="39">
        <f>(VLOOKUP(DATE(2005,12,1),IGPM!A:B,2,1)/VLOOKUP(DATE(YEAR(F2152),MONTH(F2152),1),IGPM!A:B,2,1))*H2152</f>
        <v>202.53017724605476</v>
      </c>
      <c r="N2152" s="26" t="s">
        <v>28</v>
      </c>
      <c r="O2152" s="26" t="s">
        <v>29</v>
      </c>
      <c r="P2152" s="25">
        <v>-183.71</v>
      </c>
      <c r="Q2152" s="25">
        <v>126.71000000000001</v>
      </c>
      <c r="R2152" s="25">
        <v>723.99432882736392</v>
      </c>
      <c r="S2152" s="25">
        <v>-428.46787626079191</v>
      </c>
      <c r="T2152" s="27">
        <v>295.526452566572</v>
      </c>
    </row>
    <row r="2153" spans="1:20">
      <c r="A2153" s="28" t="s">
        <v>2587</v>
      </c>
      <c r="B2153" s="22" t="s">
        <v>376</v>
      </c>
      <c r="C2153" s="22" t="s">
        <v>32</v>
      </c>
      <c r="D2153" s="22" t="s">
        <v>99</v>
      </c>
      <c r="E2153" s="22" t="s">
        <v>26</v>
      </c>
      <c r="F2153" s="23">
        <v>41332</v>
      </c>
      <c r="G2153" s="24" t="s">
        <v>27</v>
      </c>
      <c r="H2153" s="25">
        <v>310.42</v>
      </c>
      <c r="I2153" s="25">
        <v>-183.71</v>
      </c>
      <c r="J2153" s="25">
        <v>126.71000000000001</v>
      </c>
      <c r="K2153" s="41">
        <f t="shared" si="70"/>
        <v>2013</v>
      </c>
      <c r="L2153" s="42">
        <f t="shared" si="69"/>
        <v>239.94142942681398</v>
      </c>
      <c r="M2153" s="39">
        <f>(VLOOKUP(DATE(2005,12,1),IGPM!A:B,2,1)/VLOOKUP(DATE(YEAR(F2153),MONTH(F2153),1),IGPM!A:B,2,1))*H2153</f>
        <v>202.53017724605476</v>
      </c>
      <c r="N2153" s="26" t="s">
        <v>28</v>
      </c>
      <c r="O2153" s="26" t="s">
        <v>29</v>
      </c>
      <c r="P2153" s="25">
        <v>-183.71</v>
      </c>
      <c r="Q2153" s="25">
        <v>126.71000000000001</v>
      </c>
      <c r="R2153" s="25">
        <v>723.99432882736392</v>
      </c>
      <c r="S2153" s="25">
        <v>-428.46787626079191</v>
      </c>
      <c r="T2153" s="27">
        <v>295.526452566572</v>
      </c>
    </row>
    <row r="2154" spans="1:20">
      <c r="A2154" s="28" t="s">
        <v>2588</v>
      </c>
      <c r="B2154" s="22" t="s">
        <v>53</v>
      </c>
      <c r="C2154" s="22" t="s">
        <v>32</v>
      </c>
      <c r="D2154" s="22" t="s">
        <v>99</v>
      </c>
      <c r="E2154" s="22" t="s">
        <v>26</v>
      </c>
      <c r="F2154" s="23">
        <v>41332</v>
      </c>
      <c r="G2154" s="24" t="s">
        <v>27</v>
      </c>
      <c r="H2154" s="25">
        <v>1365.83</v>
      </c>
      <c r="I2154" s="25">
        <v>-828.75</v>
      </c>
      <c r="J2154" s="25">
        <v>537.07999999999993</v>
      </c>
      <c r="K2154" s="41">
        <f t="shared" si="70"/>
        <v>2013</v>
      </c>
      <c r="L2154" s="42">
        <f t="shared" si="69"/>
        <v>234.02456711915534</v>
      </c>
      <c r="M2154" s="39">
        <f>(VLOOKUP(DATE(2005,12,1),IGPM!A:B,2,1)/VLOOKUP(DATE(YEAR(F2154),MONTH(F2154),1),IGPM!A:B,2,1))*H2154</f>
        <v>891.12103597699547</v>
      </c>
      <c r="N2154" s="26" t="s">
        <v>28</v>
      </c>
      <c r="O2154" s="26" t="s">
        <v>29</v>
      </c>
      <c r="P2154" s="25">
        <v>-828.75</v>
      </c>
      <c r="Q2154" s="25">
        <v>537.07999999999993</v>
      </c>
      <c r="R2154" s="25">
        <v>3185.5330653381816</v>
      </c>
      <c r="S2154" s="25">
        <v>-1932.8983313435917</v>
      </c>
      <c r="T2154" s="27">
        <v>1252.6347339945899</v>
      </c>
    </row>
    <row r="2155" spans="1:20">
      <c r="A2155" s="28" t="s">
        <v>2589</v>
      </c>
      <c r="B2155" s="22" t="s">
        <v>53</v>
      </c>
      <c r="C2155" s="22" t="s">
        <v>32</v>
      </c>
      <c r="D2155" s="22" t="s">
        <v>99</v>
      </c>
      <c r="E2155" s="22" t="s">
        <v>26</v>
      </c>
      <c r="F2155" s="23">
        <v>41332</v>
      </c>
      <c r="G2155" s="24" t="s">
        <v>27</v>
      </c>
      <c r="H2155" s="25">
        <v>1365.83</v>
      </c>
      <c r="I2155" s="25">
        <v>-828.75</v>
      </c>
      <c r="J2155" s="25">
        <v>537.07999999999993</v>
      </c>
      <c r="K2155" s="41">
        <f t="shared" si="70"/>
        <v>2013</v>
      </c>
      <c r="L2155" s="42">
        <f t="shared" si="69"/>
        <v>234.02456711915534</v>
      </c>
      <c r="M2155" s="39">
        <f>(VLOOKUP(DATE(2005,12,1),IGPM!A:B,2,1)/VLOOKUP(DATE(YEAR(F2155),MONTH(F2155),1),IGPM!A:B,2,1))*H2155</f>
        <v>891.12103597699547</v>
      </c>
      <c r="N2155" s="26" t="s">
        <v>28</v>
      </c>
      <c r="O2155" s="26" t="s">
        <v>29</v>
      </c>
      <c r="P2155" s="25">
        <v>-828.75</v>
      </c>
      <c r="Q2155" s="25">
        <v>537.07999999999993</v>
      </c>
      <c r="R2155" s="25">
        <v>3185.5330653381816</v>
      </c>
      <c r="S2155" s="25">
        <v>-1932.8983313435917</v>
      </c>
      <c r="T2155" s="27">
        <v>1252.6347339945899</v>
      </c>
    </row>
    <row r="2156" spans="1:20">
      <c r="A2156" s="28" t="s">
        <v>2590</v>
      </c>
      <c r="B2156" s="22" t="s">
        <v>53</v>
      </c>
      <c r="C2156" s="22" t="s">
        <v>32</v>
      </c>
      <c r="D2156" s="22" t="s">
        <v>99</v>
      </c>
      <c r="E2156" s="22" t="s">
        <v>26</v>
      </c>
      <c r="F2156" s="23">
        <v>41332</v>
      </c>
      <c r="G2156" s="24" t="s">
        <v>27</v>
      </c>
      <c r="H2156" s="25">
        <v>1365.83</v>
      </c>
      <c r="I2156" s="25">
        <v>-828.75</v>
      </c>
      <c r="J2156" s="25">
        <v>537.07999999999993</v>
      </c>
      <c r="K2156" s="41">
        <f t="shared" si="70"/>
        <v>2013</v>
      </c>
      <c r="L2156" s="42">
        <f t="shared" si="69"/>
        <v>234.02456711915534</v>
      </c>
      <c r="M2156" s="39">
        <f>(VLOOKUP(DATE(2005,12,1),IGPM!A:B,2,1)/VLOOKUP(DATE(YEAR(F2156),MONTH(F2156),1),IGPM!A:B,2,1))*H2156</f>
        <v>891.12103597699547</v>
      </c>
      <c r="N2156" s="26" t="s">
        <v>28</v>
      </c>
      <c r="O2156" s="26" t="s">
        <v>29</v>
      </c>
      <c r="P2156" s="25">
        <v>-828.75</v>
      </c>
      <c r="Q2156" s="25">
        <v>537.07999999999993</v>
      </c>
      <c r="R2156" s="25">
        <v>3185.5330653381816</v>
      </c>
      <c r="S2156" s="25">
        <v>-1932.8983313435917</v>
      </c>
      <c r="T2156" s="27">
        <v>1252.6347339945899</v>
      </c>
    </row>
    <row r="2157" spans="1:20">
      <c r="A2157" s="28" t="s">
        <v>2591</v>
      </c>
      <c r="B2157" s="22" t="s">
        <v>638</v>
      </c>
      <c r="C2157" s="22" t="s">
        <v>32</v>
      </c>
      <c r="D2157" s="22" t="s">
        <v>99</v>
      </c>
      <c r="E2157" s="22" t="s">
        <v>26</v>
      </c>
      <c r="F2157" s="23">
        <v>41332</v>
      </c>
      <c r="G2157" s="24" t="s">
        <v>27</v>
      </c>
      <c r="H2157" s="25">
        <v>28843.71</v>
      </c>
      <c r="I2157" s="25">
        <v>-19037.12</v>
      </c>
      <c r="J2157" s="25">
        <v>9806.59</v>
      </c>
      <c r="K2157" s="41">
        <f t="shared" si="70"/>
        <v>2013</v>
      </c>
      <c r="L2157" s="42">
        <f t="shared" si="69"/>
        <v>215.14844787446842</v>
      </c>
      <c r="M2157" s="39">
        <f>(VLOOKUP(DATE(2005,12,1),IGPM!A:B,2,1)/VLOOKUP(DATE(YEAR(F2157),MONTH(F2157),1),IGPM!A:B,2,1))*H2157</f>
        <v>18818.767150099226</v>
      </c>
      <c r="N2157" s="26" t="s">
        <v>28</v>
      </c>
      <c r="O2157" s="26" t="s">
        <v>29</v>
      </c>
      <c r="P2157" s="25">
        <v>-19037.12</v>
      </c>
      <c r="Q2157" s="25">
        <v>9806.59</v>
      </c>
      <c r="R2157" s="25">
        <v>67272.348631986082</v>
      </c>
      <c r="S2157" s="25">
        <v>-44400.383084872054</v>
      </c>
      <c r="T2157" s="27">
        <v>22871.965547114029</v>
      </c>
    </row>
    <row r="2158" spans="1:20">
      <c r="A2158" s="28" t="s">
        <v>2592</v>
      </c>
      <c r="B2158" s="22" t="s">
        <v>638</v>
      </c>
      <c r="C2158" s="22" t="s">
        <v>32</v>
      </c>
      <c r="D2158" s="22" t="s">
        <v>99</v>
      </c>
      <c r="E2158" s="22" t="s">
        <v>26</v>
      </c>
      <c r="F2158" s="23">
        <v>41332</v>
      </c>
      <c r="G2158" s="24" t="s">
        <v>27</v>
      </c>
      <c r="H2158" s="25">
        <v>28843.71</v>
      </c>
      <c r="I2158" s="25">
        <v>-19037.12</v>
      </c>
      <c r="J2158" s="25">
        <v>9806.59</v>
      </c>
      <c r="K2158" s="41">
        <f t="shared" si="70"/>
        <v>2013</v>
      </c>
      <c r="L2158" s="42">
        <f t="shared" si="69"/>
        <v>215.14844787446842</v>
      </c>
      <c r="M2158" s="39">
        <f>(VLOOKUP(DATE(2005,12,1),IGPM!A:B,2,1)/VLOOKUP(DATE(YEAR(F2158),MONTH(F2158),1),IGPM!A:B,2,1))*H2158</f>
        <v>18818.767150099226</v>
      </c>
      <c r="N2158" s="26" t="s">
        <v>28</v>
      </c>
      <c r="O2158" s="26" t="s">
        <v>29</v>
      </c>
      <c r="P2158" s="25">
        <v>-19037.12</v>
      </c>
      <c r="Q2158" s="25">
        <v>9806.59</v>
      </c>
      <c r="R2158" s="25">
        <v>67272.348631986082</v>
      </c>
      <c r="S2158" s="25">
        <v>-44400.383084872054</v>
      </c>
      <c r="T2158" s="27">
        <v>22871.965547114029</v>
      </c>
    </row>
    <row r="2159" spans="1:20">
      <c r="A2159" s="28" t="s">
        <v>2593</v>
      </c>
      <c r="B2159" s="22" t="s">
        <v>61</v>
      </c>
      <c r="C2159" s="22" t="s">
        <v>32</v>
      </c>
      <c r="D2159" s="22" t="s">
        <v>99</v>
      </c>
      <c r="E2159" s="22" t="s">
        <v>26</v>
      </c>
      <c r="F2159" s="23">
        <v>41332</v>
      </c>
      <c r="G2159" s="24" t="s">
        <v>27</v>
      </c>
      <c r="H2159" s="25">
        <v>3886.74</v>
      </c>
      <c r="I2159" s="25">
        <v>-2019.58</v>
      </c>
      <c r="J2159" s="25">
        <v>1867.1599999999999</v>
      </c>
      <c r="K2159" s="41">
        <f t="shared" si="70"/>
        <v>2013</v>
      </c>
      <c r="L2159" s="42">
        <f t="shared" si="69"/>
        <v>273.28309846601769</v>
      </c>
      <c r="M2159" s="39">
        <f>(VLOOKUP(DATE(2005,12,1),IGPM!A:B,2,1)/VLOOKUP(DATE(YEAR(F2159),MONTH(F2159),1),IGPM!A:B,2,1))*H2159</f>
        <v>2535.8615460000347</v>
      </c>
      <c r="N2159" s="26" t="s">
        <v>28</v>
      </c>
      <c r="O2159" s="26" t="s">
        <v>29</v>
      </c>
      <c r="P2159" s="25">
        <v>-2019.58</v>
      </c>
      <c r="Q2159" s="25">
        <v>1867.1599999999999</v>
      </c>
      <c r="R2159" s="25">
        <v>9065.0657741977575</v>
      </c>
      <c r="S2159" s="25">
        <v>-4710.2779028837294</v>
      </c>
      <c r="T2159" s="27">
        <v>4354.7878713140281</v>
      </c>
    </row>
    <row r="2160" spans="1:20">
      <c r="A2160" s="28" t="s">
        <v>2594</v>
      </c>
      <c r="B2160" s="22" t="s">
        <v>2595</v>
      </c>
      <c r="C2160" s="22" t="s">
        <v>32</v>
      </c>
      <c r="D2160" s="22" t="s">
        <v>99</v>
      </c>
      <c r="E2160" s="22" t="s">
        <v>26</v>
      </c>
      <c r="F2160" s="23">
        <v>41332</v>
      </c>
      <c r="G2160" s="24" t="s">
        <v>27</v>
      </c>
      <c r="H2160" s="25">
        <v>3068.48</v>
      </c>
      <c r="I2160" s="25">
        <v>-1876.52</v>
      </c>
      <c r="J2160" s="25">
        <v>1191.96</v>
      </c>
      <c r="K2160" s="41">
        <f t="shared" si="70"/>
        <v>2013</v>
      </c>
      <c r="L2160" s="42">
        <f t="shared" si="69"/>
        <v>232.19798350137486</v>
      </c>
      <c r="M2160" s="39">
        <f>(VLOOKUP(DATE(2005,12,1),IGPM!A:B,2,1)/VLOOKUP(DATE(YEAR(F2160),MONTH(F2160),1),IGPM!A:B,2,1))*H2160</f>
        <v>2001.9966441465565</v>
      </c>
      <c r="N2160" s="26" t="s">
        <v>28</v>
      </c>
      <c r="O2160" s="26" t="s">
        <v>29</v>
      </c>
      <c r="P2160" s="25">
        <v>-1876.52</v>
      </c>
      <c r="Q2160" s="25">
        <v>1191.96</v>
      </c>
      <c r="R2160" s="25">
        <v>7156.6333294252609</v>
      </c>
      <c r="S2160" s="25">
        <v>-4376.6182524680262</v>
      </c>
      <c r="T2160" s="27">
        <v>2780.0150769572347</v>
      </c>
    </row>
    <row r="2161" spans="1:20">
      <c r="A2161" s="28" t="s">
        <v>2596</v>
      </c>
      <c r="B2161" s="22" t="s">
        <v>61</v>
      </c>
      <c r="C2161" s="22" t="s">
        <v>32</v>
      </c>
      <c r="D2161" s="22" t="s">
        <v>99</v>
      </c>
      <c r="E2161" s="22" t="s">
        <v>26</v>
      </c>
      <c r="F2161" s="23">
        <v>41332</v>
      </c>
      <c r="G2161" s="24" t="s">
        <v>27</v>
      </c>
      <c r="H2161" s="25">
        <v>3886.74</v>
      </c>
      <c r="I2161" s="25">
        <v>-2019.58</v>
      </c>
      <c r="J2161" s="25">
        <v>1867.1599999999999</v>
      </c>
      <c r="K2161" s="41">
        <f t="shared" si="70"/>
        <v>2013</v>
      </c>
      <c r="L2161" s="42">
        <f t="shared" si="69"/>
        <v>273.28309846601769</v>
      </c>
      <c r="M2161" s="39">
        <f>(VLOOKUP(DATE(2005,12,1),IGPM!A:B,2,1)/VLOOKUP(DATE(YEAR(F2161),MONTH(F2161),1),IGPM!A:B,2,1))*H2161</f>
        <v>2535.8615460000347</v>
      </c>
      <c r="N2161" s="26" t="s">
        <v>28</v>
      </c>
      <c r="O2161" s="26" t="s">
        <v>29</v>
      </c>
      <c r="P2161" s="25">
        <v>-2019.58</v>
      </c>
      <c r="Q2161" s="25">
        <v>1867.1599999999999</v>
      </c>
      <c r="R2161" s="25">
        <v>9065.0657741977575</v>
      </c>
      <c r="S2161" s="25">
        <v>-4710.2779028837294</v>
      </c>
      <c r="T2161" s="27">
        <v>4354.7878713140281</v>
      </c>
    </row>
    <row r="2162" spans="1:20">
      <c r="A2162" s="28" t="s">
        <v>2597</v>
      </c>
      <c r="B2162" s="22" t="s">
        <v>2595</v>
      </c>
      <c r="C2162" s="22" t="s">
        <v>32</v>
      </c>
      <c r="D2162" s="22" t="s">
        <v>99</v>
      </c>
      <c r="E2162" s="22" t="s">
        <v>26</v>
      </c>
      <c r="F2162" s="23">
        <v>41332</v>
      </c>
      <c r="G2162" s="24" t="s">
        <v>27</v>
      </c>
      <c r="H2162" s="25">
        <v>3068.48</v>
      </c>
      <c r="I2162" s="25">
        <v>-1876.52</v>
      </c>
      <c r="J2162" s="25">
        <v>1191.96</v>
      </c>
      <c r="K2162" s="41">
        <f t="shared" si="70"/>
        <v>2013</v>
      </c>
      <c r="L2162" s="42">
        <f t="shared" si="69"/>
        <v>232.19798350137486</v>
      </c>
      <c r="M2162" s="39">
        <f>(VLOOKUP(DATE(2005,12,1),IGPM!A:B,2,1)/VLOOKUP(DATE(YEAR(F2162),MONTH(F2162),1),IGPM!A:B,2,1))*H2162</f>
        <v>2001.9966441465565</v>
      </c>
      <c r="N2162" s="26" t="s">
        <v>28</v>
      </c>
      <c r="O2162" s="26" t="s">
        <v>29</v>
      </c>
      <c r="P2162" s="25">
        <v>-1876.52</v>
      </c>
      <c r="Q2162" s="25">
        <v>1191.96</v>
      </c>
      <c r="R2162" s="25">
        <v>7156.6333294252609</v>
      </c>
      <c r="S2162" s="25">
        <v>-4376.6182524680262</v>
      </c>
      <c r="T2162" s="27">
        <v>2780.0150769572347</v>
      </c>
    </row>
    <row r="2163" spans="1:20">
      <c r="A2163" s="28" t="s">
        <v>2598</v>
      </c>
      <c r="B2163" s="22" t="s">
        <v>61</v>
      </c>
      <c r="C2163" s="22" t="s">
        <v>32</v>
      </c>
      <c r="D2163" s="22" t="s">
        <v>99</v>
      </c>
      <c r="E2163" s="22" t="s">
        <v>26</v>
      </c>
      <c r="F2163" s="23">
        <v>41332</v>
      </c>
      <c r="G2163" s="24" t="s">
        <v>27</v>
      </c>
      <c r="H2163" s="25">
        <v>3068.48</v>
      </c>
      <c r="I2163" s="25">
        <v>-1858.89</v>
      </c>
      <c r="J2163" s="25">
        <v>1209.5899999999999</v>
      </c>
      <c r="K2163" s="41">
        <f t="shared" si="70"/>
        <v>2013</v>
      </c>
      <c r="L2163" s="42">
        <f t="shared" si="69"/>
        <v>234.40018505667359</v>
      </c>
      <c r="M2163" s="39">
        <f>(VLOOKUP(DATE(2005,12,1),IGPM!A:B,2,1)/VLOOKUP(DATE(YEAR(F2163),MONTH(F2163),1),IGPM!A:B,2,1))*H2163</f>
        <v>2001.9966441465565</v>
      </c>
      <c r="N2163" s="26" t="s">
        <v>28</v>
      </c>
      <c r="O2163" s="26" t="s">
        <v>29</v>
      </c>
      <c r="P2163" s="25">
        <v>-1858.89</v>
      </c>
      <c r="Q2163" s="25">
        <v>1209.5899999999999</v>
      </c>
      <c r="R2163" s="25">
        <v>7156.6333294252609</v>
      </c>
      <c r="S2163" s="25">
        <v>-4335.4997033499722</v>
      </c>
      <c r="T2163" s="27">
        <v>2821.1336260752887</v>
      </c>
    </row>
    <row r="2164" spans="1:20">
      <c r="A2164" s="28" t="s">
        <v>2599</v>
      </c>
      <c r="B2164" s="22" t="s">
        <v>2600</v>
      </c>
      <c r="C2164" s="22" t="s">
        <v>32</v>
      </c>
      <c r="D2164" s="22" t="s">
        <v>99</v>
      </c>
      <c r="E2164" s="22" t="s">
        <v>26</v>
      </c>
      <c r="F2164" s="23">
        <v>41332</v>
      </c>
      <c r="G2164" s="24" t="s">
        <v>27</v>
      </c>
      <c r="H2164" s="25">
        <v>6750.65</v>
      </c>
      <c r="I2164" s="25">
        <v>-4857</v>
      </c>
      <c r="J2164" s="25">
        <v>1893.6499999999996</v>
      </c>
      <c r="K2164" s="41">
        <f t="shared" si="70"/>
        <v>2013</v>
      </c>
      <c r="L2164" s="42">
        <f t="shared" si="69"/>
        <v>197.36304303067735</v>
      </c>
      <c r="M2164" s="39">
        <f>(VLOOKUP(DATE(2005,12,1),IGPM!A:B,2,1)/VLOOKUP(DATE(YEAR(F2164),MONTH(F2164),1),IGPM!A:B,2,1))*H2164</f>
        <v>4404.3887024872092</v>
      </c>
      <c r="N2164" s="26" t="s">
        <v>28</v>
      </c>
      <c r="O2164" s="26" t="s">
        <v>29</v>
      </c>
      <c r="P2164" s="25">
        <v>-4857</v>
      </c>
      <c r="Q2164" s="25">
        <v>1893.6499999999996</v>
      </c>
      <c r="R2164" s="25">
        <v>15744.579330901499</v>
      </c>
      <c r="S2164" s="25">
        <v>-11328.008682154843</v>
      </c>
      <c r="T2164" s="27">
        <v>4416.5706487466559</v>
      </c>
    </row>
    <row r="2165" spans="1:20">
      <c r="A2165" s="28" t="s">
        <v>2601</v>
      </c>
      <c r="B2165" s="22" t="s">
        <v>61</v>
      </c>
      <c r="C2165" s="22" t="s">
        <v>32</v>
      </c>
      <c r="D2165" s="22" t="s">
        <v>99</v>
      </c>
      <c r="E2165" s="22" t="s">
        <v>26</v>
      </c>
      <c r="F2165" s="23">
        <v>41332</v>
      </c>
      <c r="G2165" s="24" t="s">
        <v>27</v>
      </c>
      <c r="H2165" s="25">
        <v>3068.48</v>
      </c>
      <c r="I2165" s="25">
        <v>-1858.89</v>
      </c>
      <c r="J2165" s="25">
        <v>1209.5899999999999</v>
      </c>
      <c r="K2165" s="41">
        <f t="shared" si="70"/>
        <v>2013</v>
      </c>
      <c r="L2165" s="42">
        <f t="shared" si="69"/>
        <v>234.40018505667359</v>
      </c>
      <c r="M2165" s="39">
        <f>(VLOOKUP(DATE(2005,12,1),IGPM!A:B,2,1)/VLOOKUP(DATE(YEAR(F2165),MONTH(F2165),1),IGPM!A:B,2,1))*H2165</f>
        <v>2001.9966441465565</v>
      </c>
      <c r="N2165" s="26" t="s">
        <v>28</v>
      </c>
      <c r="O2165" s="26" t="s">
        <v>29</v>
      </c>
      <c r="P2165" s="25">
        <v>-1858.89</v>
      </c>
      <c r="Q2165" s="25">
        <v>1209.5899999999999</v>
      </c>
      <c r="R2165" s="25">
        <v>7156.6333294252609</v>
      </c>
      <c r="S2165" s="25">
        <v>-4335.4997033499722</v>
      </c>
      <c r="T2165" s="27">
        <v>2821.1336260752887</v>
      </c>
    </row>
    <row r="2166" spans="1:20">
      <c r="A2166" s="28" t="s">
        <v>2602</v>
      </c>
      <c r="B2166" s="22" t="s">
        <v>2600</v>
      </c>
      <c r="C2166" s="22" t="s">
        <v>32</v>
      </c>
      <c r="D2166" s="22" t="s">
        <v>99</v>
      </c>
      <c r="E2166" s="22" t="s">
        <v>26</v>
      </c>
      <c r="F2166" s="23">
        <v>41332</v>
      </c>
      <c r="G2166" s="24" t="s">
        <v>27</v>
      </c>
      <c r="H2166" s="25">
        <v>6750.65</v>
      </c>
      <c r="I2166" s="25">
        <v>-4857</v>
      </c>
      <c r="J2166" s="25">
        <v>1893.6499999999996</v>
      </c>
      <c r="K2166" s="41">
        <f t="shared" si="70"/>
        <v>2013</v>
      </c>
      <c r="L2166" s="42">
        <f t="shared" si="69"/>
        <v>197.36304303067735</v>
      </c>
      <c r="M2166" s="39">
        <f>(VLOOKUP(DATE(2005,12,1),IGPM!A:B,2,1)/VLOOKUP(DATE(YEAR(F2166),MONTH(F2166),1),IGPM!A:B,2,1))*H2166</f>
        <v>4404.3887024872092</v>
      </c>
      <c r="N2166" s="26" t="s">
        <v>28</v>
      </c>
      <c r="O2166" s="26" t="s">
        <v>29</v>
      </c>
      <c r="P2166" s="25">
        <v>-4857</v>
      </c>
      <c r="Q2166" s="25">
        <v>1893.6499999999996</v>
      </c>
      <c r="R2166" s="25">
        <v>15744.579330901499</v>
      </c>
      <c r="S2166" s="25">
        <v>-11328.008682154843</v>
      </c>
      <c r="T2166" s="27">
        <v>4416.5706487466559</v>
      </c>
    </row>
    <row r="2167" spans="1:20">
      <c r="A2167" s="28" t="s">
        <v>2603</v>
      </c>
      <c r="B2167" s="22" t="s">
        <v>61</v>
      </c>
      <c r="C2167" s="22" t="s">
        <v>32</v>
      </c>
      <c r="D2167" s="22" t="s">
        <v>99</v>
      </c>
      <c r="E2167" s="22" t="s">
        <v>26</v>
      </c>
      <c r="F2167" s="23">
        <v>41332</v>
      </c>
      <c r="G2167" s="24" t="s">
        <v>27</v>
      </c>
      <c r="H2167" s="25">
        <v>3068.48</v>
      </c>
      <c r="I2167" s="25">
        <v>-1858.89</v>
      </c>
      <c r="J2167" s="25">
        <v>1209.5899999999999</v>
      </c>
      <c r="K2167" s="41">
        <f t="shared" si="70"/>
        <v>2013</v>
      </c>
      <c r="L2167" s="42">
        <f t="shared" si="69"/>
        <v>234.40018505667359</v>
      </c>
      <c r="M2167" s="39">
        <f>(VLOOKUP(DATE(2005,12,1),IGPM!A:B,2,1)/VLOOKUP(DATE(YEAR(F2167),MONTH(F2167),1),IGPM!A:B,2,1))*H2167</f>
        <v>2001.9966441465565</v>
      </c>
      <c r="N2167" s="26" t="s">
        <v>28</v>
      </c>
      <c r="O2167" s="26" t="s">
        <v>29</v>
      </c>
      <c r="P2167" s="25">
        <v>-1858.89</v>
      </c>
      <c r="Q2167" s="25">
        <v>1209.5899999999999</v>
      </c>
      <c r="R2167" s="25">
        <v>7156.6333294252609</v>
      </c>
      <c r="S2167" s="25">
        <v>-4335.4997033499722</v>
      </c>
      <c r="T2167" s="27">
        <v>2821.1336260752887</v>
      </c>
    </row>
    <row r="2168" spans="1:20">
      <c r="A2168" s="28" t="s">
        <v>2604</v>
      </c>
      <c r="B2168" s="22" t="s">
        <v>2600</v>
      </c>
      <c r="C2168" s="22" t="s">
        <v>32</v>
      </c>
      <c r="D2168" s="22" t="s">
        <v>99</v>
      </c>
      <c r="E2168" s="22" t="s">
        <v>26</v>
      </c>
      <c r="F2168" s="23">
        <v>41332</v>
      </c>
      <c r="G2168" s="24" t="s">
        <v>27</v>
      </c>
      <c r="H2168" s="25">
        <v>6750.65</v>
      </c>
      <c r="I2168" s="25">
        <v>-4857</v>
      </c>
      <c r="J2168" s="25">
        <v>1893.6499999999996</v>
      </c>
      <c r="K2168" s="41">
        <f t="shared" si="70"/>
        <v>2013</v>
      </c>
      <c r="L2168" s="42">
        <f t="shared" si="69"/>
        <v>197.36304303067735</v>
      </c>
      <c r="M2168" s="39">
        <f>(VLOOKUP(DATE(2005,12,1),IGPM!A:B,2,1)/VLOOKUP(DATE(YEAR(F2168),MONTH(F2168),1),IGPM!A:B,2,1))*H2168</f>
        <v>4404.3887024872092</v>
      </c>
      <c r="N2168" s="26" t="s">
        <v>28</v>
      </c>
      <c r="O2168" s="26" t="s">
        <v>29</v>
      </c>
      <c r="P2168" s="25">
        <v>-4857</v>
      </c>
      <c r="Q2168" s="25">
        <v>1893.6499999999996</v>
      </c>
      <c r="R2168" s="25">
        <v>15744.579330901499</v>
      </c>
      <c r="S2168" s="25">
        <v>-11328.008682154843</v>
      </c>
      <c r="T2168" s="27">
        <v>4416.5706487466559</v>
      </c>
    </row>
    <row r="2169" spans="1:20">
      <c r="A2169" s="28" t="s">
        <v>2605</v>
      </c>
      <c r="B2169" s="22" t="s">
        <v>399</v>
      </c>
      <c r="C2169" s="22" t="s">
        <v>32</v>
      </c>
      <c r="D2169" s="22" t="s">
        <v>99</v>
      </c>
      <c r="E2169" s="22" t="s">
        <v>26</v>
      </c>
      <c r="F2169" s="23">
        <v>41332</v>
      </c>
      <c r="G2169" s="24" t="s">
        <v>27</v>
      </c>
      <c r="H2169" s="25">
        <v>613.70000000000005</v>
      </c>
      <c r="I2169" s="25">
        <v>-441.55</v>
      </c>
      <c r="J2169" s="25">
        <v>172.15000000000003</v>
      </c>
      <c r="K2169" s="41">
        <f t="shared" si="70"/>
        <v>2013</v>
      </c>
      <c r="L2169" s="42">
        <f t="shared" si="69"/>
        <v>197.36247310610352</v>
      </c>
      <c r="M2169" s="39">
        <f>(VLOOKUP(DATE(2005,12,1),IGPM!A:B,2,1)/VLOOKUP(DATE(YEAR(F2169),MONTH(F2169),1),IGPM!A:B,2,1))*H2169</f>
        <v>400.40193858612139</v>
      </c>
      <c r="N2169" s="26" t="s">
        <v>28</v>
      </c>
      <c r="O2169" s="26" t="s">
        <v>29</v>
      </c>
      <c r="P2169" s="25">
        <v>-441.55</v>
      </c>
      <c r="Q2169" s="25">
        <v>172.15000000000003</v>
      </c>
      <c r="R2169" s="25">
        <v>1431.3359951077678</v>
      </c>
      <c r="S2169" s="25">
        <v>-1029.8295724944351</v>
      </c>
      <c r="T2169" s="27">
        <v>401.50642261333269</v>
      </c>
    </row>
    <row r="2170" spans="1:20">
      <c r="A2170" s="28" t="s">
        <v>2606</v>
      </c>
      <c r="B2170" s="22" t="s">
        <v>399</v>
      </c>
      <c r="C2170" s="22" t="s">
        <v>32</v>
      </c>
      <c r="D2170" s="22" t="s">
        <v>99</v>
      </c>
      <c r="E2170" s="22" t="s">
        <v>26</v>
      </c>
      <c r="F2170" s="23">
        <v>41332</v>
      </c>
      <c r="G2170" s="24" t="s">
        <v>27</v>
      </c>
      <c r="H2170" s="25">
        <v>613.70000000000005</v>
      </c>
      <c r="I2170" s="25">
        <v>-441.55</v>
      </c>
      <c r="J2170" s="25">
        <v>172.15000000000003</v>
      </c>
      <c r="K2170" s="41">
        <f t="shared" si="70"/>
        <v>2013</v>
      </c>
      <c r="L2170" s="42">
        <f t="shared" si="69"/>
        <v>197.36247310610352</v>
      </c>
      <c r="M2170" s="39">
        <f>(VLOOKUP(DATE(2005,12,1),IGPM!A:B,2,1)/VLOOKUP(DATE(YEAR(F2170),MONTH(F2170),1),IGPM!A:B,2,1))*H2170</f>
        <v>400.40193858612139</v>
      </c>
      <c r="N2170" s="26" t="s">
        <v>28</v>
      </c>
      <c r="O2170" s="26" t="s">
        <v>29</v>
      </c>
      <c r="P2170" s="25">
        <v>-441.55</v>
      </c>
      <c r="Q2170" s="25">
        <v>172.15000000000003</v>
      </c>
      <c r="R2170" s="25">
        <v>1431.3359951077678</v>
      </c>
      <c r="S2170" s="25">
        <v>-1029.8295724944351</v>
      </c>
      <c r="T2170" s="27">
        <v>401.50642261333269</v>
      </c>
    </row>
    <row r="2171" spans="1:20">
      <c r="A2171" s="28" t="s">
        <v>2607</v>
      </c>
      <c r="B2171" s="22" t="s">
        <v>399</v>
      </c>
      <c r="C2171" s="22" t="s">
        <v>32</v>
      </c>
      <c r="D2171" s="22" t="s">
        <v>99</v>
      </c>
      <c r="E2171" s="22" t="s">
        <v>26</v>
      </c>
      <c r="F2171" s="23">
        <v>41332</v>
      </c>
      <c r="G2171" s="24" t="s">
        <v>27</v>
      </c>
      <c r="H2171" s="25">
        <v>613.70000000000005</v>
      </c>
      <c r="I2171" s="25">
        <v>-441.55</v>
      </c>
      <c r="J2171" s="25">
        <v>172.15000000000003</v>
      </c>
      <c r="K2171" s="41">
        <f t="shared" si="70"/>
        <v>2013</v>
      </c>
      <c r="L2171" s="42">
        <f t="shared" si="69"/>
        <v>197.36247310610352</v>
      </c>
      <c r="M2171" s="39">
        <f>(VLOOKUP(DATE(2005,12,1),IGPM!A:B,2,1)/VLOOKUP(DATE(YEAR(F2171),MONTH(F2171),1),IGPM!A:B,2,1))*H2171</f>
        <v>400.40193858612139</v>
      </c>
      <c r="N2171" s="26" t="s">
        <v>28</v>
      </c>
      <c r="O2171" s="26" t="s">
        <v>29</v>
      </c>
      <c r="P2171" s="25">
        <v>-441.55</v>
      </c>
      <c r="Q2171" s="25">
        <v>172.15000000000003</v>
      </c>
      <c r="R2171" s="25">
        <v>1431.3359951077678</v>
      </c>
      <c r="S2171" s="25">
        <v>-1029.8295724944351</v>
      </c>
      <c r="T2171" s="27">
        <v>401.50642261333269</v>
      </c>
    </row>
    <row r="2172" spans="1:20">
      <c r="A2172" s="28" t="s">
        <v>2608</v>
      </c>
      <c r="B2172" s="22" t="s">
        <v>1030</v>
      </c>
      <c r="C2172" s="22" t="s">
        <v>32</v>
      </c>
      <c r="D2172" s="22" t="s">
        <v>99</v>
      </c>
      <c r="E2172" s="22" t="s">
        <v>26</v>
      </c>
      <c r="F2172" s="23">
        <v>41332</v>
      </c>
      <c r="G2172" s="24" t="s">
        <v>27</v>
      </c>
      <c r="H2172" s="25">
        <v>204.57</v>
      </c>
      <c r="I2172" s="25">
        <v>-147.19999999999999</v>
      </c>
      <c r="J2172" s="25">
        <v>57.370000000000005</v>
      </c>
      <c r="K2172" s="41">
        <f t="shared" si="70"/>
        <v>2013</v>
      </c>
      <c r="L2172" s="42">
        <f t="shared" si="69"/>
        <v>197.34334239130436</v>
      </c>
      <c r="M2172" s="39">
        <f>(VLOOKUP(DATE(2005,12,1),IGPM!A:B,2,1)/VLOOKUP(DATE(YEAR(F2172),MONTH(F2172),1),IGPM!A:B,2,1))*H2172</f>
        <v>133.4694876593822</v>
      </c>
      <c r="N2172" s="26" t="s">
        <v>28</v>
      </c>
      <c r="O2172" s="26" t="s">
        <v>29</v>
      </c>
      <c r="P2172" s="25">
        <v>-147.19999999999999</v>
      </c>
      <c r="Q2172" s="25">
        <v>57.370000000000005</v>
      </c>
      <c r="R2172" s="25">
        <v>477.11977272151859</v>
      </c>
      <c r="S2172" s="25">
        <v>-343.31539592612575</v>
      </c>
      <c r="T2172" s="27">
        <v>133.80437679539284</v>
      </c>
    </row>
    <row r="2173" spans="1:20">
      <c r="A2173" s="28" t="s">
        <v>2609</v>
      </c>
      <c r="B2173" s="22" t="s">
        <v>1030</v>
      </c>
      <c r="C2173" s="22" t="s">
        <v>32</v>
      </c>
      <c r="D2173" s="22" t="s">
        <v>99</v>
      </c>
      <c r="E2173" s="22" t="s">
        <v>26</v>
      </c>
      <c r="F2173" s="23">
        <v>41332</v>
      </c>
      <c r="G2173" s="24" t="s">
        <v>27</v>
      </c>
      <c r="H2173" s="25">
        <v>204.57</v>
      </c>
      <c r="I2173" s="25">
        <v>-147.19999999999999</v>
      </c>
      <c r="J2173" s="25">
        <v>57.370000000000005</v>
      </c>
      <c r="K2173" s="41">
        <f t="shared" si="70"/>
        <v>2013</v>
      </c>
      <c r="L2173" s="42">
        <f t="shared" si="69"/>
        <v>197.34334239130436</v>
      </c>
      <c r="M2173" s="39">
        <f>(VLOOKUP(DATE(2005,12,1),IGPM!A:B,2,1)/VLOOKUP(DATE(YEAR(F2173),MONTH(F2173),1),IGPM!A:B,2,1))*H2173</f>
        <v>133.4694876593822</v>
      </c>
      <c r="N2173" s="26" t="s">
        <v>28</v>
      </c>
      <c r="O2173" s="26" t="s">
        <v>29</v>
      </c>
      <c r="P2173" s="25">
        <v>-147.19999999999999</v>
      </c>
      <c r="Q2173" s="25">
        <v>57.370000000000005</v>
      </c>
      <c r="R2173" s="25">
        <v>477.11977272151859</v>
      </c>
      <c r="S2173" s="25">
        <v>-343.31539592612575</v>
      </c>
      <c r="T2173" s="27">
        <v>133.80437679539284</v>
      </c>
    </row>
    <row r="2174" spans="1:20">
      <c r="A2174" s="28" t="s">
        <v>2610</v>
      </c>
      <c r="B2174" s="22" t="s">
        <v>1030</v>
      </c>
      <c r="C2174" s="22" t="s">
        <v>32</v>
      </c>
      <c r="D2174" s="22" t="s">
        <v>99</v>
      </c>
      <c r="E2174" s="22" t="s">
        <v>26</v>
      </c>
      <c r="F2174" s="23">
        <v>41332</v>
      </c>
      <c r="G2174" s="24" t="s">
        <v>27</v>
      </c>
      <c r="H2174" s="25">
        <v>204.58</v>
      </c>
      <c r="I2174" s="25">
        <v>-147.21</v>
      </c>
      <c r="J2174" s="25">
        <v>57.370000000000005</v>
      </c>
      <c r="K2174" s="41">
        <f t="shared" si="70"/>
        <v>2013</v>
      </c>
      <c r="L2174" s="42">
        <f t="shared" si="69"/>
        <v>197.33958290876978</v>
      </c>
      <c r="M2174" s="39">
        <f>(VLOOKUP(DATE(2005,12,1),IGPM!A:B,2,1)/VLOOKUP(DATE(YEAR(F2174),MONTH(F2174),1),IGPM!A:B,2,1))*H2174</f>
        <v>133.47601205140739</v>
      </c>
      <c r="N2174" s="26" t="s">
        <v>28</v>
      </c>
      <c r="O2174" s="26" t="s">
        <v>29</v>
      </c>
      <c r="P2174" s="25">
        <v>-147.21</v>
      </c>
      <c r="Q2174" s="25">
        <v>57.370000000000005</v>
      </c>
      <c r="R2174" s="25">
        <v>477.14309577830716</v>
      </c>
      <c r="S2174" s="25">
        <v>-343.33871898291426</v>
      </c>
      <c r="T2174" s="27">
        <v>133.8043767953929</v>
      </c>
    </row>
    <row r="2175" spans="1:20">
      <c r="A2175" s="28" t="s">
        <v>2611</v>
      </c>
      <c r="B2175" s="22" t="s">
        <v>68</v>
      </c>
      <c r="C2175" s="22" t="s">
        <v>69</v>
      </c>
      <c r="D2175" s="22" t="s">
        <v>99</v>
      </c>
      <c r="E2175" s="22" t="s">
        <v>26</v>
      </c>
      <c r="F2175" s="23">
        <v>41332</v>
      </c>
      <c r="G2175" s="24" t="s">
        <v>27</v>
      </c>
      <c r="H2175" s="25">
        <v>22437.24</v>
      </c>
      <c r="I2175" s="25">
        <v>-11291.29</v>
      </c>
      <c r="J2175" s="25">
        <v>11145.95</v>
      </c>
      <c r="K2175" s="41">
        <f t="shared" si="70"/>
        <v>2013</v>
      </c>
      <c r="L2175" s="42">
        <f t="shared" si="69"/>
        <v>282.17219467394779</v>
      </c>
      <c r="M2175" s="39">
        <f>(VLOOKUP(DATE(2005,12,1),IGPM!A:B,2,1)/VLOOKUP(DATE(YEAR(F2175),MONTH(F2175),1),IGPM!A:B,2,1))*H2175</f>
        <v>14638.934972335126</v>
      </c>
      <c r="N2175" s="26" t="s">
        <v>28</v>
      </c>
      <c r="O2175" s="26" t="s">
        <v>29</v>
      </c>
      <c r="P2175" s="25">
        <v>-11291.29</v>
      </c>
      <c r="Q2175" s="25">
        <v>11145.95</v>
      </c>
      <c r="R2175" s="25">
        <v>52330.502269629797</v>
      </c>
      <c r="S2175" s="25">
        <v>-26334.739788496638</v>
      </c>
      <c r="T2175" s="27">
        <v>25995.762481133159</v>
      </c>
    </row>
    <row r="2176" spans="1:20">
      <c r="A2176" s="28" t="s">
        <v>2612</v>
      </c>
      <c r="B2176" s="22" t="s">
        <v>68</v>
      </c>
      <c r="C2176" s="22" t="s">
        <v>69</v>
      </c>
      <c r="D2176" s="22" t="s">
        <v>99</v>
      </c>
      <c r="E2176" s="22" t="s">
        <v>26</v>
      </c>
      <c r="F2176" s="23">
        <v>41332</v>
      </c>
      <c r="G2176" s="24" t="s">
        <v>27</v>
      </c>
      <c r="H2176" s="25">
        <v>951433.22</v>
      </c>
      <c r="I2176" s="25">
        <v>-499173.7</v>
      </c>
      <c r="J2176" s="25">
        <v>452259.51999999996</v>
      </c>
      <c r="K2176" s="41">
        <f t="shared" si="70"/>
        <v>2013</v>
      </c>
      <c r="L2176" s="42">
        <f t="shared" si="69"/>
        <v>270.65431780560556</v>
      </c>
      <c r="M2176" s="39">
        <f>(VLOOKUP(DATE(2005,12,1),IGPM!A:B,2,1)/VLOOKUP(DATE(YEAR(F2176),MONTH(F2176),1),IGPM!A:B,2,1))*H2176</f>
        <v>620752.33130721154</v>
      </c>
      <c r="N2176" s="26" t="s">
        <v>28</v>
      </c>
      <c r="O2176" s="26" t="s">
        <v>29</v>
      </c>
      <c r="P2176" s="25">
        <v>-499173.7</v>
      </c>
      <c r="Q2176" s="25">
        <v>452259.51999999996</v>
      </c>
      <c r="R2176" s="25">
        <v>2219033.1020487007</v>
      </c>
      <c r="S2176" s="25">
        <v>-1164225.6552405511</v>
      </c>
      <c r="T2176" s="27">
        <v>1054807.4468081496</v>
      </c>
    </row>
    <row r="2177" spans="1:20">
      <c r="A2177" s="28" t="s">
        <v>2613</v>
      </c>
      <c r="B2177" s="22" t="s">
        <v>68</v>
      </c>
      <c r="C2177" s="22" t="s">
        <v>69</v>
      </c>
      <c r="D2177" s="22" t="s">
        <v>99</v>
      </c>
      <c r="E2177" s="22" t="s">
        <v>26</v>
      </c>
      <c r="F2177" s="23">
        <v>41332</v>
      </c>
      <c r="G2177" s="24" t="s">
        <v>27</v>
      </c>
      <c r="H2177" s="25">
        <v>951433.22</v>
      </c>
      <c r="I2177" s="25">
        <v>-499173.7</v>
      </c>
      <c r="J2177" s="25">
        <v>452259.51999999996</v>
      </c>
      <c r="K2177" s="41">
        <f t="shared" si="70"/>
        <v>2013</v>
      </c>
      <c r="L2177" s="42">
        <f t="shared" si="69"/>
        <v>270.65431780560556</v>
      </c>
      <c r="M2177" s="39">
        <f>(VLOOKUP(DATE(2005,12,1),IGPM!A:B,2,1)/VLOOKUP(DATE(YEAR(F2177),MONTH(F2177),1),IGPM!A:B,2,1))*H2177</f>
        <v>620752.33130721154</v>
      </c>
      <c r="N2177" s="26" t="s">
        <v>28</v>
      </c>
      <c r="O2177" s="26" t="s">
        <v>29</v>
      </c>
      <c r="P2177" s="25">
        <v>-499173.7</v>
      </c>
      <c r="Q2177" s="25">
        <v>452259.51999999996</v>
      </c>
      <c r="R2177" s="25">
        <v>2219033.1020487007</v>
      </c>
      <c r="S2177" s="25">
        <v>-1164225.6552405511</v>
      </c>
      <c r="T2177" s="27">
        <v>1054807.4468081496</v>
      </c>
    </row>
    <row r="2178" spans="1:20">
      <c r="A2178" s="28" t="s">
        <v>2614</v>
      </c>
      <c r="B2178" s="22" t="s">
        <v>2615</v>
      </c>
      <c r="C2178" s="22" t="s">
        <v>32</v>
      </c>
      <c r="D2178" s="22" t="s">
        <v>99</v>
      </c>
      <c r="E2178" s="22" t="s">
        <v>26</v>
      </c>
      <c r="F2178" s="23">
        <v>41332</v>
      </c>
      <c r="G2178" s="24" t="s">
        <v>27</v>
      </c>
      <c r="H2178" s="25">
        <v>2045.65</v>
      </c>
      <c r="I2178" s="25">
        <v>-1471.81</v>
      </c>
      <c r="J2178" s="25">
        <v>573.84000000000015</v>
      </c>
      <c r="K2178" s="41">
        <f t="shared" si="70"/>
        <v>2013</v>
      </c>
      <c r="L2178" s="42">
        <f t="shared" si="69"/>
        <v>197.36399399378996</v>
      </c>
      <c r="M2178" s="39">
        <f>(VLOOKUP(DATE(2005,12,1),IGPM!A:B,2,1)/VLOOKUP(DATE(YEAR(F2178),MONTH(F2178),1),IGPM!A:B,2,1))*H2178</f>
        <v>1334.662254633696</v>
      </c>
      <c r="N2178" s="26" t="s">
        <v>28</v>
      </c>
      <c r="O2178" s="26" t="s">
        <v>29</v>
      </c>
      <c r="P2178" s="25">
        <v>-1471.81</v>
      </c>
      <c r="Q2178" s="25">
        <v>573.84000000000015</v>
      </c>
      <c r="R2178" s="25">
        <v>4771.0811119312448</v>
      </c>
      <c r="S2178" s="25">
        <v>-3432.7108211822765</v>
      </c>
      <c r="T2178" s="27">
        <v>1338.3702907489683</v>
      </c>
    </row>
    <row r="2179" spans="1:20">
      <c r="A2179" s="28" t="s">
        <v>2616</v>
      </c>
      <c r="B2179" s="22" t="s">
        <v>865</v>
      </c>
      <c r="C2179" s="22" t="s">
        <v>32</v>
      </c>
      <c r="D2179" s="22" t="s">
        <v>99</v>
      </c>
      <c r="E2179" s="22" t="s">
        <v>26</v>
      </c>
      <c r="F2179" s="23">
        <v>41332</v>
      </c>
      <c r="G2179" s="24" t="s">
        <v>27</v>
      </c>
      <c r="H2179" s="25">
        <v>4295.87</v>
      </c>
      <c r="I2179" s="25">
        <v>-2373.37</v>
      </c>
      <c r="J2179" s="25">
        <v>1922.5</v>
      </c>
      <c r="K2179" s="41">
        <f t="shared" si="70"/>
        <v>2013</v>
      </c>
      <c r="L2179" s="42">
        <f t="shared" ref="L2179:L2242" si="71">IFERROR((DATEDIF(F2179,DATE(2024,12,31),"M")*H2179)/(H2179-J2179),12*_xlfn.NUMBERVALUE(LEFT(G2179,3)))</f>
        <v>257.02420608670377</v>
      </c>
      <c r="M2179" s="39">
        <f>(VLOOKUP(DATE(2005,12,1),IGPM!A:B,2,1)/VLOOKUP(DATE(YEAR(F2179),MONTH(F2179),1),IGPM!A:B,2,1))*H2179</f>
        <v>2802.7939969267741</v>
      </c>
      <c r="N2179" s="26" t="s">
        <v>28</v>
      </c>
      <c r="O2179" s="26" t="s">
        <v>29</v>
      </c>
      <c r="P2179" s="25">
        <v>-2373.37</v>
      </c>
      <c r="Q2179" s="25">
        <v>1922.5</v>
      </c>
      <c r="R2179" s="25">
        <v>10019.281996584008</v>
      </c>
      <c r="S2179" s="25">
        <v>-5535.4243290026434</v>
      </c>
      <c r="T2179" s="27">
        <v>4483.8576675813647</v>
      </c>
    </row>
    <row r="2180" spans="1:20">
      <c r="A2180" s="28" t="s">
        <v>2617</v>
      </c>
      <c r="B2180" s="22" t="s">
        <v>865</v>
      </c>
      <c r="C2180" s="22" t="s">
        <v>32</v>
      </c>
      <c r="D2180" s="22" t="s">
        <v>99</v>
      </c>
      <c r="E2180" s="22" t="s">
        <v>26</v>
      </c>
      <c r="F2180" s="23">
        <v>41332</v>
      </c>
      <c r="G2180" s="24" t="s">
        <v>27</v>
      </c>
      <c r="H2180" s="25">
        <v>3273.04</v>
      </c>
      <c r="I2180" s="25">
        <v>-2159.29</v>
      </c>
      <c r="J2180" s="25">
        <v>1113.75</v>
      </c>
      <c r="K2180" s="41">
        <f t="shared" si="70"/>
        <v>2013</v>
      </c>
      <c r="L2180" s="42">
        <f t="shared" si="71"/>
        <v>215.24282518790898</v>
      </c>
      <c r="M2180" s="39">
        <f>(VLOOKUP(DATE(2005,12,1),IGPM!A:B,2,1)/VLOOKUP(DATE(YEAR(F2180),MONTH(F2180),1),IGPM!A:B,2,1))*H2180</f>
        <v>2135.4596074139135</v>
      </c>
      <c r="N2180" s="26" t="s">
        <v>28</v>
      </c>
      <c r="O2180" s="26" t="s">
        <v>29</v>
      </c>
      <c r="P2180" s="25">
        <v>-2159.29</v>
      </c>
      <c r="Q2180" s="25">
        <v>1113.75</v>
      </c>
      <c r="R2180" s="25">
        <v>7633.7297790899902</v>
      </c>
      <c r="S2180" s="25">
        <v>-5036.1243292752988</v>
      </c>
      <c r="T2180" s="27">
        <v>2597.6054498146914</v>
      </c>
    </row>
    <row r="2181" spans="1:20">
      <c r="A2181" s="28" t="s">
        <v>2618</v>
      </c>
      <c r="B2181" s="22" t="s">
        <v>53</v>
      </c>
      <c r="C2181" s="22" t="s">
        <v>32</v>
      </c>
      <c r="D2181" s="22" t="s">
        <v>99</v>
      </c>
      <c r="E2181" s="22" t="s">
        <v>26</v>
      </c>
      <c r="F2181" s="23">
        <v>41332</v>
      </c>
      <c r="G2181" s="24" t="s">
        <v>27</v>
      </c>
      <c r="H2181" s="25">
        <v>3068.48</v>
      </c>
      <c r="I2181" s="25">
        <v>-1875.78</v>
      </c>
      <c r="J2181" s="25">
        <v>1192.7</v>
      </c>
      <c r="K2181" s="41">
        <f t="shared" ref="K2181:K2244" si="72">YEAR(F2181)</f>
        <v>2013</v>
      </c>
      <c r="L2181" s="42">
        <f t="shared" si="71"/>
        <v>232.28958619880794</v>
      </c>
      <c r="M2181" s="39">
        <f>(VLOOKUP(DATE(2005,12,1),IGPM!A:B,2,1)/VLOOKUP(DATE(YEAR(F2181),MONTH(F2181),1),IGPM!A:B,2,1))*H2181</f>
        <v>2001.9966441465565</v>
      </c>
      <c r="N2181" s="26" t="s">
        <v>28</v>
      </c>
      <c r="O2181" s="26" t="s">
        <v>29</v>
      </c>
      <c r="P2181" s="25">
        <v>-1875.78</v>
      </c>
      <c r="Q2181" s="25">
        <v>1192.7</v>
      </c>
      <c r="R2181" s="25">
        <v>7156.6333294252609</v>
      </c>
      <c r="S2181" s="25">
        <v>-4374.8923462656803</v>
      </c>
      <c r="T2181" s="27">
        <v>2781.7409831595805</v>
      </c>
    </row>
    <row r="2182" spans="1:20">
      <c r="A2182" s="28" t="s">
        <v>2619</v>
      </c>
      <c r="B2182" s="22" t="s">
        <v>2615</v>
      </c>
      <c r="C2182" s="22" t="s">
        <v>32</v>
      </c>
      <c r="D2182" s="22" t="s">
        <v>99</v>
      </c>
      <c r="E2182" s="22" t="s">
        <v>26</v>
      </c>
      <c r="F2182" s="23">
        <v>41332</v>
      </c>
      <c r="G2182" s="24" t="s">
        <v>27</v>
      </c>
      <c r="H2182" s="25">
        <v>2045.65</v>
      </c>
      <c r="I2182" s="25">
        <v>-1471.81</v>
      </c>
      <c r="J2182" s="25">
        <v>573.84000000000015</v>
      </c>
      <c r="K2182" s="41">
        <f t="shared" si="72"/>
        <v>2013</v>
      </c>
      <c r="L2182" s="42">
        <f t="shared" si="71"/>
        <v>197.36399399378996</v>
      </c>
      <c r="M2182" s="39">
        <f>(VLOOKUP(DATE(2005,12,1),IGPM!A:B,2,1)/VLOOKUP(DATE(YEAR(F2182),MONTH(F2182),1),IGPM!A:B,2,1))*H2182</f>
        <v>1334.662254633696</v>
      </c>
      <c r="N2182" s="26" t="s">
        <v>28</v>
      </c>
      <c r="O2182" s="26" t="s">
        <v>29</v>
      </c>
      <c r="P2182" s="25">
        <v>-1471.81</v>
      </c>
      <c r="Q2182" s="25">
        <v>573.84000000000015</v>
      </c>
      <c r="R2182" s="25">
        <v>4771.0811119312448</v>
      </c>
      <c r="S2182" s="25">
        <v>-3432.7108211822765</v>
      </c>
      <c r="T2182" s="27">
        <v>1338.3702907489683</v>
      </c>
    </row>
    <row r="2183" spans="1:20">
      <c r="A2183" s="28" t="s">
        <v>2620</v>
      </c>
      <c r="B2183" s="22" t="s">
        <v>865</v>
      </c>
      <c r="C2183" s="22" t="s">
        <v>32</v>
      </c>
      <c r="D2183" s="22" t="s">
        <v>99</v>
      </c>
      <c r="E2183" s="22" t="s">
        <v>26</v>
      </c>
      <c r="F2183" s="23">
        <v>41332</v>
      </c>
      <c r="G2183" s="24" t="s">
        <v>27</v>
      </c>
      <c r="H2183" s="25">
        <v>4295.87</v>
      </c>
      <c r="I2183" s="25">
        <v>-2373.37</v>
      </c>
      <c r="J2183" s="25">
        <v>1922.5</v>
      </c>
      <c r="K2183" s="41">
        <f t="shared" si="72"/>
        <v>2013</v>
      </c>
      <c r="L2183" s="42">
        <f t="shared" si="71"/>
        <v>257.02420608670377</v>
      </c>
      <c r="M2183" s="39">
        <f>(VLOOKUP(DATE(2005,12,1),IGPM!A:B,2,1)/VLOOKUP(DATE(YEAR(F2183),MONTH(F2183),1),IGPM!A:B,2,1))*H2183</f>
        <v>2802.7939969267741</v>
      </c>
      <c r="N2183" s="26" t="s">
        <v>28</v>
      </c>
      <c r="O2183" s="26" t="s">
        <v>29</v>
      </c>
      <c r="P2183" s="25">
        <v>-2373.37</v>
      </c>
      <c r="Q2183" s="25">
        <v>1922.5</v>
      </c>
      <c r="R2183" s="25">
        <v>10019.281996584008</v>
      </c>
      <c r="S2183" s="25">
        <v>-5535.4243290026434</v>
      </c>
      <c r="T2183" s="27">
        <v>4483.8576675813647</v>
      </c>
    </row>
    <row r="2184" spans="1:20">
      <c r="A2184" s="28" t="s">
        <v>2621</v>
      </c>
      <c r="B2184" s="22" t="s">
        <v>865</v>
      </c>
      <c r="C2184" s="22" t="s">
        <v>32</v>
      </c>
      <c r="D2184" s="22" t="s">
        <v>99</v>
      </c>
      <c r="E2184" s="22" t="s">
        <v>26</v>
      </c>
      <c r="F2184" s="23">
        <v>41332</v>
      </c>
      <c r="G2184" s="24" t="s">
        <v>27</v>
      </c>
      <c r="H2184" s="25">
        <v>4295.87</v>
      </c>
      <c r="I2184" s="25">
        <v>-2373.37</v>
      </c>
      <c r="J2184" s="25">
        <v>1922.5</v>
      </c>
      <c r="K2184" s="41">
        <f t="shared" si="72"/>
        <v>2013</v>
      </c>
      <c r="L2184" s="42">
        <f t="shared" si="71"/>
        <v>257.02420608670377</v>
      </c>
      <c r="M2184" s="39">
        <f>(VLOOKUP(DATE(2005,12,1),IGPM!A:B,2,1)/VLOOKUP(DATE(YEAR(F2184),MONTH(F2184),1),IGPM!A:B,2,1))*H2184</f>
        <v>2802.7939969267741</v>
      </c>
      <c r="N2184" s="26" t="s">
        <v>28</v>
      </c>
      <c r="O2184" s="26" t="s">
        <v>29</v>
      </c>
      <c r="P2184" s="25">
        <v>-2373.37</v>
      </c>
      <c r="Q2184" s="25">
        <v>1922.5</v>
      </c>
      <c r="R2184" s="25">
        <v>10019.281996584008</v>
      </c>
      <c r="S2184" s="25">
        <v>-5535.4243290026434</v>
      </c>
      <c r="T2184" s="27">
        <v>4483.8576675813647</v>
      </c>
    </row>
    <row r="2185" spans="1:20">
      <c r="A2185" s="28" t="s">
        <v>2622</v>
      </c>
      <c r="B2185" s="22" t="s">
        <v>53</v>
      </c>
      <c r="C2185" s="22" t="s">
        <v>32</v>
      </c>
      <c r="D2185" s="22" t="s">
        <v>99</v>
      </c>
      <c r="E2185" s="22" t="s">
        <v>26</v>
      </c>
      <c r="F2185" s="23">
        <v>41332</v>
      </c>
      <c r="G2185" s="24" t="s">
        <v>27</v>
      </c>
      <c r="H2185" s="25">
        <v>3068.48</v>
      </c>
      <c r="I2185" s="25">
        <v>-1875.78</v>
      </c>
      <c r="J2185" s="25">
        <v>1192.7</v>
      </c>
      <c r="K2185" s="41">
        <f t="shared" si="72"/>
        <v>2013</v>
      </c>
      <c r="L2185" s="42">
        <f t="shared" si="71"/>
        <v>232.28958619880794</v>
      </c>
      <c r="M2185" s="39">
        <f>(VLOOKUP(DATE(2005,12,1),IGPM!A:B,2,1)/VLOOKUP(DATE(YEAR(F2185),MONTH(F2185),1),IGPM!A:B,2,1))*H2185</f>
        <v>2001.9966441465565</v>
      </c>
      <c r="N2185" s="26" t="s">
        <v>28</v>
      </c>
      <c r="O2185" s="26" t="s">
        <v>29</v>
      </c>
      <c r="P2185" s="25">
        <v>-1875.78</v>
      </c>
      <c r="Q2185" s="25">
        <v>1192.7</v>
      </c>
      <c r="R2185" s="25">
        <v>7156.6333294252609</v>
      </c>
      <c r="S2185" s="25">
        <v>-4374.8923462656803</v>
      </c>
      <c r="T2185" s="27">
        <v>2781.7409831595805</v>
      </c>
    </row>
    <row r="2186" spans="1:20">
      <c r="A2186" s="28" t="s">
        <v>2623</v>
      </c>
      <c r="B2186" s="22" t="s">
        <v>2615</v>
      </c>
      <c r="C2186" s="22" t="s">
        <v>32</v>
      </c>
      <c r="D2186" s="22" t="s">
        <v>99</v>
      </c>
      <c r="E2186" s="22" t="s">
        <v>26</v>
      </c>
      <c r="F2186" s="23">
        <v>41332</v>
      </c>
      <c r="G2186" s="24" t="s">
        <v>27</v>
      </c>
      <c r="H2186" s="25">
        <v>2045.65</v>
      </c>
      <c r="I2186" s="25">
        <v>-1471.81</v>
      </c>
      <c r="J2186" s="25">
        <v>573.84000000000015</v>
      </c>
      <c r="K2186" s="41">
        <f t="shared" si="72"/>
        <v>2013</v>
      </c>
      <c r="L2186" s="42">
        <f t="shared" si="71"/>
        <v>197.36399399378996</v>
      </c>
      <c r="M2186" s="39">
        <f>(VLOOKUP(DATE(2005,12,1),IGPM!A:B,2,1)/VLOOKUP(DATE(YEAR(F2186),MONTH(F2186),1),IGPM!A:B,2,1))*H2186</f>
        <v>1334.662254633696</v>
      </c>
      <c r="N2186" s="26" t="s">
        <v>28</v>
      </c>
      <c r="O2186" s="26" t="s">
        <v>29</v>
      </c>
      <c r="P2186" s="25">
        <v>-1471.81</v>
      </c>
      <c r="Q2186" s="25">
        <v>573.84000000000015</v>
      </c>
      <c r="R2186" s="25">
        <v>4771.0811119312448</v>
      </c>
      <c r="S2186" s="25">
        <v>-3432.7108211822765</v>
      </c>
      <c r="T2186" s="27">
        <v>1338.3702907489683</v>
      </c>
    </row>
    <row r="2187" spans="1:20">
      <c r="A2187" s="28" t="s">
        <v>2624</v>
      </c>
      <c r="B2187" s="22" t="s">
        <v>865</v>
      </c>
      <c r="C2187" s="22" t="s">
        <v>32</v>
      </c>
      <c r="D2187" s="22" t="s">
        <v>99</v>
      </c>
      <c r="E2187" s="22" t="s">
        <v>26</v>
      </c>
      <c r="F2187" s="23">
        <v>41332</v>
      </c>
      <c r="G2187" s="24" t="s">
        <v>27</v>
      </c>
      <c r="H2187" s="25">
        <v>3886.74</v>
      </c>
      <c r="I2187" s="25">
        <v>-2323.1</v>
      </c>
      <c r="J2187" s="25">
        <v>1563.6399999999999</v>
      </c>
      <c r="K2187" s="41">
        <f t="shared" si="72"/>
        <v>2013</v>
      </c>
      <c r="L2187" s="42">
        <f t="shared" si="71"/>
        <v>237.57783995523224</v>
      </c>
      <c r="M2187" s="39">
        <f>(VLOOKUP(DATE(2005,12,1),IGPM!A:B,2,1)/VLOOKUP(DATE(YEAR(F2187),MONTH(F2187),1),IGPM!A:B,2,1))*H2187</f>
        <v>2535.8615460000347</v>
      </c>
      <c r="N2187" s="26" t="s">
        <v>28</v>
      </c>
      <c r="O2187" s="26" t="s">
        <v>29</v>
      </c>
      <c r="P2187" s="25">
        <v>-2323.1</v>
      </c>
      <c r="Q2187" s="25">
        <v>1563.6399999999999</v>
      </c>
      <c r="R2187" s="25">
        <v>9065.0657741977575</v>
      </c>
      <c r="S2187" s="25">
        <v>-5418.1793225270558</v>
      </c>
      <c r="T2187" s="27">
        <v>3646.8864516707017</v>
      </c>
    </row>
    <row r="2188" spans="1:20">
      <c r="A2188" s="28" t="s">
        <v>2625</v>
      </c>
      <c r="B2188" s="22" t="s">
        <v>865</v>
      </c>
      <c r="C2188" s="22" t="s">
        <v>32</v>
      </c>
      <c r="D2188" s="22" t="s">
        <v>99</v>
      </c>
      <c r="E2188" s="22" t="s">
        <v>26</v>
      </c>
      <c r="F2188" s="23">
        <v>41332</v>
      </c>
      <c r="G2188" s="24" t="s">
        <v>27</v>
      </c>
      <c r="H2188" s="25">
        <v>3886.74</v>
      </c>
      <c r="I2188" s="25">
        <v>-2323.1</v>
      </c>
      <c r="J2188" s="25">
        <v>1563.6399999999999</v>
      </c>
      <c r="K2188" s="41">
        <f t="shared" si="72"/>
        <v>2013</v>
      </c>
      <c r="L2188" s="42">
        <f t="shared" si="71"/>
        <v>237.57783995523224</v>
      </c>
      <c r="M2188" s="39">
        <f>(VLOOKUP(DATE(2005,12,1),IGPM!A:B,2,1)/VLOOKUP(DATE(YEAR(F2188),MONTH(F2188),1),IGPM!A:B,2,1))*H2188</f>
        <v>2535.8615460000347</v>
      </c>
      <c r="N2188" s="26" t="s">
        <v>28</v>
      </c>
      <c r="O2188" s="26" t="s">
        <v>29</v>
      </c>
      <c r="P2188" s="25">
        <v>-2323.1</v>
      </c>
      <c r="Q2188" s="25">
        <v>1563.6399999999999</v>
      </c>
      <c r="R2188" s="25">
        <v>9065.0657741977575</v>
      </c>
      <c r="S2188" s="25">
        <v>-5418.1793225270558</v>
      </c>
      <c r="T2188" s="27">
        <v>3646.8864516707017</v>
      </c>
    </row>
    <row r="2189" spans="1:20">
      <c r="A2189" s="28" t="s">
        <v>2626</v>
      </c>
      <c r="B2189" s="22" t="s">
        <v>53</v>
      </c>
      <c r="C2189" s="22" t="s">
        <v>32</v>
      </c>
      <c r="D2189" s="22" t="s">
        <v>99</v>
      </c>
      <c r="E2189" s="22" t="s">
        <v>26</v>
      </c>
      <c r="F2189" s="23">
        <v>41332</v>
      </c>
      <c r="G2189" s="24" t="s">
        <v>27</v>
      </c>
      <c r="H2189" s="25">
        <v>3068.48</v>
      </c>
      <c r="I2189" s="25">
        <v>-1875.78</v>
      </c>
      <c r="J2189" s="25">
        <v>1192.7</v>
      </c>
      <c r="K2189" s="41">
        <f t="shared" si="72"/>
        <v>2013</v>
      </c>
      <c r="L2189" s="42">
        <f t="shared" si="71"/>
        <v>232.28958619880794</v>
      </c>
      <c r="M2189" s="39">
        <f>(VLOOKUP(DATE(2005,12,1),IGPM!A:B,2,1)/VLOOKUP(DATE(YEAR(F2189),MONTH(F2189),1),IGPM!A:B,2,1))*H2189</f>
        <v>2001.9966441465565</v>
      </c>
      <c r="N2189" s="26" t="s">
        <v>28</v>
      </c>
      <c r="O2189" s="26" t="s">
        <v>29</v>
      </c>
      <c r="P2189" s="25">
        <v>-1875.78</v>
      </c>
      <c r="Q2189" s="25">
        <v>1192.7</v>
      </c>
      <c r="R2189" s="25">
        <v>7156.6333294252609</v>
      </c>
      <c r="S2189" s="25">
        <v>-4374.8923462656803</v>
      </c>
      <c r="T2189" s="27">
        <v>2781.7409831595805</v>
      </c>
    </row>
    <row r="2190" spans="1:20">
      <c r="A2190" s="28" t="s">
        <v>2627</v>
      </c>
      <c r="B2190" s="22" t="s">
        <v>909</v>
      </c>
      <c r="C2190" s="22" t="s">
        <v>24</v>
      </c>
      <c r="D2190" s="22" t="s">
        <v>99</v>
      </c>
      <c r="E2190" s="22" t="s">
        <v>26</v>
      </c>
      <c r="F2190" s="23">
        <v>41332</v>
      </c>
      <c r="G2190" s="24" t="s">
        <v>27</v>
      </c>
      <c r="H2190" s="25">
        <v>1345.13</v>
      </c>
      <c r="I2190" s="25">
        <v>-1345.13</v>
      </c>
      <c r="J2190" s="25">
        <v>0</v>
      </c>
      <c r="K2190" s="41">
        <f t="shared" si="72"/>
        <v>2013</v>
      </c>
      <c r="L2190" s="42">
        <f t="shared" si="71"/>
        <v>142</v>
      </c>
      <c r="M2190" s="39">
        <f>(VLOOKUP(DATE(2005,12,1),IGPM!A:B,2,1)/VLOOKUP(DATE(YEAR(F2190),MONTH(F2190),1),IGPM!A:B,2,1))*H2190</f>
        <v>877.61554448484526</v>
      </c>
      <c r="N2190" s="26" t="s">
        <v>28</v>
      </c>
      <c r="O2190" s="26" t="s">
        <v>29</v>
      </c>
      <c r="P2190" s="25">
        <v>-1345.13</v>
      </c>
      <c r="Q2190" s="25">
        <v>0</v>
      </c>
      <c r="R2190" s="25">
        <v>3137.2543377860702</v>
      </c>
      <c r="S2190" s="25">
        <v>-3137.2543377860702</v>
      </c>
      <c r="T2190" s="27">
        <v>0</v>
      </c>
    </row>
    <row r="2191" spans="1:20">
      <c r="A2191" s="28" t="s">
        <v>2628</v>
      </c>
      <c r="B2191" s="22" t="s">
        <v>23</v>
      </c>
      <c r="C2191" s="22" t="s">
        <v>24</v>
      </c>
      <c r="D2191" s="22" t="s">
        <v>99</v>
      </c>
      <c r="E2191" s="22" t="s">
        <v>26</v>
      </c>
      <c r="F2191" s="23">
        <v>41332</v>
      </c>
      <c r="G2191" s="24" t="s">
        <v>27</v>
      </c>
      <c r="H2191" s="25">
        <v>455.28</v>
      </c>
      <c r="I2191" s="25">
        <v>-276.37</v>
      </c>
      <c r="J2191" s="25">
        <v>178.90999999999997</v>
      </c>
      <c r="K2191" s="41">
        <f t="shared" si="72"/>
        <v>2013</v>
      </c>
      <c r="L2191" s="42">
        <f t="shared" si="71"/>
        <v>233.92466620834387</v>
      </c>
      <c r="M2191" s="39">
        <f>(VLOOKUP(DATE(2005,12,1),IGPM!A:B,2,1)/VLOOKUP(DATE(YEAR(F2191),MONTH(F2191),1),IGPM!A:B,2,1))*H2191</f>
        <v>297.04252012300691</v>
      </c>
      <c r="N2191" s="26" t="s">
        <v>28</v>
      </c>
      <c r="O2191" s="26" t="s">
        <v>29</v>
      </c>
      <c r="P2191" s="25">
        <v>-276.37</v>
      </c>
      <c r="Q2191" s="25">
        <v>178.90999999999997</v>
      </c>
      <c r="R2191" s="25">
        <v>1061.85212946499</v>
      </c>
      <c r="S2191" s="25">
        <v>-644.57932046265887</v>
      </c>
      <c r="T2191" s="27">
        <v>417.27280900233109</v>
      </c>
    </row>
    <row r="2192" spans="1:20">
      <c r="A2192" s="28" t="s">
        <v>2629</v>
      </c>
      <c r="B2192" s="22" t="s">
        <v>23</v>
      </c>
      <c r="C2192" s="22" t="s">
        <v>24</v>
      </c>
      <c r="D2192" s="22" t="s">
        <v>99</v>
      </c>
      <c r="E2192" s="22" t="s">
        <v>26</v>
      </c>
      <c r="F2192" s="23">
        <v>41332</v>
      </c>
      <c r="G2192" s="24" t="s">
        <v>27</v>
      </c>
      <c r="H2192" s="25">
        <v>289.72000000000003</v>
      </c>
      <c r="I2192" s="25">
        <v>-175.88</v>
      </c>
      <c r="J2192" s="25">
        <v>113.84000000000003</v>
      </c>
      <c r="K2192" s="41">
        <f t="shared" si="72"/>
        <v>2013</v>
      </c>
      <c r="L2192" s="42">
        <f t="shared" si="71"/>
        <v>233.910848305663</v>
      </c>
      <c r="M2192" s="39">
        <f>(VLOOKUP(DATE(2005,12,1),IGPM!A:B,2,1)/VLOOKUP(DATE(YEAR(F2192),MONTH(F2192),1),IGPM!A:B,2,1))*H2192</f>
        <v>189.02468575390435</v>
      </c>
      <c r="N2192" s="26" t="s">
        <v>28</v>
      </c>
      <c r="O2192" s="26" t="s">
        <v>29</v>
      </c>
      <c r="P2192" s="25">
        <v>-175.88</v>
      </c>
      <c r="Q2192" s="25">
        <v>113.84000000000003</v>
      </c>
      <c r="R2192" s="25">
        <v>675.71560127525242</v>
      </c>
      <c r="S2192" s="25">
        <v>-410.20592279542791</v>
      </c>
      <c r="T2192" s="27">
        <v>265.50967847982452</v>
      </c>
    </row>
    <row r="2193" spans="1:20">
      <c r="A2193" s="28" t="s">
        <v>2630</v>
      </c>
      <c r="B2193" s="22" t="s">
        <v>328</v>
      </c>
      <c r="C2193" s="22" t="s">
        <v>24</v>
      </c>
      <c r="D2193" s="22" t="s">
        <v>99</v>
      </c>
      <c r="E2193" s="22" t="s">
        <v>26</v>
      </c>
      <c r="F2193" s="23">
        <v>41332</v>
      </c>
      <c r="G2193" s="24" t="s">
        <v>27</v>
      </c>
      <c r="H2193" s="25">
        <v>413.89</v>
      </c>
      <c r="I2193" s="25">
        <v>-413.89</v>
      </c>
      <c r="J2193" s="25">
        <v>0</v>
      </c>
      <c r="K2193" s="41">
        <f t="shared" si="72"/>
        <v>2013</v>
      </c>
      <c r="L2193" s="42">
        <f t="shared" si="71"/>
        <v>142</v>
      </c>
      <c r="M2193" s="39">
        <f>(VLOOKUP(DATE(2005,12,1),IGPM!A:B,2,1)/VLOOKUP(DATE(YEAR(F2193),MONTH(F2193),1),IGPM!A:B,2,1))*H2193</f>
        <v>270.03806153073128</v>
      </c>
      <c r="N2193" s="26" t="s">
        <v>28</v>
      </c>
      <c r="O2193" s="26" t="s">
        <v>29</v>
      </c>
      <c r="P2193" s="25">
        <v>-413.89</v>
      </c>
      <c r="Q2193" s="25">
        <v>0</v>
      </c>
      <c r="R2193" s="25">
        <v>965.3179974175556</v>
      </c>
      <c r="S2193" s="25">
        <v>-965.3179974175556</v>
      </c>
      <c r="T2193" s="27">
        <v>0</v>
      </c>
    </row>
    <row r="2194" spans="1:20">
      <c r="A2194" s="28" t="s">
        <v>2631</v>
      </c>
      <c r="B2194" s="22" t="s">
        <v>243</v>
      </c>
      <c r="C2194" s="22" t="s">
        <v>24</v>
      </c>
      <c r="D2194" s="22" t="s">
        <v>99</v>
      </c>
      <c r="E2194" s="22" t="s">
        <v>26</v>
      </c>
      <c r="F2194" s="23">
        <v>41332</v>
      </c>
      <c r="G2194" s="24" t="s">
        <v>27</v>
      </c>
      <c r="H2194" s="25">
        <v>1696.94</v>
      </c>
      <c r="I2194" s="25">
        <v>-1696.94</v>
      </c>
      <c r="J2194" s="25">
        <v>0</v>
      </c>
      <c r="K2194" s="41">
        <f t="shared" si="72"/>
        <v>2013</v>
      </c>
      <c r="L2194" s="42">
        <f t="shared" si="71"/>
        <v>142</v>
      </c>
      <c r="M2194" s="39">
        <f>(VLOOKUP(DATE(2005,12,1),IGPM!A:B,2,1)/VLOOKUP(DATE(YEAR(F2194),MONTH(F2194),1),IGPM!A:B,2,1))*H2194</f>
        <v>1107.1501803231756</v>
      </c>
      <c r="N2194" s="26" t="s">
        <v>28</v>
      </c>
      <c r="O2194" s="26" t="s">
        <v>29</v>
      </c>
      <c r="P2194" s="25">
        <v>-1696.94</v>
      </c>
      <c r="Q2194" s="25">
        <v>0</v>
      </c>
      <c r="R2194" s="25">
        <v>3957.7827986608686</v>
      </c>
      <c r="S2194" s="25">
        <v>-3957.7827986608686</v>
      </c>
      <c r="T2194" s="27">
        <v>0</v>
      </c>
    </row>
    <row r="2195" spans="1:20">
      <c r="A2195" s="28" t="s">
        <v>2632</v>
      </c>
      <c r="B2195" s="22" t="s">
        <v>2633</v>
      </c>
      <c r="C2195" s="22" t="s">
        <v>24</v>
      </c>
      <c r="D2195" s="22" t="s">
        <v>99</v>
      </c>
      <c r="E2195" s="22" t="s">
        <v>26</v>
      </c>
      <c r="F2195" s="23">
        <v>41332</v>
      </c>
      <c r="G2195" s="24" t="s">
        <v>27</v>
      </c>
      <c r="H2195" s="25">
        <v>41.39</v>
      </c>
      <c r="I2195" s="25">
        <v>-41.39</v>
      </c>
      <c r="J2195" s="25">
        <v>0</v>
      </c>
      <c r="K2195" s="41">
        <f t="shared" si="72"/>
        <v>2013</v>
      </c>
      <c r="L2195" s="42">
        <f t="shared" si="71"/>
        <v>142</v>
      </c>
      <c r="M2195" s="39">
        <f>(VLOOKUP(DATE(2005,12,1),IGPM!A:B,2,1)/VLOOKUP(DATE(YEAR(F2195),MONTH(F2195),1),IGPM!A:B,2,1))*H2195</f>
        <v>27.004458592275647</v>
      </c>
      <c r="N2195" s="26" t="s">
        <v>28</v>
      </c>
      <c r="O2195" s="26" t="s">
        <v>29</v>
      </c>
      <c r="P2195" s="25">
        <v>-41.39</v>
      </c>
      <c r="Q2195" s="25">
        <v>0</v>
      </c>
      <c r="R2195" s="25">
        <v>96.534132047434412</v>
      </c>
      <c r="S2195" s="25">
        <v>-96.534132047434412</v>
      </c>
      <c r="T2195" s="27">
        <v>0</v>
      </c>
    </row>
    <row r="2196" spans="1:20">
      <c r="A2196" s="28" t="s">
        <v>2634</v>
      </c>
      <c r="B2196" s="22" t="s">
        <v>245</v>
      </c>
      <c r="C2196" s="22" t="s">
        <v>24</v>
      </c>
      <c r="D2196" s="22" t="s">
        <v>99</v>
      </c>
      <c r="E2196" s="22" t="s">
        <v>26</v>
      </c>
      <c r="F2196" s="23">
        <v>41332</v>
      </c>
      <c r="G2196" s="24" t="s">
        <v>27</v>
      </c>
      <c r="H2196" s="25">
        <v>62.08</v>
      </c>
      <c r="I2196" s="25">
        <v>-62.08</v>
      </c>
      <c r="J2196" s="25">
        <v>0</v>
      </c>
      <c r="K2196" s="41">
        <f t="shared" si="72"/>
        <v>2013</v>
      </c>
      <c r="L2196" s="42">
        <f t="shared" si="71"/>
        <v>142</v>
      </c>
      <c r="M2196" s="39">
        <f>(VLOOKUP(DATE(2005,12,1),IGPM!A:B,2,1)/VLOOKUP(DATE(YEAR(F2196),MONTH(F2196),1),IGPM!A:B,2,1))*H2196</f>
        <v>40.503425692400874</v>
      </c>
      <c r="N2196" s="26" t="s">
        <v>28</v>
      </c>
      <c r="O2196" s="26" t="s">
        <v>29</v>
      </c>
      <c r="P2196" s="25">
        <v>-62.08</v>
      </c>
      <c r="Q2196" s="25">
        <v>0</v>
      </c>
      <c r="R2196" s="25">
        <v>144.78953654275739</v>
      </c>
      <c r="S2196" s="25">
        <v>-144.78953654275739</v>
      </c>
      <c r="T2196" s="27">
        <v>0</v>
      </c>
    </row>
    <row r="2197" spans="1:20">
      <c r="A2197" s="28" t="s">
        <v>2635</v>
      </c>
      <c r="B2197" s="22" t="s">
        <v>1430</v>
      </c>
      <c r="C2197" s="22" t="s">
        <v>24</v>
      </c>
      <c r="D2197" s="22" t="s">
        <v>99</v>
      </c>
      <c r="E2197" s="22" t="s">
        <v>26</v>
      </c>
      <c r="F2197" s="23">
        <v>41332</v>
      </c>
      <c r="G2197" s="24" t="s">
        <v>27</v>
      </c>
      <c r="H2197" s="25">
        <v>124.17</v>
      </c>
      <c r="I2197" s="25">
        <v>-124.17</v>
      </c>
      <c r="J2197" s="25">
        <v>0</v>
      </c>
      <c r="K2197" s="41">
        <f t="shared" si="72"/>
        <v>2013</v>
      </c>
      <c r="L2197" s="42">
        <f t="shared" si="71"/>
        <v>142</v>
      </c>
      <c r="M2197" s="39">
        <f>(VLOOKUP(DATE(2005,12,1),IGPM!A:B,2,1)/VLOOKUP(DATE(YEAR(F2197),MONTH(F2197),1),IGPM!A:B,2,1))*H2197</f>
        <v>81.013375776826933</v>
      </c>
      <c r="N2197" s="26" t="s">
        <v>28</v>
      </c>
      <c r="O2197" s="26" t="s">
        <v>29</v>
      </c>
      <c r="P2197" s="25">
        <v>-124.17</v>
      </c>
      <c r="Q2197" s="25">
        <v>0</v>
      </c>
      <c r="R2197" s="25">
        <v>289.60239614230318</v>
      </c>
      <c r="S2197" s="25">
        <v>-289.60239614230318</v>
      </c>
      <c r="T2197" s="27">
        <v>0</v>
      </c>
    </row>
    <row r="2198" spans="1:20">
      <c r="A2198" s="28" t="s">
        <v>2636</v>
      </c>
      <c r="B2198" s="22" t="s">
        <v>768</v>
      </c>
      <c r="C2198" s="22" t="s">
        <v>82</v>
      </c>
      <c r="D2198" s="22" t="s">
        <v>99</v>
      </c>
      <c r="E2198" s="22" t="s">
        <v>26</v>
      </c>
      <c r="F2198" s="23">
        <v>41332</v>
      </c>
      <c r="G2198" s="24" t="s">
        <v>27</v>
      </c>
      <c r="H2198" s="25">
        <v>62.08</v>
      </c>
      <c r="I2198" s="25">
        <v>-62.08</v>
      </c>
      <c r="J2198" s="25">
        <v>0</v>
      </c>
      <c r="K2198" s="41">
        <f t="shared" si="72"/>
        <v>2013</v>
      </c>
      <c r="L2198" s="42">
        <f t="shared" si="71"/>
        <v>142</v>
      </c>
      <c r="M2198" s="39">
        <f>(VLOOKUP(DATE(2005,12,1),IGPM!A:B,2,1)/VLOOKUP(DATE(YEAR(F2198),MONTH(F2198),1),IGPM!A:B,2,1))*H2198</f>
        <v>40.503425692400874</v>
      </c>
      <c r="N2198" s="26" t="s">
        <v>28</v>
      </c>
      <c r="O2198" s="26" t="s">
        <v>29</v>
      </c>
      <c r="P2198" s="25">
        <v>-62.08</v>
      </c>
      <c r="Q2198" s="25">
        <v>0</v>
      </c>
      <c r="R2198" s="25">
        <v>144.78953654275739</v>
      </c>
      <c r="S2198" s="25">
        <v>-144.78953654275739</v>
      </c>
      <c r="T2198" s="27">
        <v>0</v>
      </c>
    </row>
    <row r="2199" spans="1:20">
      <c r="A2199" s="28" t="s">
        <v>2637</v>
      </c>
      <c r="B2199" s="22" t="s">
        <v>77</v>
      </c>
      <c r="C2199" s="22" t="s">
        <v>32</v>
      </c>
      <c r="D2199" s="22" t="s">
        <v>99</v>
      </c>
      <c r="E2199" s="22" t="s">
        <v>26</v>
      </c>
      <c r="F2199" s="23">
        <v>41332</v>
      </c>
      <c r="G2199" s="24" t="s">
        <v>27</v>
      </c>
      <c r="H2199" s="25">
        <v>351.8</v>
      </c>
      <c r="I2199" s="25">
        <v>-213.55</v>
      </c>
      <c r="J2199" s="25">
        <v>138.25</v>
      </c>
      <c r="K2199" s="41">
        <f t="shared" si="72"/>
        <v>2013</v>
      </c>
      <c r="L2199" s="42">
        <f t="shared" si="71"/>
        <v>233.92929056427064</v>
      </c>
      <c r="M2199" s="39">
        <f>(VLOOKUP(DATE(2005,12,1),IGPM!A:B,2,1)/VLOOKUP(DATE(YEAR(F2199),MONTH(F2199),1),IGPM!A:B,2,1))*H2199</f>
        <v>229.52811144630522</v>
      </c>
      <c r="N2199" s="26" t="s">
        <v>28</v>
      </c>
      <c r="O2199" s="26" t="s">
        <v>29</v>
      </c>
      <c r="P2199" s="25">
        <v>-213.55</v>
      </c>
      <c r="Q2199" s="25">
        <v>138.25</v>
      </c>
      <c r="R2199" s="25">
        <v>820.50513781800987</v>
      </c>
      <c r="S2199" s="25">
        <v>-498.06387771755539</v>
      </c>
      <c r="T2199" s="27">
        <v>322.44126010045449</v>
      </c>
    </row>
    <row r="2200" spans="1:20">
      <c r="A2200" s="28" t="s">
        <v>2638</v>
      </c>
      <c r="B2200" s="22" t="s">
        <v>77</v>
      </c>
      <c r="C2200" s="22" t="s">
        <v>32</v>
      </c>
      <c r="D2200" s="22" t="s">
        <v>99</v>
      </c>
      <c r="E2200" s="22" t="s">
        <v>26</v>
      </c>
      <c r="F2200" s="23">
        <v>41332</v>
      </c>
      <c r="G2200" s="24" t="s">
        <v>27</v>
      </c>
      <c r="H2200" s="25">
        <v>351.8</v>
      </c>
      <c r="I2200" s="25">
        <v>-213.55</v>
      </c>
      <c r="J2200" s="25">
        <v>138.25</v>
      </c>
      <c r="K2200" s="41">
        <f t="shared" si="72"/>
        <v>2013</v>
      </c>
      <c r="L2200" s="42">
        <f t="shared" si="71"/>
        <v>233.92929056427064</v>
      </c>
      <c r="M2200" s="39">
        <f>(VLOOKUP(DATE(2005,12,1),IGPM!A:B,2,1)/VLOOKUP(DATE(YEAR(F2200),MONTH(F2200),1),IGPM!A:B,2,1))*H2200</f>
        <v>229.52811144630522</v>
      </c>
      <c r="N2200" s="26" t="s">
        <v>28</v>
      </c>
      <c r="O2200" s="26" t="s">
        <v>29</v>
      </c>
      <c r="P2200" s="25">
        <v>-213.55</v>
      </c>
      <c r="Q2200" s="25">
        <v>138.25</v>
      </c>
      <c r="R2200" s="25">
        <v>820.50513781800987</v>
      </c>
      <c r="S2200" s="25">
        <v>-498.06387771755539</v>
      </c>
      <c r="T2200" s="27">
        <v>322.44126010045449</v>
      </c>
    </row>
    <row r="2201" spans="1:20">
      <c r="A2201" s="28" t="s">
        <v>2639</v>
      </c>
      <c r="B2201" s="22" t="s">
        <v>77</v>
      </c>
      <c r="C2201" s="22" t="s">
        <v>32</v>
      </c>
      <c r="D2201" s="22" t="s">
        <v>99</v>
      </c>
      <c r="E2201" s="22" t="s">
        <v>26</v>
      </c>
      <c r="F2201" s="23">
        <v>41332</v>
      </c>
      <c r="G2201" s="24" t="s">
        <v>27</v>
      </c>
      <c r="H2201" s="25">
        <v>351.8</v>
      </c>
      <c r="I2201" s="25">
        <v>-213.55</v>
      </c>
      <c r="J2201" s="25">
        <v>138.25</v>
      </c>
      <c r="K2201" s="41">
        <f t="shared" si="72"/>
        <v>2013</v>
      </c>
      <c r="L2201" s="42">
        <f t="shared" si="71"/>
        <v>233.92929056427064</v>
      </c>
      <c r="M2201" s="39">
        <f>(VLOOKUP(DATE(2005,12,1),IGPM!A:B,2,1)/VLOOKUP(DATE(YEAR(F2201),MONTH(F2201),1),IGPM!A:B,2,1))*H2201</f>
        <v>229.52811144630522</v>
      </c>
      <c r="N2201" s="26" t="s">
        <v>28</v>
      </c>
      <c r="O2201" s="26" t="s">
        <v>29</v>
      </c>
      <c r="P2201" s="25">
        <v>-213.55</v>
      </c>
      <c r="Q2201" s="25">
        <v>138.25</v>
      </c>
      <c r="R2201" s="25">
        <v>820.50513781800987</v>
      </c>
      <c r="S2201" s="25">
        <v>-498.06387771755539</v>
      </c>
      <c r="T2201" s="27">
        <v>322.44126010045449</v>
      </c>
    </row>
    <row r="2202" spans="1:20">
      <c r="A2202" s="28" t="s">
        <v>2640</v>
      </c>
      <c r="B2202" s="22" t="s">
        <v>90</v>
      </c>
      <c r="C2202" s="22" t="s">
        <v>91</v>
      </c>
      <c r="D2202" s="22" t="s">
        <v>99</v>
      </c>
      <c r="E2202" s="22" t="s">
        <v>26</v>
      </c>
      <c r="F2202" s="23">
        <v>41332</v>
      </c>
      <c r="G2202" s="24" t="s">
        <v>27</v>
      </c>
      <c r="H2202" s="25">
        <v>993.33</v>
      </c>
      <c r="I2202" s="25">
        <v>-423.5</v>
      </c>
      <c r="J2202" s="25">
        <v>569.83000000000004</v>
      </c>
      <c r="K2202" s="41">
        <f t="shared" si="72"/>
        <v>2013</v>
      </c>
      <c r="L2202" s="42">
        <f t="shared" si="71"/>
        <v>333.0646044864227</v>
      </c>
      <c r="M2202" s="39">
        <f>(VLOOKUP(DATE(2005,12,1),IGPM!A:B,2,1)/VLOOKUP(DATE(YEAR(F2202),MONTH(F2202),1),IGPM!A:B,2,1))*H2202</f>
        <v>648.08743303853998</v>
      </c>
      <c r="N2202" s="26" t="s">
        <v>28</v>
      </c>
      <c r="O2202" s="26" t="s">
        <v>29</v>
      </c>
      <c r="P2202" s="25">
        <v>-423.5</v>
      </c>
      <c r="Q2202" s="25">
        <v>569.83000000000004</v>
      </c>
      <c r="R2202" s="25">
        <v>2316.7491999680606</v>
      </c>
      <c r="S2202" s="25">
        <v>-987.73145499126531</v>
      </c>
      <c r="T2202" s="27">
        <v>1329.0177449767953</v>
      </c>
    </row>
    <row r="2203" spans="1:20">
      <c r="A2203" s="28" t="s">
        <v>2641</v>
      </c>
      <c r="B2203" s="22" t="s">
        <v>252</v>
      </c>
      <c r="C2203" s="22" t="s">
        <v>91</v>
      </c>
      <c r="D2203" s="22" t="s">
        <v>99</v>
      </c>
      <c r="E2203" s="22" t="s">
        <v>26</v>
      </c>
      <c r="F2203" s="23">
        <v>41332</v>
      </c>
      <c r="G2203" s="24" t="s">
        <v>27</v>
      </c>
      <c r="H2203" s="25">
        <v>496.66</v>
      </c>
      <c r="I2203" s="25">
        <v>-211.75</v>
      </c>
      <c r="J2203" s="25">
        <v>284.91000000000003</v>
      </c>
      <c r="K2203" s="41">
        <f t="shared" si="72"/>
        <v>2013</v>
      </c>
      <c r="L2203" s="42">
        <f t="shared" si="71"/>
        <v>333.06125147579695</v>
      </c>
      <c r="M2203" s="39">
        <f>(VLOOKUP(DATE(2005,12,1),IGPM!A:B,2,1)/VLOOKUP(DATE(YEAR(F2203),MONTH(F2203),1),IGPM!A:B,2,1))*H2203</f>
        <v>324.04045432325739</v>
      </c>
      <c r="N2203" s="26" t="s">
        <v>28</v>
      </c>
      <c r="O2203" s="26" t="s">
        <v>29</v>
      </c>
      <c r="P2203" s="25">
        <v>-211.75</v>
      </c>
      <c r="Q2203" s="25">
        <v>284.91000000000003</v>
      </c>
      <c r="R2203" s="25">
        <v>1158.3629384556359</v>
      </c>
      <c r="S2203" s="25">
        <v>-493.86572749563265</v>
      </c>
      <c r="T2203" s="27">
        <v>664.49721096000326</v>
      </c>
    </row>
    <row r="2204" spans="1:20">
      <c r="A2204" s="28" t="s">
        <v>2642</v>
      </c>
      <c r="B2204" s="22" t="s">
        <v>2643</v>
      </c>
      <c r="C2204" s="22" t="s">
        <v>91</v>
      </c>
      <c r="D2204" s="22" t="s">
        <v>99</v>
      </c>
      <c r="E2204" s="22" t="s">
        <v>26</v>
      </c>
      <c r="F2204" s="23">
        <v>41332</v>
      </c>
      <c r="G2204" s="24" t="s">
        <v>27</v>
      </c>
      <c r="H2204" s="25">
        <v>1738.33</v>
      </c>
      <c r="I2204" s="25">
        <v>-741.11</v>
      </c>
      <c r="J2204" s="25">
        <v>997.21999999999991</v>
      </c>
      <c r="K2204" s="41">
        <f t="shared" si="72"/>
        <v>2013</v>
      </c>
      <c r="L2204" s="42">
        <f t="shared" si="71"/>
        <v>333.0718246953893</v>
      </c>
      <c r="M2204" s="39">
        <f>(VLOOKUP(DATE(2005,12,1),IGPM!A:B,2,1)/VLOOKUP(DATE(YEAR(F2204),MONTH(F2204),1),IGPM!A:B,2,1))*H2204</f>
        <v>1134.1546389154512</v>
      </c>
      <c r="N2204" s="26" t="s">
        <v>28</v>
      </c>
      <c r="O2204" s="26" t="s">
        <v>29</v>
      </c>
      <c r="P2204" s="25">
        <v>-741.11</v>
      </c>
      <c r="Q2204" s="25">
        <v>997.21999999999991</v>
      </c>
      <c r="R2204" s="25">
        <v>4054.3169307083026</v>
      </c>
      <c r="S2204" s="25">
        <v>-1728.4950616495316</v>
      </c>
      <c r="T2204" s="27">
        <v>2325.821869058771</v>
      </c>
    </row>
    <row r="2205" spans="1:20">
      <c r="A2205" s="28" t="s">
        <v>2644</v>
      </c>
      <c r="B2205" s="22" t="s">
        <v>109</v>
      </c>
      <c r="C2205" s="22" t="s">
        <v>69</v>
      </c>
      <c r="D2205" s="22" t="s">
        <v>105</v>
      </c>
      <c r="E2205" s="22" t="s">
        <v>26</v>
      </c>
      <c r="F2205" s="23">
        <v>41332</v>
      </c>
      <c r="G2205" s="24" t="s">
        <v>27</v>
      </c>
      <c r="H2205" s="25">
        <v>657529.48</v>
      </c>
      <c r="I2205" s="25">
        <v>-283033.27</v>
      </c>
      <c r="J2205" s="25">
        <v>374496.20999999996</v>
      </c>
      <c r="K2205" s="41">
        <f t="shared" si="72"/>
        <v>2013</v>
      </c>
      <c r="L2205" s="42">
        <f t="shared" si="71"/>
        <v>329.88767066147381</v>
      </c>
      <c r="M2205" s="39">
        <f>(VLOOKUP(DATE(2005,12,1),IGPM!A:B,2,1)/VLOOKUP(DATE(YEAR(F2205),MONTH(F2205),1),IGPM!A:B,2,1))*H2205</f>
        <v>428998.00956415891</v>
      </c>
      <c r="N2205" s="26" t="s">
        <v>28</v>
      </c>
      <c r="O2205" s="26" t="s">
        <v>29</v>
      </c>
      <c r="P2205" s="25">
        <v>-283033.27</v>
      </c>
      <c r="Q2205" s="25">
        <v>374496.20999999996</v>
      </c>
      <c r="R2205" s="25">
        <v>1533559.740212633</v>
      </c>
      <c r="S2205" s="25">
        <v>-660120.10292334284</v>
      </c>
      <c r="T2205" s="27">
        <v>873439.6372892902</v>
      </c>
    </row>
    <row r="2206" spans="1:20">
      <c r="A2206" s="28" t="s">
        <v>2645</v>
      </c>
      <c r="B2206" s="22" t="s">
        <v>68</v>
      </c>
      <c r="C2206" s="22" t="s">
        <v>69</v>
      </c>
      <c r="D2206" s="22" t="s">
        <v>25</v>
      </c>
      <c r="E2206" s="22" t="s">
        <v>26</v>
      </c>
      <c r="F2206" s="23">
        <v>41332</v>
      </c>
      <c r="G2206" s="24" t="s">
        <v>27</v>
      </c>
      <c r="H2206" s="25">
        <v>94369.600000000006</v>
      </c>
      <c r="I2206" s="25">
        <v>-42884.89</v>
      </c>
      <c r="J2206" s="25">
        <v>51484.710000000006</v>
      </c>
      <c r="K2206" s="41">
        <f t="shared" si="72"/>
        <v>2013</v>
      </c>
      <c r="L2206" s="42">
        <f t="shared" si="71"/>
        <v>312.47563419190305</v>
      </c>
      <c r="M2206" s="39">
        <f>(VLOOKUP(DATE(2005,12,1),IGPM!A:B,2,1)/VLOOKUP(DATE(YEAR(F2206),MONTH(F2206),1),IGPM!A:B,2,1))*H2206</f>
        <v>61570.426566069487</v>
      </c>
      <c r="N2206" s="26" t="s">
        <v>28</v>
      </c>
      <c r="O2206" s="26" t="s">
        <v>29</v>
      </c>
      <c r="P2206" s="25">
        <v>-42884.89</v>
      </c>
      <c r="Q2206" s="25">
        <v>51484.710000000006</v>
      </c>
      <c r="R2206" s="25">
        <v>220098.753990422</v>
      </c>
      <c r="S2206" s="25">
        <v>-100020.67248368445</v>
      </c>
      <c r="T2206" s="27">
        <v>120078.08150673755</v>
      </c>
    </row>
    <row r="2207" spans="1:20">
      <c r="A2207" s="28" t="s">
        <v>2646</v>
      </c>
      <c r="B2207" s="22" t="s">
        <v>1174</v>
      </c>
      <c r="C2207" s="22" t="s">
        <v>32</v>
      </c>
      <c r="D2207" s="22" t="s">
        <v>25</v>
      </c>
      <c r="E2207" s="22" t="s">
        <v>26</v>
      </c>
      <c r="F2207" s="23">
        <v>41332</v>
      </c>
      <c r="G2207" s="24" t="s">
        <v>27</v>
      </c>
      <c r="H2207" s="25">
        <v>366.58</v>
      </c>
      <c r="I2207" s="25">
        <v>-222.19</v>
      </c>
      <c r="J2207" s="25">
        <v>144.38999999999999</v>
      </c>
      <c r="K2207" s="41">
        <f t="shared" si="72"/>
        <v>2013</v>
      </c>
      <c r="L2207" s="42">
        <f t="shared" si="71"/>
        <v>234.27859039560738</v>
      </c>
      <c r="M2207" s="39">
        <f>(VLOOKUP(DATE(2005,12,1),IGPM!A:B,2,1)/VLOOKUP(DATE(YEAR(F2207),MONTH(F2207),1),IGPM!A:B,2,1))*H2207</f>
        <v>239.17116285954108</v>
      </c>
      <c r="N2207" s="26" t="s">
        <v>28</v>
      </c>
      <c r="O2207" s="26" t="s">
        <v>29</v>
      </c>
      <c r="P2207" s="25">
        <v>-222.19</v>
      </c>
      <c r="Q2207" s="25">
        <v>144.38999999999999</v>
      </c>
      <c r="R2207" s="25">
        <v>854.97661575135305</v>
      </c>
      <c r="S2207" s="25">
        <v>-518.21499878278451</v>
      </c>
      <c r="T2207" s="27">
        <v>336.76161696856855</v>
      </c>
    </row>
    <row r="2208" spans="1:20">
      <c r="A2208" s="28" t="s">
        <v>2647</v>
      </c>
      <c r="B2208" s="22" t="s">
        <v>867</v>
      </c>
      <c r="C2208" s="22" t="s">
        <v>32</v>
      </c>
      <c r="D2208" s="22" t="s">
        <v>25</v>
      </c>
      <c r="E2208" s="22" t="s">
        <v>26</v>
      </c>
      <c r="F2208" s="23">
        <v>41332</v>
      </c>
      <c r="G2208" s="24" t="s">
        <v>27</v>
      </c>
      <c r="H2208" s="25">
        <v>648.57000000000005</v>
      </c>
      <c r="I2208" s="25">
        <v>-328.06</v>
      </c>
      <c r="J2208" s="25">
        <v>320.51000000000005</v>
      </c>
      <c r="K2208" s="41">
        <f t="shared" si="72"/>
        <v>2013</v>
      </c>
      <c r="L2208" s="42">
        <f t="shared" si="71"/>
        <v>280.73200024385784</v>
      </c>
      <c r="M2208" s="39">
        <f>(VLOOKUP(DATE(2005,12,1),IGPM!A:B,2,1)/VLOOKUP(DATE(YEAR(F2208),MONTH(F2208),1),IGPM!A:B,2,1))*H2208</f>
        <v>423.15249357797092</v>
      </c>
      <c r="N2208" s="26" t="s">
        <v>28</v>
      </c>
      <c r="O2208" s="26" t="s">
        <v>29</v>
      </c>
      <c r="P2208" s="25">
        <v>-328.06</v>
      </c>
      <c r="Q2208" s="25">
        <v>320.51000000000005</v>
      </c>
      <c r="R2208" s="25">
        <v>1512.6634941291263</v>
      </c>
      <c r="S2208" s="25">
        <v>-765.13620100220658</v>
      </c>
      <c r="T2208" s="27">
        <v>747.52729312691974</v>
      </c>
    </row>
    <row r="2209" spans="1:20">
      <c r="A2209" s="28" t="s">
        <v>2648</v>
      </c>
      <c r="B2209" s="22" t="s">
        <v>53</v>
      </c>
      <c r="C2209" s="22" t="s">
        <v>32</v>
      </c>
      <c r="D2209" s="22" t="s">
        <v>25</v>
      </c>
      <c r="E2209" s="22" t="s">
        <v>26</v>
      </c>
      <c r="F2209" s="23">
        <v>41332</v>
      </c>
      <c r="G2209" s="24" t="s">
        <v>27</v>
      </c>
      <c r="H2209" s="25">
        <v>648.57000000000005</v>
      </c>
      <c r="I2209" s="25">
        <v>-328.06</v>
      </c>
      <c r="J2209" s="25">
        <v>320.51000000000005</v>
      </c>
      <c r="K2209" s="41">
        <f t="shared" si="72"/>
        <v>2013</v>
      </c>
      <c r="L2209" s="42">
        <f t="shared" si="71"/>
        <v>280.73200024385784</v>
      </c>
      <c r="M2209" s="39">
        <f>(VLOOKUP(DATE(2005,12,1),IGPM!A:B,2,1)/VLOOKUP(DATE(YEAR(F2209),MONTH(F2209),1),IGPM!A:B,2,1))*H2209</f>
        <v>423.15249357797092</v>
      </c>
      <c r="N2209" s="26" t="s">
        <v>28</v>
      </c>
      <c r="O2209" s="26" t="s">
        <v>29</v>
      </c>
      <c r="P2209" s="25">
        <v>-328.06</v>
      </c>
      <c r="Q2209" s="25">
        <v>320.51000000000005</v>
      </c>
      <c r="R2209" s="25">
        <v>1512.6634941291263</v>
      </c>
      <c r="S2209" s="25">
        <v>-765.13620100220658</v>
      </c>
      <c r="T2209" s="27">
        <v>747.52729312691974</v>
      </c>
    </row>
    <row r="2210" spans="1:20">
      <c r="A2210" s="28" t="s">
        <v>2649</v>
      </c>
      <c r="B2210" s="22" t="s">
        <v>1174</v>
      </c>
      <c r="C2210" s="22" t="s">
        <v>32</v>
      </c>
      <c r="D2210" s="22" t="s">
        <v>25</v>
      </c>
      <c r="E2210" s="22" t="s">
        <v>26</v>
      </c>
      <c r="F2210" s="23">
        <v>41332</v>
      </c>
      <c r="G2210" s="24" t="s">
        <v>27</v>
      </c>
      <c r="H2210" s="25">
        <v>366.58</v>
      </c>
      <c r="I2210" s="25">
        <v>-222.19</v>
      </c>
      <c r="J2210" s="25">
        <v>144.38999999999999</v>
      </c>
      <c r="K2210" s="41">
        <f t="shared" si="72"/>
        <v>2013</v>
      </c>
      <c r="L2210" s="42">
        <f t="shared" si="71"/>
        <v>234.27859039560738</v>
      </c>
      <c r="M2210" s="39">
        <f>(VLOOKUP(DATE(2005,12,1),IGPM!A:B,2,1)/VLOOKUP(DATE(YEAR(F2210),MONTH(F2210),1),IGPM!A:B,2,1))*H2210</f>
        <v>239.17116285954108</v>
      </c>
      <c r="N2210" s="26" t="s">
        <v>28</v>
      </c>
      <c r="O2210" s="26" t="s">
        <v>29</v>
      </c>
      <c r="P2210" s="25">
        <v>-222.19</v>
      </c>
      <c r="Q2210" s="25">
        <v>144.38999999999999</v>
      </c>
      <c r="R2210" s="25">
        <v>854.97661575135305</v>
      </c>
      <c r="S2210" s="25">
        <v>-518.21499878278451</v>
      </c>
      <c r="T2210" s="27">
        <v>336.76161696856855</v>
      </c>
    </row>
    <row r="2211" spans="1:20">
      <c r="A2211" s="28" t="s">
        <v>2650</v>
      </c>
      <c r="B2211" s="22" t="s">
        <v>867</v>
      </c>
      <c r="C2211" s="22" t="s">
        <v>32</v>
      </c>
      <c r="D2211" s="22" t="s">
        <v>25</v>
      </c>
      <c r="E2211" s="22" t="s">
        <v>26</v>
      </c>
      <c r="F2211" s="23">
        <v>41332</v>
      </c>
      <c r="G2211" s="24" t="s">
        <v>27</v>
      </c>
      <c r="H2211" s="25">
        <v>648.57000000000005</v>
      </c>
      <c r="I2211" s="25">
        <v>-328.06</v>
      </c>
      <c r="J2211" s="25">
        <v>320.51000000000005</v>
      </c>
      <c r="K2211" s="41">
        <f t="shared" si="72"/>
        <v>2013</v>
      </c>
      <c r="L2211" s="42">
        <f t="shared" si="71"/>
        <v>280.73200024385784</v>
      </c>
      <c r="M2211" s="39">
        <f>(VLOOKUP(DATE(2005,12,1),IGPM!A:B,2,1)/VLOOKUP(DATE(YEAR(F2211),MONTH(F2211),1),IGPM!A:B,2,1))*H2211</f>
        <v>423.15249357797092</v>
      </c>
      <c r="N2211" s="26" t="s">
        <v>28</v>
      </c>
      <c r="O2211" s="26" t="s">
        <v>29</v>
      </c>
      <c r="P2211" s="25">
        <v>-328.06</v>
      </c>
      <c r="Q2211" s="25">
        <v>320.51000000000005</v>
      </c>
      <c r="R2211" s="25">
        <v>1512.6634941291263</v>
      </c>
      <c r="S2211" s="25">
        <v>-765.13620100220658</v>
      </c>
      <c r="T2211" s="27">
        <v>747.52729312691974</v>
      </c>
    </row>
    <row r="2212" spans="1:20">
      <c r="A2212" s="28" t="s">
        <v>2651</v>
      </c>
      <c r="B2212" s="22" t="s">
        <v>867</v>
      </c>
      <c r="C2212" s="22" t="s">
        <v>32</v>
      </c>
      <c r="D2212" s="22" t="s">
        <v>25</v>
      </c>
      <c r="E2212" s="22" t="s">
        <v>26</v>
      </c>
      <c r="F2212" s="23">
        <v>41332</v>
      </c>
      <c r="G2212" s="24" t="s">
        <v>27</v>
      </c>
      <c r="H2212" s="25">
        <v>648.57000000000005</v>
      </c>
      <c r="I2212" s="25">
        <v>-328.06</v>
      </c>
      <c r="J2212" s="25">
        <v>320.51000000000005</v>
      </c>
      <c r="K2212" s="41">
        <f t="shared" si="72"/>
        <v>2013</v>
      </c>
      <c r="L2212" s="42">
        <f t="shared" si="71"/>
        <v>280.73200024385784</v>
      </c>
      <c r="M2212" s="39">
        <f>(VLOOKUP(DATE(2005,12,1),IGPM!A:B,2,1)/VLOOKUP(DATE(YEAR(F2212),MONTH(F2212),1),IGPM!A:B,2,1))*H2212</f>
        <v>423.15249357797092</v>
      </c>
      <c r="N2212" s="26" t="s">
        <v>28</v>
      </c>
      <c r="O2212" s="26" t="s">
        <v>29</v>
      </c>
      <c r="P2212" s="25">
        <v>-328.06</v>
      </c>
      <c r="Q2212" s="25">
        <v>320.51000000000005</v>
      </c>
      <c r="R2212" s="25">
        <v>1512.6634941291263</v>
      </c>
      <c r="S2212" s="25">
        <v>-765.13620100220658</v>
      </c>
      <c r="T2212" s="27">
        <v>747.52729312691974</v>
      </c>
    </row>
    <row r="2213" spans="1:20">
      <c r="A2213" s="28" t="s">
        <v>2652</v>
      </c>
      <c r="B2213" s="22" t="s">
        <v>220</v>
      </c>
      <c r="C2213" s="22" t="s">
        <v>32</v>
      </c>
      <c r="D2213" s="22" t="s">
        <v>25</v>
      </c>
      <c r="E2213" s="22" t="s">
        <v>26</v>
      </c>
      <c r="F2213" s="23">
        <v>41332</v>
      </c>
      <c r="G2213" s="24" t="s">
        <v>27</v>
      </c>
      <c r="H2213" s="25">
        <v>6805.27</v>
      </c>
      <c r="I2213" s="25">
        <v>-3987.83</v>
      </c>
      <c r="J2213" s="25">
        <v>2817.4400000000005</v>
      </c>
      <c r="K2213" s="41">
        <f t="shared" si="72"/>
        <v>2013</v>
      </c>
      <c r="L2213" s="42">
        <f t="shared" si="71"/>
        <v>242.32435685573358</v>
      </c>
      <c r="M2213" s="39">
        <f>(VLOOKUP(DATE(2005,12,1),IGPM!A:B,2,1)/VLOOKUP(DATE(YEAR(F2213),MONTH(F2213),1),IGPM!A:B,2,1))*H2213</f>
        <v>4440.0249317288162</v>
      </c>
      <c r="N2213" s="26" t="s">
        <v>28</v>
      </c>
      <c r="O2213" s="26" t="s">
        <v>29</v>
      </c>
      <c r="P2213" s="25">
        <v>-3987.83</v>
      </c>
      <c r="Q2213" s="25">
        <v>2817.4400000000005</v>
      </c>
      <c r="R2213" s="25">
        <v>15871.969867080068</v>
      </c>
      <c r="S2213" s="25">
        <v>-9300.8385552722975</v>
      </c>
      <c r="T2213" s="27">
        <v>6571.1313118077705</v>
      </c>
    </row>
    <row r="2214" spans="1:20">
      <c r="A2214" s="28" t="s">
        <v>2653</v>
      </c>
      <c r="B2214" s="22" t="s">
        <v>220</v>
      </c>
      <c r="C2214" s="22" t="s">
        <v>32</v>
      </c>
      <c r="D2214" s="22" t="s">
        <v>25</v>
      </c>
      <c r="E2214" s="22" t="s">
        <v>26</v>
      </c>
      <c r="F2214" s="23">
        <v>41332</v>
      </c>
      <c r="G2214" s="24" t="s">
        <v>27</v>
      </c>
      <c r="H2214" s="25">
        <v>6805.27</v>
      </c>
      <c r="I2214" s="25">
        <v>-3987.83</v>
      </c>
      <c r="J2214" s="25">
        <v>2817.4400000000005</v>
      </c>
      <c r="K2214" s="41">
        <f t="shared" si="72"/>
        <v>2013</v>
      </c>
      <c r="L2214" s="42">
        <f t="shared" si="71"/>
        <v>242.32435685573358</v>
      </c>
      <c r="M2214" s="39">
        <f>(VLOOKUP(DATE(2005,12,1),IGPM!A:B,2,1)/VLOOKUP(DATE(YEAR(F2214),MONTH(F2214),1),IGPM!A:B,2,1))*H2214</f>
        <v>4440.0249317288162</v>
      </c>
      <c r="N2214" s="26" t="s">
        <v>28</v>
      </c>
      <c r="O2214" s="26" t="s">
        <v>29</v>
      </c>
      <c r="P2214" s="25">
        <v>-3987.83</v>
      </c>
      <c r="Q2214" s="25">
        <v>2817.4400000000005</v>
      </c>
      <c r="R2214" s="25">
        <v>15871.969867080068</v>
      </c>
      <c r="S2214" s="25">
        <v>-9300.8385552722975</v>
      </c>
      <c r="T2214" s="27">
        <v>6571.1313118077705</v>
      </c>
    </row>
    <row r="2215" spans="1:20">
      <c r="A2215" s="28" t="s">
        <v>2654</v>
      </c>
      <c r="B2215" s="22" t="s">
        <v>2028</v>
      </c>
      <c r="C2215" s="22" t="s">
        <v>32</v>
      </c>
      <c r="D2215" s="22" t="s">
        <v>25</v>
      </c>
      <c r="E2215" s="22" t="s">
        <v>26</v>
      </c>
      <c r="F2215" s="23">
        <v>41332</v>
      </c>
      <c r="G2215" s="24" t="s">
        <v>27</v>
      </c>
      <c r="H2215" s="25">
        <v>4023.01</v>
      </c>
      <c r="I2215" s="25">
        <v>-2873.43</v>
      </c>
      <c r="J2215" s="25">
        <v>1149.5800000000004</v>
      </c>
      <c r="K2215" s="41">
        <f t="shared" si="72"/>
        <v>2013</v>
      </c>
      <c r="L2215" s="42">
        <f t="shared" si="71"/>
        <v>198.81027900453466</v>
      </c>
      <c r="M2215" s="39">
        <f>(VLOOKUP(DATE(2005,12,1),IGPM!A:B,2,1)/VLOOKUP(DATE(YEAR(F2215),MONTH(F2215),1),IGPM!A:B,2,1))*H2215</f>
        <v>2624.7694361273461</v>
      </c>
      <c r="N2215" s="26" t="s">
        <v>28</v>
      </c>
      <c r="O2215" s="26" t="s">
        <v>29</v>
      </c>
      <c r="P2215" s="25">
        <v>-2873.43</v>
      </c>
      <c r="Q2215" s="25">
        <v>1149.5800000000004</v>
      </c>
      <c r="R2215" s="25">
        <v>9382.8890690540975</v>
      </c>
      <c r="S2215" s="25">
        <v>-6701.7171067663548</v>
      </c>
      <c r="T2215" s="27">
        <v>2681.1719622877426</v>
      </c>
    </row>
    <row r="2216" spans="1:20">
      <c r="A2216" s="28" t="s">
        <v>2655</v>
      </c>
      <c r="B2216" s="22" t="s">
        <v>2028</v>
      </c>
      <c r="C2216" s="22" t="s">
        <v>32</v>
      </c>
      <c r="D2216" s="22" t="s">
        <v>25</v>
      </c>
      <c r="E2216" s="22" t="s">
        <v>26</v>
      </c>
      <c r="F2216" s="23">
        <v>41332</v>
      </c>
      <c r="G2216" s="24" t="s">
        <v>27</v>
      </c>
      <c r="H2216" s="25">
        <v>4023.01</v>
      </c>
      <c r="I2216" s="25">
        <v>-2873.43</v>
      </c>
      <c r="J2216" s="25">
        <v>1149.5800000000004</v>
      </c>
      <c r="K2216" s="41">
        <f t="shared" si="72"/>
        <v>2013</v>
      </c>
      <c r="L2216" s="42">
        <f t="shared" si="71"/>
        <v>198.81027900453466</v>
      </c>
      <c r="M2216" s="39">
        <f>(VLOOKUP(DATE(2005,12,1),IGPM!A:B,2,1)/VLOOKUP(DATE(YEAR(F2216),MONTH(F2216),1),IGPM!A:B,2,1))*H2216</f>
        <v>2624.7694361273461</v>
      </c>
      <c r="N2216" s="26" t="s">
        <v>28</v>
      </c>
      <c r="O2216" s="26" t="s">
        <v>29</v>
      </c>
      <c r="P2216" s="25">
        <v>-2873.43</v>
      </c>
      <c r="Q2216" s="25">
        <v>1149.5800000000004</v>
      </c>
      <c r="R2216" s="25">
        <v>9382.8890690540975</v>
      </c>
      <c r="S2216" s="25">
        <v>-6701.7171067663548</v>
      </c>
      <c r="T2216" s="27">
        <v>2681.1719622877426</v>
      </c>
    </row>
    <row r="2217" spans="1:20">
      <c r="A2217" s="28" t="s">
        <v>2656</v>
      </c>
      <c r="B2217" s="22" t="s">
        <v>53</v>
      </c>
      <c r="C2217" s="22" t="s">
        <v>32</v>
      </c>
      <c r="D2217" s="22" t="s">
        <v>25</v>
      </c>
      <c r="E2217" s="22" t="s">
        <v>26</v>
      </c>
      <c r="F2217" s="23">
        <v>41332</v>
      </c>
      <c r="G2217" s="24" t="s">
        <v>27</v>
      </c>
      <c r="H2217" s="25">
        <v>8591.19</v>
      </c>
      <c r="I2217" s="25">
        <v>-4345.63</v>
      </c>
      <c r="J2217" s="25">
        <v>4245.5600000000004</v>
      </c>
      <c r="K2217" s="41">
        <f t="shared" si="72"/>
        <v>2013</v>
      </c>
      <c r="L2217" s="42">
        <f t="shared" si="71"/>
        <v>280.73006215439415</v>
      </c>
      <c r="M2217" s="39">
        <f>(VLOOKUP(DATE(2005,12,1),IGPM!A:B,2,1)/VLOOKUP(DATE(YEAR(F2217),MONTH(F2217),1),IGPM!A:B,2,1))*H2217</f>
        <v>5605.2291522921632</v>
      </c>
      <c r="N2217" s="26" t="s">
        <v>28</v>
      </c>
      <c r="O2217" s="26" t="s">
        <v>29</v>
      </c>
      <c r="P2217" s="25">
        <v>-4345.63</v>
      </c>
      <c r="Q2217" s="25">
        <v>4245.5600000000004</v>
      </c>
      <c r="R2217" s="25">
        <v>20037.281225044651</v>
      </c>
      <c r="S2217" s="25">
        <v>-10135.337527163383</v>
      </c>
      <c r="T2217" s="27">
        <v>9901.9436978812682</v>
      </c>
    </row>
    <row r="2218" spans="1:20">
      <c r="A2218" s="28" t="s">
        <v>2657</v>
      </c>
      <c r="B2218" s="22" t="s">
        <v>53</v>
      </c>
      <c r="C2218" s="22" t="s">
        <v>32</v>
      </c>
      <c r="D2218" s="22" t="s">
        <v>25</v>
      </c>
      <c r="E2218" s="22" t="s">
        <v>26</v>
      </c>
      <c r="F2218" s="23">
        <v>41332</v>
      </c>
      <c r="G2218" s="24" t="s">
        <v>27</v>
      </c>
      <c r="H2218" s="25">
        <v>8591.19</v>
      </c>
      <c r="I2218" s="25">
        <v>-4345.63</v>
      </c>
      <c r="J2218" s="25">
        <v>4245.5600000000004</v>
      </c>
      <c r="K2218" s="41">
        <f t="shared" si="72"/>
        <v>2013</v>
      </c>
      <c r="L2218" s="42">
        <f t="shared" si="71"/>
        <v>280.73006215439415</v>
      </c>
      <c r="M2218" s="39">
        <f>(VLOOKUP(DATE(2005,12,1),IGPM!A:B,2,1)/VLOOKUP(DATE(YEAR(F2218),MONTH(F2218),1),IGPM!A:B,2,1))*H2218</f>
        <v>5605.2291522921632</v>
      </c>
      <c r="N2218" s="26" t="s">
        <v>28</v>
      </c>
      <c r="O2218" s="26" t="s">
        <v>29</v>
      </c>
      <c r="P2218" s="25">
        <v>-4345.63</v>
      </c>
      <c r="Q2218" s="25">
        <v>4245.5600000000004</v>
      </c>
      <c r="R2218" s="25">
        <v>20037.281225044651</v>
      </c>
      <c r="S2218" s="25">
        <v>-10135.337527163383</v>
      </c>
      <c r="T2218" s="27">
        <v>9901.9436978812682</v>
      </c>
    </row>
    <row r="2219" spans="1:20">
      <c r="A2219" s="28" t="s">
        <v>2658</v>
      </c>
      <c r="B2219" s="22" t="s">
        <v>331</v>
      </c>
      <c r="C2219" s="22" t="s">
        <v>32</v>
      </c>
      <c r="D2219" s="22" t="s">
        <v>25</v>
      </c>
      <c r="E2219" s="22" t="s">
        <v>26</v>
      </c>
      <c r="F2219" s="23">
        <v>41332</v>
      </c>
      <c r="G2219" s="24" t="s">
        <v>27</v>
      </c>
      <c r="H2219" s="25">
        <v>8816.7800000000007</v>
      </c>
      <c r="I2219" s="25">
        <v>-4394.84</v>
      </c>
      <c r="J2219" s="25">
        <v>4421.9400000000005</v>
      </c>
      <c r="K2219" s="41">
        <f t="shared" si="72"/>
        <v>2013</v>
      </c>
      <c r="L2219" s="42">
        <f t="shared" si="71"/>
        <v>284.87561776993016</v>
      </c>
      <c r="M2219" s="39">
        <f>(VLOOKUP(DATE(2005,12,1),IGPM!A:B,2,1)/VLOOKUP(DATE(YEAR(F2219),MONTH(F2219),1),IGPM!A:B,2,1))*H2219</f>
        <v>5752.4129119885019</v>
      </c>
      <c r="N2219" s="26" t="s">
        <v>28</v>
      </c>
      <c r="O2219" s="26" t="s">
        <v>29</v>
      </c>
      <c r="P2219" s="25">
        <v>-4394.84</v>
      </c>
      <c r="Q2219" s="25">
        <v>4421.9400000000005</v>
      </c>
      <c r="R2219" s="25">
        <v>20563.42606313551</v>
      </c>
      <c r="S2219" s="25">
        <v>-10250.110289619393</v>
      </c>
      <c r="T2219" s="27">
        <v>10313.315773516117</v>
      </c>
    </row>
    <row r="2220" spans="1:20">
      <c r="A2220" s="28" t="s">
        <v>2659</v>
      </c>
      <c r="B2220" s="22" t="s">
        <v>2036</v>
      </c>
      <c r="C2220" s="22" t="s">
        <v>32</v>
      </c>
      <c r="D2220" s="22" t="s">
        <v>25</v>
      </c>
      <c r="E2220" s="22" t="s">
        <v>26</v>
      </c>
      <c r="F2220" s="23">
        <v>41332</v>
      </c>
      <c r="G2220" s="24" t="s">
        <v>27</v>
      </c>
      <c r="H2220" s="25">
        <v>582.77</v>
      </c>
      <c r="I2220" s="25">
        <v>-381.31</v>
      </c>
      <c r="J2220" s="25">
        <v>201.45999999999998</v>
      </c>
      <c r="K2220" s="41">
        <f t="shared" si="72"/>
        <v>2013</v>
      </c>
      <c r="L2220" s="42">
        <f t="shared" si="71"/>
        <v>217.02378642049774</v>
      </c>
      <c r="M2220" s="39">
        <f>(VLOOKUP(DATE(2005,12,1),IGPM!A:B,2,1)/VLOOKUP(DATE(YEAR(F2220),MONTH(F2220),1),IGPM!A:B,2,1))*H2220</f>
        <v>380.22199405219806</v>
      </c>
      <c r="N2220" s="26" t="s">
        <v>28</v>
      </c>
      <c r="O2220" s="26" t="s">
        <v>29</v>
      </c>
      <c r="P2220" s="25">
        <v>-381.31</v>
      </c>
      <c r="Q2220" s="25">
        <v>201.45999999999998</v>
      </c>
      <c r="R2220" s="25">
        <v>1359.1977804610619</v>
      </c>
      <c r="S2220" s="25">
        <v>-889.33147840075412</v>
      </c>
      <c r="T2220" s="27">
        <v>469.86630206030782</v>
      </c>
    </row>
    <row r="2221" spans="1:20">
      <c r="A2221" s="28" t="s">
        <v>2660</v>
      </c>
      <c r="B2221" s="22" t="s">
        <v>331</v>
      </c>
      <c r="C2221" s="22" t="s">
        <v>32</v>
      </c>
      <c r="D2221" s="22" t="s">
        <v>25</v>
      </c>
      <c r="E2221" s="22" t="s">
        <v>26</v>
      </c>
      <c r="F2221" s="23">
        <v>41332</v>
      </c>
      <c r="G2221" s="24" t="s">
        <v>27</v>
      </c>
      <c r="H2221" s="25">
        <v>8816.7800000000007</v>
      </c>
      <c r="I2221" s="25">
        <v>-4394.84</v>
      </c>
      <c r="J2221" s="25">
        <v>4421.9400000000005</v>
      </c>
      <c r="K2221" s="41">
        <f t="shared" si="72"/>
        <v>2013</v>
      </c>
      <c r="L2221" s="42">
        <f t="shared" si="71"/>
        <v>284.87561776993016</v>
      </c>
      <c r="M2221" s="39">
        <f>(VLOOKUP(DATE(2005,12,1),IGPM!A:B,2,1)/VLOOKUP(DATE(YEAR(F2221),MONTH(F2221),1),IGPM!A:B,2,1))*H2221</f>
        <v>5752.4129119885019</v>
      </c>
      <c r="N2221" s="26" t="s">
        <v>28</v>
      </c>
      <c r="O2221" s="26" t="s">
        <v>29</v>
      </c>
      <c r="P2221" s="25">
        <v>-4394.84</v>
      </c>
      <c r="Q2221" s="25">
        <v>4421.9400000000005</v>
      </c>
      <c r="R2221" s="25">
        <v>20563.42606313551</v>
      </c>
      <c r="S2221" s="25">
        <v>-10250.110289619393</v>
      </c>
      <c r="T2221" s="27">
        <v>10313.315773516117</v>
      </c>
    </row>
    <row r="2222" spans="1:20">
      <c r="A2222" s="28" t="s">
        <v>2661</v>
      </c>
      <c r="B2222" s="22" t="s">
        <v>2036</v>
      </c>
      <c r="C2222" s="22" t="s">
        <v>32</v>
      </c>
      <c r="D2222" s="22" t="s">
        <v>25</v>
      </c>
      <c r="E2222" s="22" t="s">
        <v>26</v>
      </c>
      <c r="F2222" s="23">
        <v>41332</v>
      </c>
      <c r="G2222" s="24" t="s">
        <v>27</v>
      </c>
      <c r="H2222" s="25">
        <v>582.77</v>
      </c>
      <c r="I2222" s="25">
        <v>-381.31</v>
      </c>
      <c r="J2222" s="25">
        <v>201.45999999999998</v>
      </c>
      <c r="K2222" s="41">
        <f t="shared" si="72"/>
        <v>2013</v>
      </c>
      <c r="L2222" s="42">
        <f t="shared" si="71"/>
        <v>217.02378642049774</v>
      </c>
      <c r="M2222" s="39">
        <f>(VLOOKUP(DATE(2005,12,1),IGPM!A:B,2,1)/VLOOKUP(DATE(YEAR(F2222),MONTH(F2222),1),IGPM!A:B,2,1))*H2222</f>
        <v>380.22199405219806</v>
      </c>
      <c r="N2222" s="26" t="s">
        <v>28</v>
      </c>
      <c r="O2222" s="26" t="s">
        <v>29</v>
      </c>
      <c r="P2222" s="25">
        <v>-381.31</v>
      </c>
      <c r="Q2222" s="25">
        <v>201.45999999999998</v>
      </c>
      <c r="R2222" s="25">
        <v>1359.1977804610619</v>
      </c>
      <c r="S2222" s="25">
        <v>-889.33147840075412</v>
      </c>
      <c r="T2222" s="27">
        <v>469.86630206030782</v>
      </c>
    </row>
    <row r="2223" spans="1:20">
      <c r="A2223" s="28" t="s">
        <v>2662</v>
      </c>
      <c r="B2223" s="22" t="s">
        <v>780</v>
      </c>
      <c r="C2223" s="22" t="s">
        <v>32</v>
      </c>
      <c r="D2223" s="22" t="s">
        <v>25</v>
      </c>
      <c r="E2223" s="22" t="s">
        <v>26</v>
      </c>
      <c r="F2223" s="23">
        <v>41332</v>
      </c>
      <c r="G2223" s="24" t="s">
        <v>27</v>
      </c>
      <c r="H2223" s="25">
        <v>159.79</v>
      </c>
      <c r="I2223" s="25">
        <v>-104.55</v>
      </c>
      <c r="J2223" s="25">
        <v>55.239999999999995</v>
      </c>
      <c r="K2223" s="41">
        <f t="shared" si="72"/>
        <v>2013</v>
      </c>
      <c r="L2223" s="42">
        <f t="shared" si="71"/>
        <v>217.02706838833095</v>
      </c>
      <c r="M2223" s="39">
        <f>(VLOOKUP(DATE(2005,12,1),IGPM!A:B,2,1)/VLOOKUP(DATE(YEAR(F2223),MONTH(F2223),1),IGPM!A:B,2,1))*H2223</f>
        <v>104.25326017056597</v>
      </c>
      <c r="N2223" s="26" t="s">
        <v>28</v>
      </c>
      <c r="O2223" s="26" t="s">
        <v>29</v>
      </c>
      <c r="P2223" s="25">
        <v>-104.55</v>
      </c>
      <c r="Q2223" s="25">
        <v>55.239999999999995</v>
      </c>
      <c r="R2223" s="25">
        <v>372.67912442279641</v>
      </c>
      <c r="S2223" s="25">
        <v>-243.84255872334541</v>
      </c>
      <c r="T2223" s="27">
        <v>128.836565699451</v>
      </c>
    </row>
    <row r="2224" spans="1:20">
      <c r="A2224" s="28" t="s">
        <v>2663</v>
      </c>
      <c r="B2224" s="22" t="s">
        <v>780</v>
      </c>
      <c r="C2224" s="22" t="s">
        <v>32</v>
      </c>
      <c r="D2224" s="22" t="s">
        <v>25</v>
      </c>
      <c r="E2224" s="22" t="s">
        <v>26</v>
      </c>
      <c r="F2224" s="23">
        <v>41332</v>
      </c>
      <c r="G2224" s="24" t="s">
        <v>27</v>
      </c>
      <c r="H2224" s="25">
        <v>159.78</v>
      </c>
      <c r="I2224" s="25">
        <v>-104.55</v>
      </c>
      <c r="J2224" s="25">
        <v>55.230000000000004</v>
      </c>
      <c r="K2224" s="41">
        <f t="shared" si="72"/>
        <v>2013</v>
      </c>
      <c r="L2224" s="42">
        <f t="shared" si="71"/>
        <v>217.01348637015781</v>
      </c>
      <c r="M2224" s="39">
        <f>(VLOOKUP(DATE(2005,12,1),IGPM!A:B,2,1)/VLOOKUP(DATE(YEAR(F2224),MONTH(F2224),1),IGPM!A:B,2,1))*H2224</f>
        <v>104.24673577854078</v>
      </c>
      <c r="N2224" s="26" t="s">
        <v>28</v>
      </c>
      <c r="O2224" s="26" t="s">
        <v>29</v>
      </c>
      <c r="P2224" s="25">
        <v>-104.55</v>
      </c>
      <c r="Q2224" s="25">
        <v>55.230000000000004</v>
      </c>
      <c r="R2224" s="25">
        <v>372.65580136600801</v>
      </c>
      <c r="S2224" s="25">
        <v>-243.84255872334541</v>
      </c>
      <c r="T2224" s="27">
        <v>128.8132426426626</v>
      </c>
    </row>
    <row r="2225" spans="1:20">
      <c r="A2225" s="28" t="s">
        <v>2664</v>
      </c>
      <c r="B2225" s="22" t="s">
        <v>768</v>
      </c>
      <c r="C2225" s="22" t="s">
        <v>82</v>
      </c>
      <c r="D2225" s="22" t="s">
        <v>25</v>
      </c>
      <c r="E2225" s="22" t="s">
        <v>26</v>
      </c>
      <c r="F2225" s="23">
        <v>41332</v>
      </c>
      <c r="G2225" s="24" t="s">
        <v>27</v>
      </c>
      <c r="H2225" s="25">
        <v>310.19</v>
      </c>
      <c r="I2225" s="25">
        <v>-310.19</v>
      </c>
      <c r="J2225" s="25">
        <v>0</v>
      </c>
      <c r="K2225" s="41">
        <f t="shared" si="72"/>
        <v>2013</v>
      </c>
      <c r="L2225" s="42">
        <f t="shared" si="71"/>
        <v>142</v>
      </c>
      <c r="M2225" s="39">
        <f>(VLOOKUP(DATE(2005,12,1),IGPM!A:B,2,1)/VLOOKUP(DATE(YEAR(F2225),MONTH(F2225),1),IGPM!A:B,2,1))*H2225</f>
        <v>202.38011622947531</v>
      </c>
      <c r="N2225" s="26" t="s">
        <v>28</v>
      </c>
      <c r="O2225" s="26" t="s">
        <v>29</v>
      </c>
      <c r="P2225" s="25">
        <v>-310.19</v>
      </c>
      <c r="Q2225" s="25">
        <v>0</v>
      </c>
      <c r="R2225" s="25">
        <v>723.45789852122925</v>
      </c>
      <c r="S2225" s="25">
        <v>-723.45789852122925</v>
      </c>
      <c r="T2225" s="27">
        <v>0</v>
      </c>
    </row>
    <row r="2226" spans="1:20">
      <c r="A2226" s="28" t="s">
        <v>2665</v>
      </c>
      <c r="B2226" s="22" t="s">
        <v>23</v>
      </c>
      <c r="C2226" s="22" t="s">
        <v>24</v>
      </c>
      <c r="D2226" s="22" t="s">
        <v>25</v>
      </c>
      <c r="E2226" s="22" t="s">
        <v>26</v>
      </c>
      <c r="F2226" s="23">
        <v>41332</v>
      </c>
      <c r="G2226" s="24" t="s">
        <v>27</v>
      </c>
      <c r="H2226" s="25">
        <v>968.15</v>
      </c>
      <c r="I2226" s="25">
        <v>-691.51</v>
      </c>
      <c r="J2226" s="25">
        <v>276.64</v>
      </c>
      <c r="K2226" s="41">
        <f t="shared" si="72"/>
        <v>2013</v>
      </c>
      <c r="L2226" s="42">
        <f t="shared" si="71"/>
        <v>198.8073925178233</v>
      </c>
      <c r="M2226" s="39">
        <f>(VLOOKUP(DATE(2005,12,1),IGPM!A:B,2,1)/VLOOKUP(DATE(YEAR(F2226),MONTH(F2226),1),IGPM!A:B,2,1))*H2226</f>
        <v>631.65901391910279</v>
      </c>
      <c r="N2226" s="26" t="s">
        <v>28</v>
      </c>
      <c r="O2226" s="26" t="s">
        <v>29</v>
      </c>
      <c r="P2226" s="25">
        <v>-691.51</v>
      </c>
      <c r="Q2226" s="25">
        <v>276.64</v>
      </c>
      <c r="R2226" s="25">
        <v>2258.0217429747195</v>
      </c>
      <c r="S2226" s="25">
        <v>-1612.8126999787719</v>
      </c>
      <c r="T2226" s="27">
        <v>645.20904299594758</v>
      </c>
    </row>
    <row r="2227" spans="1:20">
      <c r="A2227" s="28" t="s">
        <v>2666</v>
      </c>
      <c r="B2227" s="22" t="s">
        <v>245</v>
      </c>
      <c r="C2227" s="22" t="s">
        <v>24</v>
      </c>
      <c r="D2227" s="22" t="s">
        <v>25</v>
      </c>
      <c r="E2227" s="22" t="s">
        <v>26</v>
      </c>
      <c r="F2227" s="23">
        <v>41332</v>
      </c>
      <c r="G2227" s="24" t="s">
        <v>27</v>
      </c>
      <c r="H2227" s="25">
        <v>253.79</v>
      </c>
      <c r="I2227" s="25">
        <v>-251.36</v>
      </c>
      <c r="J2227" s="25">
        <v>2.4299999999999784</v>
      </c>
      <c r="K2227" s="41">
        <f t="shared" si="72"/>
        <v>2013</v>
      </c>
      <c r="L2227" s="42">
        <f t="shared" si="71"/>
        <v>143.37277211966898</v>
      </c>
      <c r="M2227" s="39">
        <f>(VLOOKUP(DATE(2005,12,1),IGPM!A:B,2,1)/VLOOKUP(DATE(YEAR(F2227),MONTH(F2227),1),IGPM!A:B,2,1))*H2227</f>
        <v>165.5825452073843</v>
      </c>
      <c r="N2227" s="26" t="s">
        <v>28</v>
      </c>
      <c r="O2227" s="26" t="s">
        <v>29</v>
      </c>
      <c r="P2227" s="25">
        <v>-251.36</v>
      </c>
      <c r="Q2227" s="25">
        <v>2.4299999999999784</v>
      </c>
      <c r="R2227" s="25">
        <v>591.91585823431694</v>
      </c>
      <c r="S2227" s="25">
        <v>-586.24835543472125</v>
      </c>
      <c r="T2227" s="27">
        <v>5.6675027995956953</v>
      </c>
    </row>
    <row r="2228" spans="1:20">
      <c r="A2228" s="28" t="s">
        <v>2667</v>
      </c>
      <c r="B2228" s="22" t="s">
        <v>328</v>
      </c>
      <c r="C2228" s="22" t="s">
        <v>24</v>
      </c>
      <c r="D2228" s="22" t="s">
        <v>25</v>
      </c>
      <c r="E2228" s="22" t="s">
        <v>26</v>
      </c>
      <c r="F2228" s="23">
        <v>41332</v>
      </c>
      <c r="G2228" s="24" t="s">
        <v>27</v>
      </c>
      <c r="H2228" s="25">
        <v>1973.91</v>
      </c>
      <c r="I2228" s="25">
        <v>-1973.91</v>
      </c>
      <c r="J2228" s="25">
        <v>0</v>
      </c>
      <c r="K2228" s="41">
        <f t="shared" si="72"/>
        <v>2013</v>
      </c>
      <c r="L2228" s="42">
        <f t="shared" si="71"/>
        <v>142</v>
      </c>
      <c r="M2228" s="39">
        <f>(VLOOKUP(DATE(2005,12,1),IGPM!A:B,2,1)/VLOOKUP(DATE(YEAR(F2228),MONTH(F2228),1),IGPM!A:B,2,1))*H2228</f>
        <v>1287.8562662449583</v>
      </c>
      <c r="N2228" s="26" t="s">
        <v>28</v>
      </c>
      <c r="O2228" s="26" t="s">
        <v>29</v>
      </c>
      <c r="P2228" s="25">
        <v>-1973.91</v>
      </c>
      <c r="Q2228" s="25">
        <v>0</v>
      </c>
      <c r="R2228" s="25">
        <v>4603.7615025308351</v>
      </c>
      <c r="S2228" s="25">
        <v>-4603.7615025308351</v>
      </c>
      <c r="T2228" s="27">
        <v>0</v>
      </c>
    </row>
    <row r="2229" spans="1:20">
      <c r="A2229" s="28" t="s">
        <v>2668</v>
      </c>
      <c r="B2229" s="22" t="s">
        <v>913</v>
      </c>
      <c r="C2229" s="22" t="s">
        <v>24</v>
      </c>
      <c r="D2229" s="22" t="s">
        <v>25</v>
      </c>
      <c r="E2229" s="22" t="s">
        <v>26</v>
      </c>
      <c r="F2229" s="23">
        <v>41332</v>
      </c>
      <c r="G2229" s="24" t="s">
        <v>27</v>
      </c>
      <c r="H2229" s="25">
        <v>4821.97</v>
      </c>
      <c r="I2229" s="25">
        <v>-4821.97</v>
      </c>
      <c r="J2229" s="25">
        <v>0</v>
      </c>
      <c r="K2229" s="41">
        <f t="shared" si="72"/>
        <v>2013</v>
      </c>
      <c r="L2229" s="42">
        <f t="shared" si="71"/>
        <v>142</v>
      </c>
      <c r="M2229" s="39">
        <f>(VLOOKUP(DATE(2005,12,1),IGPM!A:B,2,1)/VLOOKUP(DATE(YEAR(F2229),MONTH(F2229),1),IGPM!A:B,2,1))*H2229</f>
        <v>3146.0422613722012</v>
      </c>
      <c r="N2229" s="26" t="s">
        <v>28</v>
      </c>
      <c r="O2229" s="26" t="s">
        <v>29</v>
      </c>
      <c r="P2229" s="25">
        <v>-4821.97</v>
      </c>
      <c r="Q2229" s="25">
        <v>0</v>
      </c>
      <c r="R2229" s="25">
        <v>11246.308014224869</v>
      </c>
      <c r="S2229" s="25">
        <v>-11246.308014224869</v>
      </c>
      <c r="T2229" s="27">
        <v>0</v>
      </c>
    </row>
    <row r="2230" spans="1:20">
      <c r="A2230" s="28" t="s">
        <v>2669</v>
      </c>
      <c r="B2230" s="22" t="s">
        <v>241</v>
      </c>
      <c r="C2230" s="22" t="s">
        <v>24</v>
      </c>
      <c r="D2230" s="22" t="s">
        <v>25</v>
      </c>
      <c r="E2230" s="22" t="s">
        <v>26</v>
      </c>
      <c r="F2230" s="23">
        <v>41332</v>
      </c>
      <c r="G2230" s="24" t="s">
        <v>27</v>
      </c>
      <c r="H2230" s="25">
        <v>639.16999999999996</v>
      </c>
      <c r="I2230" s="25">
        <v>-618.86</v>
      </c>
      <c r="J2230" s="25">
        <v>20.309999999999945</v>
      </c>
      <c r="K2230" s="41">
        <f t="shared" si="72"/>
        <v>2013</v>
      </c>
      <c r="L2230" s="42">
        <f t="shared" si="71"/>
        <v>146.66021394176389</v>
      </c>
      <c r="M2230" s="39">
        <f>(VLOOKUP(DATE(2005,12,1),IGPM!A:B,2,1)/VLOOKUP(DATE(YEAR(F2230),MONTH(F2230),1),IGPM!A:B,2,1))*H2230</f>
        <v>417.01956507428906</v>
      </c>
      <c r="N2230" s="26" t="s">
        <v>28</v>
      </c>
      <c r="O2230" s="26" t="s">
        <v>29</v>
      </c>
      <c r="P2230" s="25">
        <v>-618.86</v>
      </c>
      <c r="Q2230" s="25">
        <v>20.309999999999945</v>
      </c>
      <c r="R2230" s="25">
        <v>1490.7398207479741</v>
      </c>
      <c r="S2230" s="25">
        <v>-1443.3706924106127</v>
      </c>
      <c r="T2230" s="27">
        <v>47.369128337361417</v>
      </c>
    </row>
    <row r="2231" spans="1:20">
      <c r="A2231" s="28" t="s">
        <v>2670</v>
      </c>
      <c r="B2231" s="22" t="s">
        <v>88</v>
      </c>
      <c r="C2231" s="22" t="s">
        <v>32</v>
      </c>
      <c r="D2231" s="22" t="s">
        <v>25</v>
      </c>
      <c r="E2231" s="22" t="s">
        <v>26</v>
      </c>
      <c r="F2231" s="23">
        <v>41332</v>
      </c>
      <c r="G2231" s="24" t="s">
        <v>27</v>
      </c>
      <c r="H2231" s="25">
        <v>13845.54</v>
      </c>
      <c r="I2231" s="25">
        <v>-8626.8700000000008</v>
      </c>
      <c r="J2231" s="25">
        <v>5218.67</v>
      </c>
      <c r="K2231" s="41">
        <f t="shared" si="72"/>
        <v>2013</v>
      </c>
      <c r="L2231" s="42">
        <f t="shared" si="71"/>
        <v>227.90034856210886</v>
      </c>
      <c r="M2231" s="39">
        <f>(VLOOKUP(DATE(2005,12,1),IGPM!A:B,2,1)/VLOOKUP(DATE(YEAR(F2231),MONTH(F2231),1),IGPM!A:B,2,1))*H2231</f>
        <v>9033.3730760496783</v>
      </c>
      <c r="N2231" s="26" t="s">
        <v>28</v>
      </c>
      <c r="O2231" s="26" t="s">
        <v>29</v>
      </c>
      <c r="P2231" s="25">
        <v>-8626.8700000000008</v>
      </c>
      <c r="Q2231" s="25">
        <v>5218.67</v>
      </c>
      <c r="R2231" s="25">
        <v>32292.031568688937</v>
      </c>
      <c r="S2231" s="25">
        <v>-20120.497891665877</v>
      </c>
      <c r="T2231" s="27">
        <v>12171.533677023061</v>
      </c>
    </row>
    <row r="2232" spans="1:20">
      <c r="A2232" s="28" t="s">
        <v>2671</v>
      </c>
      <c r="B2232" s="22" t="s">
        <v>68</v>
      </c>
      <c r="C2232" s="22" t="s">
        <v>69</v>
      </c>
      <c r="D2232" s="22" t="s">
        <v>25</v>
      </c>
      <c r="E2232" s="22" t="s">
        <v>26</v>
      </c>
      <c r="F2232" s="23">
        <v>41332</v>
      </c>
      <c r="G2232" s="24" t="s">
        <v>27</v>
      </c>
      <c r="H2232" s="25">
        <v>167458.37</v>
      </c>
      <c r="I2232" s="25">
        <v>-80012.3</v>
      </c>
      <c r="J2232" s="25">
        <v>87446.069999999992</v>
      </c>
      <c r="K2232" s="41">
        <f t="shared" si="72"/>
        <v>2013</v>
      </c>
      <c r="L2232" s="42">
        <f t="shared" si="71"/>
        <v>297.19291333957403</v>
      </c>
      <c r="M2232" s="39">
        <f>(VLOOKUP(DATE(2005,12,1),IGPM!A:B,2,1)/VLOOKUP(DATE(YEAR(F2232),MONTH(F2232),1),IGPM!A:B,2,1))*H2232</f>
        <v>109256.40537798923</v>
      </c>
      <c r="N2232" s="26" t="s">
        <v>28</v>
      </c>
      <c r="O2232" s="26" t="s">
        <v>29</v>
      </c>
      <c r="P2232" s="25">
        <v>-80012.3</v>
      </c>
      <c r="Q2232" s="25">
        <v>87446.069999999992</v>
      </c>
      <c r="R2232" s="25">
        <v>390564.10732128844</v>
      </c>
      <c r="S2232" s="25">
        <v>-186613.14166752686</v>
      </c>
      <c r="T2232" s="27">
        <v>203950.96565376158</v>
      </c>
    </row>
    <row r="2233" spans="1:20">
      <c r="A2233" s="28" t="s">
        <v>2672</v>
      </c>
      <c r="B2233" s="22" t="s">
        <v>787</v>
      </c>
      <c r="C2233" s="22" t="s">
        <v>91</v>
      </c>
      <c r="D2233" s="22" t="s">
        <v>25</v>
      </c>
      <c r="E2233" s="22" t="s">
        <v>26</v>
      </c>
      <c r="F2233" s="23">
        <v>41332</v>
      </c>
      <c r="G2233" s="24" t="s">
        <v>27</v>
      </c>
      <c r="H2233" s="25">
        <v>2368.69</v>
      </c>
      <c r="I2233" s="25">
        <v>-1010.2</v>
      </c>
      <c r="J2233" s="25">
        <v>1358.49</v>
      </c>
      <c r="K2233" s="41">
        <f t="shared" si="72"/>
        <v>2013</v>
      </c>
      <c r="L2233" s="42">
        <f t="shared" si="71"/>
        <v>332.95781033458718</v>
      </c>
      <c r="M2233" s="39">
        <f>(VLOOKUP(DATE(2005,12,1),IGPM!A:B,2,1)/VLOOKUP(DATE(YEAR(F2233),MONTH(F2233),1),IGPM!A:B,2,1))*H2233</f>
        <v>1545.4262146155449</v>
      </c>
      <c r="N2233" s="26" t="s">
        <v>28</v>
      </c>
      <c r="O2233" s="26" t="s">
        <v>29</v>
      </c>
      <c r="P2233" s="25">
        <v>-1010.2</v>
      </c>
      <c r="Q2233" s="25">
        <v>1358.49</v>
      </c>
      <c r="R2233" s="25">
        <v>5524.5091384256439</v>
      </c>
      <c r="S2233" s="25">
        <v>-2356.0951967701917</v>
      </c>
      <c r="T2233" s="27">
        <v>3168.4139416554522</v>
      </c>
    </row>
    <row r="2234" spans="1:20">
      <c r="A2234" s="28" t="s">
        <v>2673</v>
      </c>
      <c r="B2234" s="22" t="s">
        <v>252</v>
      </c>
      <c r="C2234" s="22" t="s">
        <v>91</v>
      </c>
      <c r="D2234" s="22" t="s">
        <v>25</v>
      </c>
      <c r="E2234" s="22" t="s">
        <v>26</v>
      </c>
      <c r="F2234" s="23">
        <v>41332</v>
      </c>
      <c r="G2234" s="24" t="s">
        <v>27</v>
      </c>
      <c r="H2234" s="25">
        <v>3553.03</v>
      </c>
      <c r="I2234" s="25">
        <v>-1515.31</v>
      </c>
      <c r="J2234" s="25">
        <v>2037.7200000000003</v>
      </c>
      <c r="K2234" s="41">
        <f t="shared" si="72"/>
        <v>2013</v>
      </c>
      <c r="L2234" s="42">
        <f t="shared" si="71"/>
        <v>332.95514449188619</v>
      </c>
      <c r="M2234" s="39">
        <f>(VLOOKUP(DATE(2005,12,1),IGPM!A:B,2,1)/VLOOKUP(DATE(YEAR(F2234),MONTH(F2234),1),IGPM!A:B,2,1))*H2234</f>
        <v>2318.1360597273047</v>
      </c>
      <c r="N2234" s="26" t="s">
        <v>28</v>
      </c>
      <c r="O2234" s="26" t="s">
        <v>29</v>
      </c>
      <c r="P2234" s="25">
        <v>-1515.31</v>
      </c>
      <c r="Q2234" s="25">
        <v>2037.7200000000003</v>
      </c>
      <c r="R2234" s="25">
        <v>8286.7520461100721</v>
      </c>
      <c r="S2234" s="25">
        <v>-3534.1661182120761</v>
      </c>
      <c r="T2234" s="27">
        <v>4752.585927897996</v>
      </c>
    </row>
    <row r="2235" spans="1:20">
      <c r="A2235" s="28" t="s">
        <v>2674</v>
      </c>
      <c r="B2235" s="22" t="s">
        <v>254</v>
      </c>
      <c r="C2235" s="22" t="s">
        <v>32</v>
      </c>
      <c r="D2235" s="22" t="s">
        <v>33</v>
      </c>
      <c r="E2235" s="22" t="s">
        <v>26</v>
      </c>
      <c r="F2235" s="23">
        <v>41332</v>
      </c>
      <c r="G2235" s="24" t="s">
        <v>27</v>
      </c>
      <c r="H2235" s="25">
        <v>93995.5</v>
      </c>
      <c r="I2235" s="25">
        <v>-61487.9</v>
      </c>
      <c r="J2235" s="25">
        <v>32507.599999999999</v>
      </c>
      <c r="K2235" s="41">
        <f t="shared" si="72"/>
        <v>2013</v>
      </c>
      <c r="L2235" s="42">
        <f t="shared" si="71"/>
        <v>217.0729688280133</v>
      </c>
      <c r="M2235" s="39">
        <f>(VLOOKUP(DATE(2005,12,1),IGPM!A:B,2,1)/VLOOKUP(DATE(YEAR(F2235),MONTH(F2235),1),IGPM!A:B,2,1))*H2235</f>
        <v>61326.349060406996</v>
      </c>
      <c r="N2235" s="26" t="s">
        <v>28</v>
      </c>
      <c r="O2235" s="26" t="s">
        <v>29</v>
      </c>
      <c r="P2235" s="25">
        <v>-61487.9</v>
      </c>
      <c r="Q2235" s="25">
        <v>32507.599999999999</v>
      </c>
      <c r="R2235" s="25">
        <v>219226.2384359657</v>
      </c>
      <c r="S2235" s="25">
        <v>-143408.57835031269</v>
      </c>
      <c r="T2235" s="27">
        <v>75817.660085653013</v>
      </c>
    </row>
    <row r="2236" spans="1:20">
      <c r="A2236" s="28" t="s">
        <v>2675</v>
      </c>
      <c r="B2236" s="22" t="s">
        <v>68</v>
      </c>
      <c r="C2236" s="22" t="s">
        <v>69</v>
      </c>
      <c r="D2236" s="22" t="s">
        <v>105</v>
      </c>
      <c r="E2236" s="22" t="s">
        <v>26</v>
      </c>
      <c r="F2236" s="23">
        <v>41353</v>
      </c>
      <c r="G2236" s="24" t="s">
        <v>27</v>
      </c>
      <c r="H2236" s="25">
        <v>19000</v>
      </c>
      <c r="I2236" s="25">
        <v>-9813.75</v>
      </c>
      <c r="J2236" s="25">
        <v>9186.25</v>
      </c>
      <c r="K2236" s="41">
        <f t="shared" si="72"/>
        <v>2013</v>
      </c>
      <c r="L2236" s="42">
        <f t="shared" si="71"/>
        <v>272.98433320596104</v>
      </c>
      <c r="M2236" s="39">
        <f>(VLOOKUP(DATE(2005,12,1),IGPM!A:B,2,1)/VLOOKUP(DATE(YEAR(F2236),MONTH(F2236),1),IGPM!A:B,2,1))*H2236</f>
        <v>12370.830628578537</v>
      </c>
      <c r="N2236" s="26" t="s">
        <v>28</v>
      </c>
      <c r="O2236" s="26" t="s">
        <v>29</v>
      </c>
      <c r="P2236" s="25">
        <v>-9813.75</v>
      </c>
      <c r="Q2236" s="25">
        <v>9186.25</v>
      </c>
      <c r="R2236" s="25">
        <v>44222.600995868044</v>
      </c>
      <c r="S2236" s="25">
        <v>-22841.555290694738</v>
      </c>
      <c r="T2236" s="27">
        <v>21381.045705173306</v>
      </c>
    </row>
    <row r="2237" spans="1:20">
      <c r="A2237" s="28" t="s">
        <v>2676</v>
      </c>
      <c r="B2237" s="22" t="s">
        <v>2677</v>
      </c>
      <c r="C2237" s="22" t="s">
        <v>69</v>
      </c>
      <c r="D2237" s="22" t="s">
        <v>33</v>
      </c>
      <c r="E2237" s="22" t="s">
        <v>26</v>
      </c>
      <c r="F2237" s="23">
        <v>41365</v>
      </c>
      <c r="G2237" s="24" t="s">
        <v>27</v>
      </c>
      <c r="H2237" s="25">
        <v>997053.14</v>
      </c>
      <c r="I2237" s="25">
        <v>-389534.09</v>
      </c>
      <c r="J2237" s="25">
        <v>607519.05000000005</v>
      </c>
      <c r="K2237" s="41">
        <f t="shared" si="72"/>
        <v>2013</v>
      </c>
      <c r="L2237" s="42">
        <f t="shared" si="71"/>
        <v>358.34460496127565</v>
      </c>
      <c r="M2237" s="39">
        <f>(VLOOKUP(DATE(2005,12,1),IGPM!A:B,2,1)/VLOOKUP(DATE(YEAR(F2237),MONTH(F2237),1),IGPM!A:B,2,1))*H2237</f>
        <v>648232.76111994346</v>
      </c>
      <c r="N2237" s="26" t="s">
        <v>28</v>
      </c>
      <c r="O2237" s="26" t="s">
        <v>29</v>
      </c>
      <c r="P2237" s="25">
        <v>-389534.09</v>
      </c>
      <c r="Q2237" s="25">
        <v>607519.05000000005</v>
      </c>
      <c r="R2237" s="25">
        <v>2317268.7112240433</v>
      </c>
      <c r="S2237" s="25">
        <v>-905323.0189036167</v>
      </c>
      <c r="T2237" s="27">
        <v>1411945.6923204265</v>
      </c>
    </row>
    <row r="2238" spans="1:20">
      <c r="A2238" s="28" t="s">
        <v>2678</v>
      </c>
      <c r="B2238" s="22" t="s">
        <v>2679</v>
      </c>
      <c r="C2238" s="22" t="s">
        <v>32</v>
      </c>
      <c r="D2238" s="22" t="s">
        <v>33</v>
      </c>
      <c r="E2238" s="22" t="s">
        <v>26</v>
      </c>
      <c r="F2238" s="23">
        <v>41374</v>
      </c>
      <c r="G2238" s="24" t="s">
        <v>27</v>
      </c>
      <c r="H2238" s="25">
        <v>76932.91</v>
      </c>
      <c r="I2238" s="25">
        <v>-50360.52</v>
      </c>
      <c r="J2238" s="25">
        <v>26572.390000000007</v>
      </c>
      <c r="K2238" s="41">
        <f t="shared" si="72"/>
        <v>2013</v>
      </c>
      <c r="L2238" s="42">
        <f t="shared" si="71"/>
        <v>213.87005932424847</v>
      </c>
      <c r="M2238" s="39">
        <f>(VLOOKUP(DATE(2005,12,1),IGPM!A:B,2,1)/VLOOKUP(DATE(YEAR(F2238),MONTH(F2238),1),IGPM!A:B,2,1))*H2238</f>
        <v>50017.828207523737</v>
      </c>
      <c r="N2238" s="26" t="s">
        <v>28</v>
      </c>
      <c r="O2238" s="26" t="s">
        <v>29</v>
      </c>
      <c r="P2238" s="25">
        <v>-50360.52</v>
      </c>
      <c r="Q2238" s="25">
        <v>26572.390000000007</v>
      </c>
      <c r="R2238" s="25">
        <v>178801.12709580886</v>
      </c>
      <c r="S2238" s="25">
        <v>-117043.76887772766</v>
      </c>
      <c r="T2238" s="27">
        <v>61757.358218081194</v>
      </c>
    </row>
    <row r="2239" spans="1:20">
      <c r="A2239" s="28" t="s">
        <v>2680</v>
      </c>
      <c r="B2239" s="22" t="s">
        <v>2679</v>
      </c>
      <c r="C2239" s="22" t="s">
        <v>32</v>
      </c>
      <c r="D2239" s="22" t="s">
        <v>33</v>
      </c>
      <c r="E2239" s="22" t="s">
        <v>26</v>
      </c>
      <c r="F2239" s="23">
        <v>41374</v>
      </c>
      <c r="G2239" s="24" t="s">
        <v>27</v>
      </c>
      <c r="H2239" s="25">
        <v>76932.91</v>
      </c>
      <c r="I2239" s="25">
        <v>-50360.52</v>
      </c>
      <c r="J2239" s="25">
        <v>26572.390000000007</v>
      </c>
      <c r="K2239" s="41">
        <f t="shared" si="72"/>
        <v>2013</v>
      </c>
      <c r="L2239" s="42">
        <f t="shared" si="71"/>
        <v>213.87005932424847</v>
      </c>
      <c r="M2239" s="39">
        <f>(VLOOKUP(DATE(2005,12,1),IGPM!A:B,2,1)/VLOOKUP(DATE(YEAR(F2239),MONTH(F2239),1),IGPM!A:B,2,1))*H2239</f>
        <v>50017.828207523737</v>
      </c>
      <c r="N2239" s="26" t="s">
        <v>28</v>
      </c>
      <c r="O2239" s="26" t="s">
        <v>29</v>
      </c>
      <c r="P2239" s="25">
        <v>-50360.52</v>
      </c>
      <c r="Q2239" s="25">
        <v>26572.390000000007</v>
      </c>
      <c r="R2239" s="25">
        <v>178801.12709580886</v>
      </c>
      <c r="S2239" s="25">
        <v>-117043.76887772766</v>
      </c>
      <c r="T2239" s="27">
        <v>61757.358218081194</v>
      </c>
    </row>
    <row r="2240" spans="1:20">
      <c r="A2240" s="28" t="s">
        <v>2681</v>
      </c>
      <c r="B2240" s="22" t="s">
        <v>53</v>
      </c>
      <c r="C2240" s="22" t="s">
        <v>32</v>
      </c>
      <c r="D2240" s="22" t="s">
        <v>33</v>
      </c>
      <c r="E2240" s="22" t="s">
        <v>26</v>
      </c>
      <c r="F2240" s="23">
        <v>41374</v>
      </c>
      <c r="G2240" s="24" t="s">
        <v>27</v>
      </c>
      <c r="H2240" s="25">
        <v>51156.83</v>
      </c>
      <c r="I2240" s="25">
        <v>-25424.74</v>
      </c>
      <c r="J2240" s="25">
        <v>25732.09</v>
      </c>
      <c r="K2240" s="41">
        <f t="shared" si="72"/>
        <v>2013</v>
      </c>
      <c r="L2240" s="42">
        <f t="shared" si="71"/>
        <v>281.69240668734466</v>
      </c>
      <c r="M2240" s="39">
        <f>(VLOOKUP(DATE(2005,12,1),IGPM!A:B,2,1)/VLOOKUP(DATE(YEAR(F2240),MONTH(F2240),1),IGPM!A:B,2,1))*H2240</f>
        <v>33259.544382001099</v>
      </c>
      <c r="N2240" s="26" t="s">
        <v>28</v>
      </c>
      <c r="O2240" s="26" t="s">
        <v>29</v>
      </c>
      <c r="P2240" s="25">
        <v>-25424.74</v>
      </c>
      <c r="Q2240" s="25">
        <v>25732.09</v>
      </c>
      <c r="R2240" s="25">
        <v>118894.48693216839</v>
      </c>
      <c r="S2240" s="25">
        <v>-59090.084700005435</v>
      </c>
      <c r="T2240" s="27">
        <v>59804.40223216296</v>
      </c>
    </row>
    <row r="2241" spans="1:20">
      <c r="A2241" s="28" t="s">
        <v>2682</v>
      </c>
      <c r="B2241" s="22" t="s">
        <v>867</v>
      </c>
      <c r="C2241" s="22" t="s">
        <v>32</v>
      </c>
      <c r="D2241" s="22" t="s">
        <v>33</v>
      </c>
      <c r="E2241" s="22" t="s">
        <v>26</v>
      </c>
      <c r="F2241" s="23">
        <v>41374</v>
      </c>
      <c r="G2241" s="24" t="s">
        <v>27</v>
      </c>
      <c r="H2241" s="25">
        <v>51156.83</v>
      </c>
      <c r="I2241" s="25">
        <v>-25424.74</v>
      </c>
      <c r="J2241" s="25">
        <v>25732.09</v>
      </c>
      <c r="K2241" s="41">
        <f t="shared" si="72"/>
        <v>2013</v>
      </c>
      <c r="L2241" s="42">
        <f t="shared" si="71"/>
        <v>281.69240668734466</v>
      </c>
      <c r="M2241" s="39">
        <f>(VLOOKUP(DATE(2005,12,1),IGPM!A:B,2,1)/VLOOKUP(DATE(YEAR(F2241),MONTH(F2241),1),IGPM!A:B,2,1))*H2241</f>
        <v>33259.544382001099</v>
      </c>
      <c r="N2241" s="26" t="s">
        <v>28</v>
      </c>
      <c r="O2241" s="26" t="s">
        <v>29</v>
      </c>
      <c r="P2241" s="25">
        <v>-25424.74</v>
      </c>
      <c r="Q2241" s="25">
        <v>25732.09</v>
      </c>
      <c r="R2241" s="25">
        <v>118894.48693216839</v>
      </c>
      <c r="S2241" s="25">
        <v>-59090.084700005435</v>
      </c>
      <c r="T2241" s="27">
        <v>59804.40223216296</v>
      </c>
    </row>
    <row r="2242" spans="1:20">
      <c r="A2242" s="28" t="s">
        <v>2683</v>
      </c>
      <c r="B2242" s="22" t="s">
        <v>53</v>
      </c>
      <c r="C2242" s="22" t="s">
        <v>32</v>
      </c>
      <c r="D2242" s="22" t="s">
        <v>33</v>
      </c>
      <c r="E2242" s="22" t="s">
        <v>26</v>
      </c>
      <c r="F2242" s="23">
        <v>41374</v>
      </c>
      <c r="G2242" s="24" t="s">
        <v>27</v>
      </c>
      <c r="H2242" s="25">
        <v>51156.83</v>
      </c>
      <c r="I2242" s="25">
        <v>-25424.74</v>
      </c>
      <c r="J2242" s="25">
        <v>25732.09</v>
      </c>
      <c r="K2242" s="41">
        <f t="shared" si="72"/>
        <v>2013</v>
      </c>
      <c r="L2242" s="42">
        <f t="shared" si="71"/>
        <v>281.69240668734466</v>
      </c>
      <c r="M2242" s="39">
        <f>(VLOOKUP(DATE(2005,12,1),IGPM!A:B,2,1)/VLOOKUP(DATE(YEAR(F2242),MONTH(F2242),1),IGPM!A:B,2,1))*H2242</f>
        <v>33259.544382001099</v>
      </c>
      <c r="N2242" s="26" t="s">
        <v>28</v>
      </c>
      <c r="O2242" s="26" t="s">
        <v>29</v>
      </c>
      <c r="P2242" s="25">
        <v>-25424.74</v>
      </c>
      <c r="Q2242" s="25">
        <v>25732.09</v>
      </c>
      <c r="R2242" s="25">
        <v>118894.48693216839</v>
      </c>
      <c r="S2242" s="25">
        <v>-59090.084700005435</v>
      </c>
      <c r="T2242" s="27">
        <v>59804.40223216296</v>
      </c>
    </row>
    <row r="2243" spans="1:20">
      <c r="A2243" s="28" t="s">
        <v>2684</v>
      </c>
      <c r="B2243" s="22" t="s">
        <v>867</v>
      </c>
      <c r="C2243" s="22" t="s">
        <v>32</v>
      </c>
      <c r="D2243" s="22" t="s">
        <v>33</v>
      </c>
      <c r="E2243" s="22" t="s">
        <v>26</v>
      </c>
      <c r="F2243" s="23">
        <v>41374</v>
      </c>
      <c r="G2243" s="24" t="s">
        <v>27</v>
      </c>
      <c r="H2243" s="25">
        <v>51156.83</v>
      </c>
      <c r="I2243" s="25">
        <v>-25424.74</v>
      </c>
      <c r="J2243" s="25">
        <v>25732.09</v>
      </c>
      <c r="K2243" s="41">
        <f t="shared" si="72"/>
        <v>2013</v>
      </c>
      <c r="L2243" s="42">
        <f t="shared" ref="L2243:L2306" si="73">IFERROR((DATEDIF(F2243,DATE(2024,12,31),"M")*H2243)/(H2243-J2243),12*_xlfn.NUMBERVALUE(LEFT(G2243,3)))</f>
        <v>281.69240668734466</v>
      </c>
      <c r="M2243" s="39">
        <f>(VLOOKUP(DATE(2005,12,1),IGPM!A:B,2,1)/VLOOKUP(DATE(YEAR(F2243),MONTH(F2243),1),IGPM!A:B,2,1))*H2243</f>
        <v>33259.544382001099</v>
      </c>
      <c r="N2243" s="26" t="s">
        <v>28</v>
      </c>
      <c r="O2243" s="26" t="s">
        <v>29</v>
      </c>
      <c r="P2243" s="25">
        <v>-25424.74</v>
      </c>
      <c r="Q2243" s="25">
        <v>25732.09</v>
      </c>
      <c r="R2243" s="25">
        <v>118894.48693216839</v>
      </c>
      <c r="S2243" s="25">
        <v>-59090.084700005435</v>
      </c>
      <c r="T2243" s="27">
        <v>59804.40223216296</v>
      </c>
    </row>
    <row r="2244" spans="1:20">
      <c r="A2244" s="28" t="s">
        <v>2685</v>
      </c>
      <c r="B2244" s="22" t="s">
        <v>256</v>
      </c>
      <c r="C2244" s="22" t="s">
        <v>32</v>
      </c>
      <c r="D2244" s="22" t="s">
        <v>33</v>
      </c>
      <c r="E2244" s="22" t="s">
        <v>26</v>
      </c>
      <c r="F2244" s="23">
        <v>41374</v>
      </c>
      <c r="G2244" s="24" t="s">
        <v>27</v>
      </c>
      <c r="H2244" s="25">
        <v>250723.79</v>
      </c>
      <c r="I2244" s="25">
        <v>-131831.85</v>
      </c>
      <c r="J2244" s="25">
        <v>118891.94</v>
      </c>
      <c r="K2244" s="41">
        <f t="shared" si="72"/>
        <v>2013</v>
      </c>
      <c r="L2244" s="42">
        <f t="shared" si="73"/>
        <v>266.25834803956707</v>
      </c>
      <c r="M2244" s="39">
        <f>(VLOOKUP(DATE(2005,12,1),IGPM!A:B,2,1)/VLOOKUP(DATE(YEAR(F2244),MONTH(F2244),1),IGPM!A:B,2,1))*H2244</f>
        <v>163007.73564602272</v>
      </c>
      <c r="N2244" s="26" t="s">
        <v>28</v>
      </c>
      <c r="O2244" s="26" t="s">
        <v>29</v>
      </c>
      <c r="P2244" s="25">
        <v>-131831.85</v>
      </c>
      <c r="Q2244" s="25">
        <v>118891.94</v>
      </c>
      <c r="R2244" s="25">
        <v>582711.56312341348</v>
      </c>
      <c r="S2244" s="25">
        <v>-306392.71759154322</v>
      </c>
      <c r="T2244" s="27">
        <v>276318.84553187026</v>
      </c>
    </row>
    <row r="2245" spans="1:20">
      <c r="A2245" s="28" t="s">
        <v>2686</v>
      </c>
      <c r="B2245" s="22" t="s">
        <v>220</v>
      </c>
      <c r="C2245" s="22" t="s">
        <v>32</v>
      </c>
      <c r="D2245" s="22" t="s">
        <v>33</v>
      </c>
      <c r="E2245" s="22" t="s">
        <v>26</v>
      </c>
      <c r="F2245" s="23">
        <v>41374</v>
      </c>
      <c r="G2245" s="24" t="s">
        <v>27</v>
      </c>
      <c r="H2245" s="25">
        <v>50524.28</v>
      </c>
      <c r="I2245" s="25">
        <v>-25343.13</v>
      </c>
      <c r="J2245" s="25">
        <v>25181.149999999998</v>
      </c>
      <c r="K2245" s="41">
        <f t="shared" ref="K2245:K2308" si="74">YEAR(F2245)</f>
        <v>2013</v>
      </c>
      <c r="L2245" s="42">
        <f t="shared" si="73"/>
        <v>279.10519339955243</v>
      </c>
      <c r="M2245" s="39">
        <f>(VLOOKUP(DATE(2005,12,1),IGPM!A:B,2,1)/VLOOKUP(DATE(YEAR(F2245),MONTH(F2245),1),IGPM!A:B,2,1))*H2245</f>
        <v>32848.29284825996</v>
      </c>
      <c r="N2245" s="26" t="s">
        <v>28</v>
      </c>
      <c r="O2245" s="26" t="s">
        <v>29</v>
      </c>
      <c r="P2245" s="25">
        <v>-25343.13</v>
      </c>
      <c r="Q2245" s="25">
        <v>25181.149999999998</v>
      </c>
      <c r="R2245" s="25">
        <v>117424.36636940204</v>
      </c>
      <c r="S2245" s="25">
        <v>-58900.413465909536</v>
      </c>
      <c r="T2245" s="27">
        <v>58523.9529034925</v>
      </c>
    </row>
    <row r="2246" spans="1:20">
      <c r="A2246" s="28" t="s">
        <v>2687</v>
      </c>
      <c r="B2246" s="22" t="s">
        <v>220</v>
      </c>
      <c r="C2246" s="22" t="s">
        <v>32</v>
      </c>
      <c r="D2246" s="22" t="s">
        <v>33</v>
      </c>
      <c r="E2246" s="22" t="s">
        <v>26</v>
      </c>
      <c r="F2246" s="23">
        <v>41374</v>
      </c>
      <c r="G2246" s="24" t="s">
        <v>27</v>
      </c>
      <c r="H2246" s="25">
        <v>50524.26</v>
      </c>
      <c r="I2246" s="25">
        <v>-25343.14</v>
      </c>
      <c r="J2246" s="25">
        <v>25181.120000000003</v>
      </c>
      <c r="K2246" s="41">
        <f t="shared" si="74"/>
        <v>2013</v>
      </c>
      <c r="L2246" s="42">
        <f t="shared" si="73"/>
        <v>279.10497278553487</v>
      </c>
      <c r="M2246" s="39">
        <f>(VLOOKUP(DATE(2005,12,1),IGPM!A:B,2,1)/VLOOKUP(DATE(YEAR(F2246),MONTH(F2246),1),IGPM!A:B,2,1))*H2246</f>
        <v>32848.279845286801</v>
      </c>
      <c r="N2246" s="26" t="s">
        <v>28</v>
      </c>
      <c r="O2246" s="26" t="s">
        <v>29</v>
      </c>
      <c r="P2246" s="25">
        <v>-25343.14</v>
      </c>
      <c r="Q2246" s="25">
        <v>25181.120000000003</v>
      </c>
      <c r="R2246" s="25">
        <v>117424.31988705083</v>
      </c>
      <c r="S2246" s="25">
        <v>-58900.436707085129</v>
      </c>
      <c r="T2246" s="27">
        <v>58523.883179965705</v>
      </c>
    </row>
    <row r="2247" spans="1:20">
      <c r="A2247" s="28" t="s">
        <v>2688</v>
      </c>
      <c r="B2247" s="22" t="s">
        <v>88</v>
      </c>
      <c r="C2247" s="22" t="s">
        <v>32</v>
      </c>
      <c r="D2247" s="22" t="s">
        <v>33</v>
      </c>
      <c r="E2247" s="22" t="s">
        <v>26</v>
      </c>
      <c r="F2247" s="23">
        <v>41374</v>
      </c>
      <c r="G2247" s="24" t="s">
        <v>27</v>
      </c>
      <c r="H2247" s="25">
        <v>80411.89</v>
      </c>
      <c r="I2247" s="25">
        <v>-50102.48</v>
      </c>
      <c r="J2247" s="25">
        <v>30309.409999999996</v>
      </c>
      <c r="K2247" s="41">
        <f t="shared" si="74"/>
        <v>2013</v>
      </c>
      <c r="L2247" s="42">
        <f t="shared" si="73"/>
        <v>224.69276171558772</v>
      </c>
      <c r="M2247" s="39">
        <f>(VLOOKUP(DATE(2005,12,1),IGPM!A:B,2,1)/VLOOKUP(DATE(YEAR(F2247),MONTH(F2247),1),IGPM!A:B,2,1))*H2247</f>
        <v>52279.682386410386</v>
      </c>
      <c r="N2247" s="26" t="s">
        <v>28</v>
      </c>
      <c r="O2247" s="26" t="s">
        <v>29</v>
      </c>
      <c r="P2247" s="25">
        <v>-50102.48</v>
      </c>
      <c r="Q2247" s="25">
        <v>30309.409999999996</v>
      </c>
      <c r="R2247" s="25">
        <v>186886.68560573363</v>
      </c>
      <c r="S2247" s="25">
        <v>-116444.05358246845</v>
      </c>
      <c r="T2247" s="27">
        <v>70442.632023265178</v>
      </c>
    </row>
    <row r="2248" spans="1:20">
      <c r="A2248" s="28" t="s">
        <v>2689</v>
      </c>
      <c r="B2248" s="22" t="s">
        <v>68</v>
      </c>
      <c r="C2248" s="22" t="s">
        <v>69</v>
      </c>
      <c r="D2248" s="22" t="s">
        <v>33</v>
      </c>
      <c r="E2248" s="22" t="s">
        <v>26</v>
      </c>
      <c r="F2248" s="23">
        <v>41374</v>
      </c>
      <c r="G2248" s="24" t="s">
        <v>27</v>
      </c>
      <c r="H2248" s="25">
        <v>790677.36</v>
      </c>
      <c r="I2248" s="25">
        <v>-367322.94</v>
      </c>
      <c r="J2248" s="25">
        <v>423354.42</v>
      </c>
      <c r="K2248" s="41">
        <f t="shared" si="74"/>
        <v>2013</v>
      </c>
      <c r="L2248" s="42">
        <f t="shared" si="73"/>
        <v>301.35561476231237</v>
      </c>
      <c r="M2248" s="39">
        <f>(VLOOKUP(DATE(2005,12,1),IGPM!A:B,2,1)/VLOOKUP(DATE(YEAR(F2248),MONTH(F2248),1),IGPM!A:B,2,1))*H2248</f>
        <v>514057.82466903172</v>
      </c>
      <c r="N2248" s="26" t="s">
        <v>28</v>
      </c>
      <c r="O2248" s="26" t="s">
        <v>29</v>
      </c>
      <c r="P2248" s="25">
        <v>-367322.94</v>
      </c>
      <c r="Q2248" s="25">
        <v>423354.42</v>
      </c>
      <c r="R2248" s="25">
        <v>1837627.1369058914</v>
      </c>
      <c r="S2248" s="25">
        <v>-853701.69515420857</v>
      </c>
      <c r="T2248" s="27">
        <v>983925.44175168278</v>
      </c>
    </row>
    <row r="2249" spans="1:20">
      <c r="A2249" s="28" t="s">
        <v>2690</v>
      </c>
      <c r="B2249" s="22" t="s">
        <v>821</v>
      </c>
      <c r="C2249" s="22" t="s">
        <v>32</v>
      </c>
      <c r="D2249" s="22" t="s">
        <v>105</v>
      </c>
      <c r="E2249" s="22" t="s">
        <v>26</v>
      </c>
      <c r="F2249" s="23">
        <v>41388</v>
      </c>
      <c r="G2249" s="24" t="s">
        <v>27</v>
      </c>
      <c r="H2249" s="25">
        <v>41658.19</v>
      </c>
      <c r="I2249" s="25">
        <v>-21547.38</v>
      </c>
      <c r="J2249" s="25">
        <v>20110.810000000001</v>
      </c>
      <c r="K2249" s="41">
        <f t="shared" si="74"/>
        <v>2013</v>
      </c>
      <c r="L2249" s="42">
        <f t="shared" si="73"/>
        <v>270.66615987651403</v>
      </c>
      <c r="M2249" s="39">
        <f>(VLOOKUP(DATE(2005,12,1),IGPM!A:B,2,1)/VLOOKUP(DATE(YEAR(F2249),MONTH(F2249),1),IGPM!A:B,2,1))*H2249</f>
        <v>27084.016331325347</v>
      </c>
      <c r="N2249" s="26" t="s">
        <v>28</v>
      </c>
      <c r="O2249" s="26" t="s">
        <v>29</v>
      </c>
      <c r="P2249" s="25">
        <v>-21547.38</v>
      </c>
      <c r="Q2249" s="25">
        <v>20110.810000000001</v>
      </c>
      <c r="R2249" s="25">
        <v>96818.530909221488</v>
      </c>
      <c r="S2249" s="25">
        <v>-50078.644236409229</v>
      </c>
      <c r="T2249" s="27">
        <v>46739.886672812259</v>
      </c>
    </row>
    <row r="2250" spans="1:20">
      <c r="A2250" s="28" t="s">
        <v>2691</v>
      </c>
      <c r="B2250" s="22" t="s">
        <v>821</v>
      </c>
      <c r="C2250" s="22" t="s">
        <v>32</v>
      </c>
      <c r="D2250" s="22" t="s">
        <v>105</v>
      </c>
      <c r="E2250" s="22" t="s">
        <v>26</v>
      </c>
      <c r="F2250" s="23">
        <v>41388</v>
      </c>
      <c r="G2250" s="24" t="s">
        <v>27</v>
      </c>
      <c r="H2250" s="25">
        <v>1730972.53</v>
      </c>
      <c r="I2250" s="25">
        <v>-870991.71</v>
      </c>
      <c r="J2250" s="25">
        <v>859980.82000000007</v>
      </c>
      <c r="K2250" s="41">
        <f t="shared" si="74"/>
        <v>2013</v>
      </c>
      <c r="L2250" s="42">
        <f t="shared" si="73"/>
        <v>278.23015008948823</v>
      </c>
      <c r="M2250" s="39">
        <f>(VLOOKUP(DATE(2005,12,1),IGPM!A:B,2,1)/VLOOKUP(DATE(YEAR(F2250),MONTH(F2250),1),IGPM!A:B,2,1))*H2250</f>
        <v>1125389.4677516127</v>
      </c>
      <c r="N2250" s="26" t="s">
        <v>28</v>
      </c>
      <c r="O2250" s="26" t="s">
        <v>29</v>
      </c>
      <c r="P2250" s="25">
        <v>-870991.71</v>
      </c>
      <c r="Q2250" s="25">
        <v>859980.82000000007</v>
      </c>
      <c r="R2250" s="25">
        <v>4022983.6533660796</v>
      </c>
      <c r="S2250" s="25">
        <v>-2024287.1280847935</v>
      </c>
      <c r="T2250" s="27">
        <v>1998696.5252812861</v>
      </c>
    </row>
    <row r="2251" spans="1:20">
      <c r="A2251" s="28" t="s">
        <v>2692</v>
      </c>
      <c r="B2251" s="22" t="s">
        <v>68</v>
      </c>
      <c r="C2251" s="22" t="s">
        <v>69</v>
      </c>
      <c r="D2251" s="22" t="s">
        <v>25</v>
      </c>
      <c r="E2251" s="22" t="s">
        <v>26</v>
      </c>
      <c r="F2251" s="23">
        <v>41388</v>
      </c>
      <c r="G2251" s="24" t="s">
        <v>27</v>
      </c>
      <c r="H2251" s="25">
        <v>2557181.21</v>
      </c>
      <c r="I2251" s="25">
        <v>-1300011.73</v>
      </c>
      <c r="J2251" s="25">
        <v>1257169.48</v>
      </c>
      <c r="K2251" s="41">
        <f t="shared" si="74"/>
        <v>2013</v>
      </c>
      <c r="L2251" s="42">
        <f t="shared" si="73"/>
        <v>275.38626086089238</v>
      </c>
      <c r="M2251" s="39">
        <f>(VLOOKUP(DATE(2005,12,1),IGPM!A:B,2,1)/VLOOKUP(DATE(YEAR(F2251),MONTH(F2251),1),IGPM!A:B,2,1))*H2251</f>
        <v>1662547.9324425356</v>
      </c>
      <c r="N2251" s="26" t="s">
        <v>28</v>
      </c>
      <c r="O2251" s="26" t="s">
        <v>29</v>
      </c>
      <c r="P2251" s="25">
        <v>-1300011.73</v>
      </c>
      <c r="Q2251" s="25">
        <v>1257169.48</v>
      </c>
      <c r="R2251" s="25">
        <v>5943189.7550245309</v>
      </c>
      <c r="S2251" s="25">
        <v>-3021380.0902860989</v>
      </c>
      <c r="T2251" s="27">
        <v>2921809.664738432</v>
      </c>
    </row>
    <row r="2252" spans="1:20">
      <c r="A2252" s="28" t="s">
        <v>2693</v>
      </c>
      <c r="B2252" s="22" t="s">
        <v>104</v>
      </c>
      <c r="C2252" s="22" t="s">
        <v>69</v>
      </c>
      <c r="D2252" s="22" t="s">
        <v>105</v>
      </c>
      <c r="E2252" s="22" t="s">
        <v>26</v>
      </c>
      <c r="F2252" s="23">
        <v>41424</v>
      </c>
      <c r="G2252" s="24" t="s">
        <v>27</v>
      </c>
      <c r="H2252" s="25">
        <v>191651.41</v>
      </c>
      <c r="I2252" s="25">
        <v>-78881.789999999994</v>
      </c>
      <c r="J2252" s="25">
        <v>112769.62000000001</v>
      </c>
      <c r="K2252" s="41">
        <f t="shared" si="74"/>
        <v>2013</v>
      </c>
      <c r="L2252" s="42">
        <f t="shared" si="73"/>
        <v>337.71477536196892</v>
      </c>
      <c r="M2252" s="39">
        <f>(VLOOKUP(DATE(2005,12,1),IGPM!A:B,2,1)/VLOOKUP(DATE(YEAR(F2252),MONTH(F2252),1),IGPM!A:B,2,1))*H2252</f>
        <v>124596.34553620324</v>
      </c>
      <c r="N2252" s="26" t="s">
        <v>28</v>
      </c>
      <c r="O2252" s="26" t="s">
        <v>29</v>
      </c>
      <c r="P2252" s="25">
        <v>-78881.789999999994</v>
      </c>
      <c r="Q2252" s="25">
        <v>112769.62000000001</v>
      </c>
      <c r="R2252" s="25">
        <v>445400.52641751675</v>
      </c>
      <c r="S2252" s="25">
        <v>-183322.37049941876</v>
      </c>
      <c r="T2252" s="27">
        <v>262078.155918098</v>
      </c>
    </row>
    <row r="2253" spans="1:20">
      <c r="A2253" s="28" t="s">
        <v>2694</v>
      </c>
      <c r="B2253" s="22" t="s">
        <v>2695</v>
      </c>
      <c r="C2253" s="22" t="s">
        <v>69</v>
      </c>
      <c r="D2253" s="22" t="s">
        <v>99</v>
      </c>
      <c r="E2253" s="22" t="s">
        <v>26</v>
      </c>
      <c r="F2253" s="23">
        <v>41425</v>
      </c>
      <c r="G2253" s="24" t="s">
        <v>27</v>
      </c>
      <c r="H2253" s="25">
        <v>639732.78</v>
      </c>
      <c r="I2253" s="25">
        <v>-271546.73</v>
      </c>
      <c r="J2253" s="25">
        <v>368186.05000000005</v>
      </c>
      <c r="K2253" s="41">
        <f t="shared" si="74"/>
        <v>2013</v>
      </c>
      <c r="L2253" s="42">
        <f t="shared" si="73"/>
        <v>327.4679699512493</v>
      </c>
      <c r="M2253" s="39">
        <f>(VLOOKUP(DATE(2005,12,1),IGPM!A:B,2,1)/VLOOKUP(DATE(YEAR(F2253),MONTH(F2253),1),IGPM!A:B,2,1))*H2253</f>
        <v>415902.84416752215</v>
      </c>
      <c r="N2253" s="26" t="s">
        <v>28</v>
      </c>
      <c r="O2253" s="26" t="s">
        <v>29</v>
      </c>
      <c r="P2253" s="25">
        <v>-271546.73</v>
      </c>
      <c r="Q2253" s="25">
        <v>368186.05000000005</v>
      </c>
      <c r="R2253" s="25">
        <v>1486747.8250149137</v>
      </c>
      <c r="S2253" s="25">
        <v>-631078.35464897065</v>
      </c>
      <c r="T2253" s="27">
        <v>855669.47036594304</v>
      </c>
    </row>
    <row r="2254" spans="1:20">
      <c r="A2254" s="28" t="s">
        <v>2696</v>
      </c>
      <c r="B2254" s="22" t="s">
        <v>109</v>
      </c>
      <c r="C2254" s="22" t="s">
        <v>69</v>
      </c>
      <c r="D2254" s="22" t="s">
        <v>105</v>
      </c>
      <c r="E2254" s="22" t="s">
        <v>26</v>
      </c>
      <c r="F2254" s="23">
        <v>41428</v>
      </c>
      <c r="G2254" s="24" t="s">
        <v>27</v>
      </c>
      <c r="H2254" s="25">
        <v>836699.94</v>
      </c>
      <c r="I2254" s="25">
        <v>-354157.83</v>
      </c>
      <c r="J2254" s="25">
        <v>482542.10999999993</v>
      </c>
      <c r="K2254" s="41">
        <f t="shared" si="74"/>
        <v>2013</v>
      </c>
      <c r="L2254" s="42">
        <f t="shared" si="73"/>
        <v>326.02580527444502</v>
      </c>
      <c r="M2254" s="39">
        <f>(VLOOKUP(DATE(2005,12,1),IGPM!A:B,2,1)/VLOOKUP(DATE(YEAR(F2254),MONTH(F2254),1),IGPM!A:B,2,1))*H2254</f>
        <v>539916.94182570442</v>
      </c>
      <c r="N2254" s="26" t="s">
        <v>28</v>
      </c>
      <c r="O2254" s="26" t="s">
        <v>29</v>
      </c>
      <c r="P2254" s="25">
        <v>-354157.83</v>
      </c>
      <c r="Q2254" s="25">
        <v>482542.10999999993</v>
      </c>
      <c r="R2254" s="25">
        <v>1930066.9620444835</v>
      </c>
      <c r="S2254" s="25">
        <v>-816957.54278692405</v>
      </c>
      <c r="T2254" s="27">
        <v>1113109.4192575593</v>
      </c>
    </row>
    <row r="2255" spans="1:20">
      <c r="A2255" s="28" t="s">
        <v>2697</v>
      </c>
      <c r="B2255" s="22" t="s">
        <v>68</v>
      </c>
      <c r="C2255" s="22" t="s">
        <v>69</v>
      </c>
      <c r="D2255" s="22" t="s">
        <v>25</v>
      </c>
      <c r="E2255" s="22" t="s">
        <v>26</v>
      </c>
      <c r="F2255" s="23">
        <v>41449</v>
      </c>
      <c r="G2255" s="24" t="s">
        <v>27</v>
      </c>
      <c r="H2255" s="25">
        <v>580782.03</v>
      </c>
      <c r="I2255" s="25">
        <v>-283792.63</v>
      </c>
      <c r="J2255" s="25">
        <v>296989.40000000002</v>
      </c>
      <c r="K2255" s="41">
        <f t="shared" si="74"/>
        <v>2013</v>
      </c>
      <c r="L2255" s="42">
        <f t="shared" si="73"/>
        <v>282.41720068628985</v>
      </c>
      <c r="M2255" s="39">
        <f>(VLOOKUP(DATE(2005,12,1),IGPM!A:B,2,1)/VLOOKUP(DATE(YEAR(F2255),MONTH(F2255),1),IGPM!A:B,2,1))*H2255</f>
        <v>374774.80577436707</v>
      </c>
      <c r="N2255" s="26" t="s">
        <v>28</v>
      </c>
      <c r="O2255" s="26" t="s">
        <v>29</v>
      </c>
      <c r="P2255" s="25">
        <v>-283792.63</v>
      </c>
      <c r="Q2255" s="25">
        <v>296989.40000000002</v>
      </c>
      <c r="R2255" s="25">
        <v>1339725.4555224758</v>
      </c>
      <c r="S2255" s="25">
        <v>-654641.82922579651</v>
      </c>
      <c r="T2255" s="27">
        <v>685083.62629667926</v>
      </c>
    </row>
    <row r="2256" spans="1:20">
      <c r="A2256" s="28" t="s">
        <v>2698</v>
      </c>
      <c r="B2256" s="22" t="s">
        <v>68</v>
      </c>
      <c r="C2256" s="22" t="s">
        <v>69</v>
      </c>
      <c r="D2256" s="22" t="s">
        <v>25</v>
      </c>
      <c r="E2256" s="22" t="s">
        <v>26</v>
      </c>
      <c r="F2256" s="23">
        <v>41449</v>
      </c>
      <c r="G2256" s="24" t="s">
        <v>27</v>
      </c>
      <c r="H2256" s="25">
        <v>580782.03</v>
      </c>
      <c r="I2256" s="25">
        <v>-283792.63</v>
      </c>
      <c r="J2256" s="25">
        <v>296989.40000000002</v>
      </c>
      <c r="K2256" s="41">
        <f t="shared" si="74"/>
        <v>2013</v>
      </c>
      <c r="L2256" s="42">
        <f t="shared" si="73"/>
        <v>282.41720068628985</v>
      </c>
      <c r="M2256" s="39">
        <f>(VLOOKUP(DATE(2005,12,1),IGPM!A:B,2,1)/VLOOKUP(DATE(YEAR(F2256),MONTH(F2256),1),IGPM!A:B,2,1))*H2256</f>
        <v>374774.80577436707</v>
      </c>
      <c r="N2256" s="26" t="s">
        <v>28</v>
      </c>
      <c r="O2256" s="26" t="s">
        <v>29</v>
      </c>
      <c r="P2256" s="25">
        <v>-283792.63</v>
      </c>
      <c r="Q2256" s="25">
        <v>296989.40000000002</v>
      </c>
      <c r="R2256" s="25">
        <v>1339725.4555224758</v>
      </c>
      <c r="S2256" s="25">
        <v>-654641.82922579651</v>
      </c>
      <c r="T2256" s="27">
        <v>685083.62629667926</v>
      </c>
    </row>
    <row r="2257" spans="1:20">
      <c r="A2257" s="28" t="s">
        <v>2699</v>
      </c>
      <c r="B2257" s="22" t="s">
        <v>1365</v>
      </c>
      <c r="C2257" s="22" t="s">
        <v>32</v>
      </c>
      <c r="D2257" s="22" t="s">
        <v>25</v>
      </c>
      <c r="E2257" s="22" t="s">
        <v>26</v>
      </c>
      <c r="F2257" s="23">
        <v>41449</v>
      </c>
      <c r="G2257" s="24" t="s">
        <v>27</v>
      </c>
      <c r="H2257" s="25">
        <v>38388.58</v>
      </c>
      <c r="I2257" s="25">
        <v>-21718.33</v>
      </c>
      <c r="J2257" s="25">
        <v>16670.25</v>
      </c>
      <c r="K2257" s="41">
        <f t="shared" si="74"/>
        <v>2013</v>
      </c>
      <c r="L2257" s="42">
        <f t="shared" si="73"/>
        <v>243.92409729477356</v>
      </c>
      <c r="M2257" s="39">
        <f>(VLOOKUP(DATE(2005,12,1),IGPM!A:B,2,1)/VLOOKUP(DATE(YEAR(F2257),MONTH(F2257),1),IGPM!A:B,2,1))*H2257</f>
        <v>24771.89697734579</v>
      </c>
      <c r="N2257" s="26" t="s">
        <v>28</v>
      </c>
      <c r="O2257" s="26" t="s">
        <v>29</v>
      </c>
      <c r="P2257" s="25">
        <v>-21718.33</v>
      </c>
      <c r="Q2257" s="25">
        <v>16670.25</v>
      </c>
      <c r="R2257" s="25">
        <v>88553.287069438098</v>
      </c>
      <c r="S2257" s="25">
        <v>-50099.00108727099</v>
      </c>
      <c r="T2257" s="27">
        <v>38454.285982167108</v>
      </c>
    </row>
    <row r="2258" spans="1:20">
      <c r="A2258" s="28" t="s">
        <v>2700</v>
      </c>
      <c r="B2258" s="22" t="s">
        <v>1365</v>
      </c>
      <c r="C2258" s="22" t="s">
        <v>32</v>
      </c>
      <c r="D2258" s="22" t="s">
        <v>25</v>
      </c>
      <c r="E2258" s="22" t="s">
        <v>26</v>
      </c>
      <c r="F2258" s="23">
        <v>41449</v>
      </c>
      <c r="G2258" s="24" t="s">
        <v>27</v>
      </c>
      <c r="H2258" s="25">
        <v>38388.58</v>
      </c>
      <c r="I2258" s="25">
        <v>-21718.33</v>
      </c>
      <c r="J2258" s="25">
        <v>16670.25</v>
      </c>
      <c r="K2258" s="41">
        <f t="shared" si="74"/>
        <v>2013</v>
      </c>
      <c r="L2258" s="42">
        <f t="shared" si="73"/>
        <v>243.92409729477356</v>
      </c>
      <c r="M2258" s="39">
        <f>(VLOOKUP(DATE(2005,12,1),IGPM!A:B,2,1)/VLOOKUP(DATE(YEAR(F2258),MONTH(F2258),1),IGPM!A:B,2,1))*H2258</f>
        <v>24771.89697734579</v>
      </c>
      <c r="N2258" s="26" t="s">
        <v>28</v>
      </c>
      <c r="O2258" s="26" t="s">
        <v>29</v>
      </c>
      <c r="P2258" s="25">
        <v>-21718.33</v>
      </c>
      <c r="Q2258" s="25">
        <v>16670.25</v>
      </c>
      <c r="R2258" s="25">
        <v>88553.287069438098</v>
      </c>
      <c r="S2258" s="25">
        <v>-50099.00108727099</v>
      </c>
      <c r="T2258" s="27">
        <v>38454.285982167108</v>
      </c>
    </row>
    <row r="2259" spans="1:20">
      <c r="A2259" s="28" t="s">
        <v>2701</v>
      </c>
      <c r="B2259" s="22" t="s">
        <v>263</v>
      </c>
      <c r="C2259" s="22" t="s">
        <v>32</v>
      </c>
      <c r="D2259" s="22" t="s">
        <v>33</v>
      </c>
      <c r="E2259" s="22" t="s">
        <v>26</v>
      </c>
      <c r="F2259" s="23">
        <v>41449</v>
      </c>
      <c r="G2259" s="24" t="s">
        <v>27</v>
      </c>
      <c r="H2259" s="25">
        <v>33715.300000000003</v>
      </c>
      <c r="I2259" s="25">
        <v>-17468.82</v>
      </c>
      <c r="J2259" s="25">
        <v>16246.480000000003</v>
      </c>
      <c r="K2259" s="41">
        <f t="shared" si="74"/>
        <v>2013</v>
      </c>
      <c r="L2259" s="42">
        <f t="shared" si="73"/>
        <v>266.34377135948512</v>
      </c>
      <c r="M2259" s="39">
        <f>(VLOOKUP(DATE(2005,12,1),IGPM!A:B,2,1)/VLOOKUP(DATE(YEAR(F2259),MONTH(F2259),1),IGPM!A:B,2,1))*H2259</f>
        <v>21756.260277413403</v>
      </c>
      <c r="N2259" s="26" t="s">
        <v>28</v>
      </c>
      <c r="O2259" s="26" t="s">
        <v>29</v>
      </c>
      <c r="P2259" s="25">
        <v>-17468.82</v>
      </c>
      <c r="Q2259" s="25">
        <v>16246.480000000003</v>
      </c>
      <c r="R2259" s="25">
        <v>77773.146064069748</v>
      </c>
      <c r="S2259" s="25">
        <v>-40296.39627786028</v>
      </c>
      <c r="T2259" s="27">
        <v>37476.749786209468</v>
      </c>
    </row>
    <row r="2260" spans="1:20">
      <c r="A2260" s="28" t="s">
        <v>2702</v>
      </c>
      <c r="B2260" s="22" t="s">
        <v>2703</v>
      </c>
      <c r="C2260" s="22" t="s">
        <v>629</v>
      </c>
      <c r="D2260" s="22" t="s">
        <v>260</v>
      </c>
      <c r="E2260" s="22" t="s">
        <v>26</v>
      </c>
      <c r="F2260" s="23">
        <v>41454</v>
      </c>
      <c r="G2260" s="24" t="s">
        <v>27</v>
      </c>
      <c r="H2260" s="25">
        <v>10840</v>
      </c>
      <c r="I2260" s="25">
        <v>-4154.55</v>
      </c>
      <c r="J2260" s="25">
        <v>6685.45</v>
      </c>
      <c r="K2260" s="41">
        <f t="shared" si="74"/>
        <v>2013</v>
      </c>
      <c r="L2260" s="42">
        <f t="shared" si="73"/>
        <v>360.06787738744265</v>
      </c>
      <c r="M2260" s="39">
        <f>(VLOOKUP(DATE(2005,12,1),IGPM!A:B,2,1)/VLOOKUP(DATE(YEAR(F2260),MONTH(F2260),1),IGPM!A:B,2,1))*H2260</f>
        <v>6994.9803622438849</v>
      </c>
      <c r="N2260" s="26" t="s">
        <v>28</v>
      </c>
      <c r="O2260" s="26" t="s">
        <v>29</v>
      </c>
      <c r="P2260" s="25">
        <v>-4154.55</v>
      </c>
      <c r="Q2260" s="25">
        <v>6685.45</v>
      </c>
      <c r="R2260" s="25">
        <v>25005.291465136477</v>
      </c>
      <c r="S2260" s="25">
        <v>-9583.5547653581889</v>
      </c>
      <c r="T2260" s="27">
        <v>15421.736699778288</v>
      </c>
    </row>
    <row r="2261" spans="1:20">
      <c r="A2261" s="28" t="s">
        <v>2704</v>
      </c>
      <c r="B2261" s="22" t="s">
        <v>53</v>
      </c>
      <c r="C2261" s="22" t="s">
        <v>32</v>
      </c>
      <c r="D2261" s="22" t="s">
        <v>99</v>
      </c>
      <c r="E2261" s="22" t="s">
        <v>26</v>
      </c>
      <c r="F2261" s="23">
        <v>41454</v>
      </c>
      <c r="G2261" s="24" t="s">
        <v>27</v>
      </c>
      <c r="H2261" s="25">
        <v>3036.77</v>
      </c>
      <c r="I2261" s="25">
        <v>-1466.94</v>
      </c>
      <c r="J2261" s="25">
        <v>1569.83</v>
      </c>
      <c r="K2261" s="41">
        <f t="shared" si="74"/>
        <v>2013</v>
      </c>
      <c r="L2261" s="42">
        <f t="shared" si="73"/>
        <v>285.67920978363122</v>
      </c>
      <c r="M2261" s="39">
        <f>(VLOOKUP(DATE(2005,12,1),IGPM!A:B,2,1)/VLOOKUP(DATE(YEAR(F2261),MONTH(F2261),1),IGPM!A:B,2,1))*H2261</f>
        <v>1959.6076120527086</v>
      </c>
      <c r="N2261" s="26" t="s">
        <v>28</v>
      </c>
      <c r="O2261" s="26" t="s">
        <v>29</v>
      </c>
      <c r="P2261" s="25">
        <v>-1466.94</v>
      </c>
      <c r="Q2261" s="25">
        <v>1569.83</v>
      </c>
      <c r="R2261" s="25">
        <v>7005.1032253304893</v>
      </c>
      <c r="S2261" s="25">
        <v>-3383.8802824600839</v>
      </c>
      <c r="T2261" s="27">
        <v>3621.2229428704054</v>
      </c>
    </row>
    <row r="2262" spans="1:20">
      <c r="A2262" s="28" t="s">
        <v>2705</v>
      </c>
      <c r="B2262" s="22" t="s">
        <v>53</v>
      </c>
      <c r="C2262" s="22" t="s">
        <v>32</v>
      </c>
      <c r="D2262" s="22" t="s">
        <v>99</v>
      </c>
      <c r="E2262" s="22" t="s">
        <v>26</v>
      </c>
      <c r="F2262" s="23">
        <v>41454</v>
      </c>
      <c r="G2262" s="24" t="s">
        <v>27</v>
      </c>
      <c r="H2262" s="25">
        <v>3036.77</v>
      </c>
      <c r="I2262" s="25">
        <v>-1466.94</v>
      </c>
      <c r="J2262" s="25">
        <v>1569.83</v>
      </c>
      <c r="K2262" s="41">
        <f t="shared" si="74"/>
        <v>2013</v>
      </c>
      <c r="L2262" s="42">
        <f t="shared" si="73"/>
        <v>285.67920978363122</v>
      </c>
      <c r="M2262" s="39">
        <f>(VLOOKUP(DATE(2005,12,1),IGPM!A:B,2,1)/VLOOKUP(DATE(YEAR(F2262),MONTH(F2262),1),IGPM!A:B,2,1))*H2262</f>
        <v>1959.6076120527086</v>
      </c>
      <c r="N2262" s="26" t="s">
        <v>28</v>
      </c>
      <c r="O2262" s="26" t="s">
        <v>29</v>
      </c>
      <c r="P2262" s="25">
        <v>-1466.94</v>
      </c>
      <c r="Q2262" s="25">
        <v>1569.83</v>
      </c>
      <c r="R2262" s="25">
        <v>7005.1032253304893</v>
      </c>
      <c r="S2262" s="25">
        <v>-3383.8802824600839</v>
      </c>
      <c r="T2262" s="27">
        <v>3621.2229428704054</v>
      </c>
    </row>
    <row r="2263" spans="1:20">
      <c r="A2263" s="28" t="s">
        <v>2706</v>
      </c>
      <c r="B2263" s="22" t="s">
        <v>68</v>
      </c>
      <c r="C2263" s="22" t="s">
        <v>69</v>
      </c>
      <c r="D2263" s="22" t="s">
        <v>99</v>
      </c>
      <c r="E2263" s="22" t="s">
        <v>26</v>
      </c>
      <c r="F2263" s="23">
        <v>41454</v>
      </c>
      <c r="G2263" s="24" t="s">
        <v>27</v>
      </c>
      <c r="H2263" s="25">
        <v>293137.63</v>
      </c>
      <c r="I2263" s="25">
        <v>-128141.14</v>
      </c>
      <c r="J2263" s="25">
        <v>164996.49</v>
      </c>
      <c r="K2263" s="41">
        <f t="shared" si="74"/>
        <v>2013</v>
      </c>
      <c r="L2263" s="42">
        <f t="shared" si="73"/>
        <v>315.69090879010434</v>
      </c>
      <c r="M2263" s="39">
        <f>(VLOOKUP(DATE(2005,12,1),IGPM!A:B,2,1)/VLOOKUP(DATE(YEAR(F2263),MONTH(F2263),1),IGPM!A:B,2,1))*H2263</f>
        <v>189159.77539526881</v>
      </c>
      <c r="N2263" s="26" t="s">
        <v>28</v>
      </c>
      <c r="O2263" s="26" t="s">
        <v>29</v>
      </c>
      <c r="P2263" s="25">
        <v>-128141.14</v>
      </c>
      <c r="Q2263" s="25">
        <v>164996.49</v>
      </c>
      <c r="R2263" s="25">
        <v>676198.51268905296</v>
      </c>
      <c r="S2263" s="25">
        <v>-295591.01055118622</v>
      </c>
      <c r="T2263" s="27">
        <v>380607.50213786674</v>
      </c>
    </row>
    <row r="2264" spans="1:20">
      <c r="A2264" s="28" t="s">
        <v>2707</v>
      </c>
      <c r="B2264" s="22" t="s">
        <v>68</v>
      </c>
      <c r="C2264" s="22" t="s">
        <v>69</v>
      </c>
      <c r="D2264" s="22" t="s">
        <v>99</v>
      </c>
      <c r="E2264" s="22" t="s">
        <v>26</v>
      </c>
      <c r="F2264" s="23">
        <v>41454</v>
      </c>
      <c r="G2264" s="24" t="s">
        <v>27</v>
      </c>
      <c r="H2264" s="25">
        <v>293137.63</v>
      </c>
      <c r="I2264" s="25">
        <v>-128141.14</v>
      </c>
      <c r="J2264" s="25">
        <v>164996.49</v>
      </c>
      <c r="K2264" s="41">
        <f t="shared" si="74"/>
        <v>2013</v>
      </c>
      <c r="L2264" s="42">
        <f t="shared" si="73"/>
        <v>315.69090879010434</v>
      </c>
      <c r="M2264" s="39">
        <f>(VLOOKUP(DATE(2005,12,1),IGPM!A:B,2,1)/VLOOKUP(DATE(YEAR(F2264),MONTH(F2264),1),IGPM!A:B,2,1))*H2264</f>
        <v>189159.77539526881</v>
      </c>
      <c r="N2264" s="26" t="s">
        <v>28</v>
      </c>
      <c r="O2264" s="26" t="s">
        <v>29</v>
      </c>
      <c r="P2264" s="25">
        <v>-128141.14</v>
      </c>
      <c r="Q2264" s="25">
        <v>164996.49</v>
      </c>
      <c r="R2264" s="25">
        <v>676198.51268905296</v>
      </c>
      <c r="S2264" s="25">
        <v>-295591.01055118622</v>
      </c>
      <c r="T2264" s="27">
        <v>380607.50213786674</v>
      </c>
    </row>
    <row r="2265" spans="1:20">
      <c r="A2265" s="28" t="s">
        <v>2708</v>
      </c>
      <c r="B2265" s="22" t="s">
        <v>160</v>
      </c>
      <c r="C2265" s="22" t="s">
        <v>24</v>
      </c>
      <c r="D2265" s="22" t="s">
        <v>99</v>
      </c>
      <c r="E2265" s="22" t="s">
        <v>26</v>
      </c>
      <c r="F2265" s="23">
        <v>41454</v>
      </c>
      <c r="G2265" s="24" t="s">
        <v>27</v>
      </c>
      <c r="H2265" s="25">
        <v>9018.34</v>
      </c>
      <c r="I2265" s="25">
        <v>-5396.13</v>
      </c>
      <c r="J2265" s="25">
        <v>3622.21</v>
      </c>
      <c r="K2265" s="41">
        <f t="shared" si="74"/>
        <v>2013</v>
      </c>
      <c r="L2265" s="42">
        <f t="shared" si="73"/>
        <v>230.63397657209887</v>
      </c>
      <c r="M2265" s="39">
        <f>(VLOOKUP(DATE(2005,12,1),IGPM!A:B,2,1)/VLOOKUP(DATE(YEAR(F2265),MONTH(F2265),1),IGPM!A:B,2,1))*H2265</f>
        <v>5819.475202955583</v>
      </c>
      <c r="N2265" s="26" t="s">
        <v>28</v>
      </c>
      <c r="O2265" s="26" t="s">
        <v>29</v>
      </c>
      <c r="P2265" s="25">
        <v>-5396.13</v>
      </c>
      <c r="Q2265" s="25">
        <v>3622.21</v>
      </c>
      <c r="R2265" s="25">
        <v>20803.156847942704</v>
      </c>
      <c r="S2265" s="25">
        <v>-12447.583342598424</v>
      </c>
      <c r="T2265" s="27">
        <v>8355.5735053442804</v>
      </c>
    </row>
    <row r="2266" spans="1:20">
      <c r="A2266" s="28" t="s">
        <v>2709</v>
      </c>
      <c r="B2266" s="22" t="s">
        <v>2710</v>
      </c>
      <c r="C2266" s="22" t="s">
        <v>24</v>
      </c>
      <c r="D2266" s="22" t="s">
        <v>99</v>
      </c>
      <c r="E2266" s="22" t="s">
        <v>26</v>
      </c>
      <c r="F2266" s="23">
        <v>41454</v>
      </c>
      <c r="G2266" s="24" t="s">
        <v>27</v>
      </c>
      <c r="H2266" s="25">
        <v>15106.2</v>
      </c>
      <c r="I2266" s="25">
        <v>-15106.2</v>
      </c>
      <c r="J2266" s="25">
        <v>0</v>
      </c>
      <c r="K2266" s="41">
        <f t="shared" si="74"/>
        <v>2013</v>
      </c>
      <c r="L2266" s="42">
        <f t="shared" si="73"/>
        <v>138</v>
      </c>
      <c r="M2266" s="39">
        <f>(VLOOKUP(DATE(2005,12,1),IGPM!A:B,2,1)/VLOOKUP(DATE(YEAR(F2266),MONTH(F2266),1),IGPM!A:B,2,1))*H2266</f>
        <v>9747.931028425146</v>
      </c>
      <c r="N2266" s="26" t="s">
        <v>28</v>
      </c>
      <c r="O2266" s="26" t="s">
        <v>29</v>
      </c>
      <c r="P2266" s="25">
        <v>-15106.2</v>
      </c>
      <c r="Q2266" s="25">
        <v>0</v>
      </c>
      <c r="R2266" s="25">
        <v>34846.396119063167</v>
      </c>
      <c r="S2266" s="25">
        <v>-34846.396119063167</v>
      </c>
      <c r="T2266" s="27">
        <v>0</v>
      </c>
    </row>
    <row r="2267" spans="1:20">
      <c r="A2267" s="28" t="s">
        <v>2711</v>
      </c>
      <c r="B2267" s="22" t="s">
        <v>90</v>
      </c>
      <c r="C2267" s="22" t="s">
        <v>91</v>
      </c>
      <c r="D2267" s="22" t="s">
        <v>99</v>
      </c>
      <c r="E2267" s="22" t="s">
        <v>26</v>
      </c>
      <c r="F2267" s="23">
        <v>41454</v>
      </c>
      <c r="G2267" s="24" t="s">
        <v>27</v>
      </c>
      <c r="H2267" s="25">
        <v>3096.31</v>
      </c>
      <c r="I2267" s="25">
        <v>-1276.31</v>
      </c>
      <c r="J2267" s="25">
        <v>1820</v>
      </c>
      <c r="K2267" s="41">
        <f t="shared" si="74"/>
        <v>2013</v>
      </c>
      <c r="L2267" s="42">
        <f t="shared" si="73"/>
        <v>334.7860472769155</v>
      </c>
      <c r="M2267" s="39">
        <f>(VLOOKUP(DATE(2005,12,1),IGPM!A:B,2,1)/VLOOKUP(DATE(YEAR(F2267),MONTH(F2267),1),IGPM!A:B,2,1))*H2267</f>
        <v>1998.028380573742</v>
      </c>
      <c r="N2267" s="26" t="s">
        <v>28</v>
      </c>
      <c r="O2267" s="26" t="s">
        <v>29</v>
      </c>
      <c r="P2267" s="25">
        <v>-1276.31</v>
      </c>
      <c r="Q2267" s="25">
        <v>1820</v>
      </c>
      <c r="R2267" s="25">
        <v>7142.4477874923186</v>
      </c>
      <c r="S2267" s="25">
        <v>-2944.142393899293</v>
      </c>
      <c r="T2267" s="27">
        <v>4198.3053935930257</v>
      </c>
    </row>
    <row r="2268" spans="1:20">
      <c r="A2268" s="28" t="s">
        <v>2712</v>
      </c>
      <c r="B2268" s="22" t="s">
        <v>787</v>
      </c>
      <c r="C2268" s="22" t="s">
        <v>91</v>
      </c>
      <c r="D2268" s="22" t="s">
        <v>99</v>
      </c>
      <c r="E2268" s="22" t="s">
        <v>26</v>
      </c>
      <c r="F2268" s="23">
        <v>41454</v>
      </c>
      <c r="G2268" s="24" t="s">
        <v>27</v>
      </c>
      <c r="H2268" s="25">
        <v>8292.2000000000007</v>
      </c>
      <c r="I2268" s="25">
        <v>-3456.08</v>
      </c>
      <c r="J2268" s="25">
        <v>4836.1200000000008</v>
      </c>
      <c r="K2268" s="41">
        <f t="shared" si="74"/>
        <v>2013</v>
      </c>
      <c r="L2268" s="42">
        <f t="shared" si="73"/>
        <v>331.10448832202962</v>
      </c>
      <c r="M2268" s="39">
        <f>(VLOOKUP(DATE(2005,12,1),IGPM!A:B,2,1)/VLOOKUP(DATE(YEAR(F2268),MONTH(F2268),1),IGPM!A:B,2,1))*H2268</f>
        <v>5350.9018597600325</v>
      </c>
      <c r="N2268" s="26" t="s">
        <v>28</v>
      </c>
      <c r="O2268" s="26" t="s">
        <v>29</v>
      </c>
      <c r="P2268" s="25">
        <v>-3456.08</v>
      </c>
      <c r="Q2268" s="25">
        <v>4836.1200000000008</v>
      </c>
      <c r="R2268" s="25">
        <v>19128.125266347302</v>
      </c>
      <c r="S2268" s="25">
        <v>-7972.3512663126276</v>
      </c>
      <c r="T2268" s="27">
        <v>11155.774000034675</v>
      </c>
    </row>
    <row r="2269" spans="1:20">
      <c r="A2269" s="28" t="s">
        <v>2713</v>
      </c>
      <c r="B2269" s="22" t="s">
        <v>102</v>
      </c>
      <c r="C2269" s="22" t="s">
        <v>69</v>
      </c>
      <c r="D2269" s="22" t="s">
        <v>99</v>
      </c>
      <c r="E2269" s="22" t="s">
        <v>26</v>
      </c>
      <c r="F2269" s="23">
        <v>41454</v>
      </c>
      <c r="G2269" s="24" t="s">
        <v>27</v>
      </c>
      <c r="H2269" s="25">
        <v>100.42</v>
      </c>
      <c r="I2269" s="25">
        <v>-45.48</v>
      </c>
      <c r="J2269" s="25">
        <v>54.940000000000005</v>
      </c>
      <c r="K2269" s="41">
        <f t="shared" si="74"/>
        <v>2013</v>
      </c>
      <c r="L2269" s="42">
        <f t="shared" si="73"/>
        <v>304.70448548812669</v>
      </c>
      <c r="M2269" s="39">
        <f>(VLOOKUP(DATE(2005,12,1),IGPM!A:B,2,1)/VLOOKUP(DATE(YEAR(F2269),MONTH(F2269),1),IGPM!A:B,2,1))*H2269</f>
        <v>64.800362359458575</v>
      </c>
      <c r="N2269" s="26" t="s">
        <v>28</v>
      </c>
      <c r="O2269" s="26" t="s">
        <v>29</v>
      </c>
      <c r="P2269" s="25">
        <v>-45.48</v>
      </c>
      <c r="Q2269" s="25">
        <v>54.940000000000005</v>
      </c>
      <c r="R2269" s="25">
        <v>231.64496023330307</v>
      </c>
      <c r="S2269" s="25">
        <v>-104.9114996157202</v>
      </c>
      <c r="T2269" s="27">
        <v>126.73346061758286</v>
      </c>
    </row>
    <row r="2270" spans="1:20">
      <c r="A2270" s="28" t="s">
        <v>2714</v>
      </c>
      <c r="B2270" s="22" t="s">
        <v>68</v>
      </c>
      <c r="C2270" s="22" t="s">
        <v>69</v>
      </c>
      <c r="D2270" s="22" t="s">
        <v>25</v>
      </c>
      <c r="E2270" s="22" t="s">
        <v>26</v>
      </c>
      <c r="F2270" s="23">
        <v>41454</v>
      </c>
      <c r="G2270" s="24" t="s">
        <v>27</v>
      </c>
      <c r="H2270" s="25">
        <v>37100.199999999997</v>
      </c>
      <c r="I2270" s="25">
        <v>-18698.73</v>
      </c>
      <c r="J2270" s="25">
        <v>18401.469999999998</v>
      </c>
      <c r="K2270" s="41">
        <f t="shared" si="74"/>
        <v>2013</v>
      </c>
      <c r="L2270" s="42">
        <f t="shared" si="73"/>
        <v>273.80616758464345</v>
      </c>
      <c r="M2270" s="39">
        <f>(VLOOKUP(DATE(2005,12,1),IGPM!A:B,2,1)/VLOOKUP(DATE(YEAR(F2270),MONTH(F2270),1),IGPM!A:B,2,1))*H2270</f>
        <v>23940.513877797101</v>
      </c>
      <c r="N2270" s="26" t="s">
        <v>28</v>
      </c>
      <c r="O2270" s="26" t="s">
        <v>29</v>
      </c>
      <c r="P2270" s="25">
        <v>-18698.73</v>
      </c>
      <c r="Q2270" s="25">
        <v>18401.469999999998</v>
      </c>
      <c r="R2270" s="25">
        <v>85581.30206779117</v>
      </c>
      <c r="S2270" s="25">
        <v>-43133.504951834999</v>
      </c>
      <c r="T2270" s="27">
        <v>42447.797115956171</v>
      </c>
    </row>
    <row r="2271" spans="1:20">
      <c r="A2271" s="28" t="s">
        <v>2715</v>
      </c>
      <c r="B2271" s="22" t="s">
        <v>68</v>
      </c>
      <c r="C2271" s="22" t="s">
        <v>69</v>
      </c>
      <c r="D2271" s="22" t="s">
        <v>25</v>
      </c>
      <c r="E2271" s="22" t="s">
        <v>26</v>
      </c>
      <c r="F2271" s="23">
        <v>41454</v>
      </c>
      <c r="G2271" s="24" t="s">
        <v>27</v>
      </c>
      <c r="H2271" s="25">
        <v>1238739.7</v>
      </c>
      <c r="I2271" s="25">
        <v>-624252.27</v>
      </c>
      <c r="J2271" s="25">
        <v>614487.42999999993</v>
      </c>
      <c r="K2271" s="41">
        <f t="shared" si="74"/>
        <v>2013</v>
      </c>
      <c r="L2271" s="42">
        <f t="shared" si="73"/>
        <v>273.84134077718289</v>
      </c>
      <c r="M2271" s="39">
        <f>(VLOOKUP(DATE(2005,12,1),IGPM!A:B,2,1)/VLOOKUP(DATE(YEAR(F2271),MONTH(F2271),1),IGPM!A:B,2,1))*H2271</f>
        <v>799350.54201401118</v>
      </c>
      <c r="N2271" s="26" t="s">
        <v>28</v>
      </c>
      <c r="O2271" s="26" t="s">
        <v>29</v>
      </c>
      <c r="P2271" s="25">
        <v>-624252.27</v>
      </c>
      <c r="Q2271" s="25">
        <v>614487.42999999993</v>
      </c>
      <c r="R2271" s="25">
        <v>2857476.6833889042</v>
      </c>
      <c r="S2271" s="25">
        <v>-1440000.9187382909</v>
      </c>
      <c r="T2271" s="27">
        <v>1417475.7646506133</v>
      </c>
    </row>
    <row r="2272" spans="1:20">
      <c r="A2272" s="28" t="s">
        <v>2716</v>
      </c>
      <c r="B2272" s="22" t="s">
        <v>263</v>
      </c>
      <c r="C2272" s="22" t="s">
        <v>32</v>
      </c>
      <c r="D2272" s="22" t="s">
        <v>33</v>
      </c>
      <c r="E2272" s="22" t="s">
        <v>26</v>
      </c>
      <c r="F2272" s="23">
        <v>41454</v>
      </c>
      <c r="G2272" s="24" t="s">
        <v>27</v>
      </c>
      <c r="H2272" s="25">
        <v>9572.43</v>
      </c>
      <c r="I2272" s="25">
        <v>-4959.1499999999996</v>
      </c>
      <c r="J2272" s="25">
        <v>4613.2800000000007</v>
      </c>
      <c r="K2272" s="41">
        <f t="shared" si="74"/>
        <v>2013</v>
      </c>
      <c r="L2272" s="42">
        <f t="shared" si="73"/>
        <v>266.37535464746986</v>
      </c>
      <c r="M2272" s="39">
        <f>(VLOOKUP(DATE(2005,12,1),IGPM!A:B,2,1)/VLOOKUP(DATE(YEAR(F2272),MONTH(F2272),1),IGPM!A:B,2,1))*H2272</f>
        <v>6177.0258181692097</v>
      </c>
      <c r="N2272" s="26" t="s">
        <v>28</v>
      </c>
      <c r="O2272" s="26" t="s">
        <v>29</v>
      </c>
      <c r="P2272" s="25">
        <v>-4959.1499999999996</v>
      </c>
      <c r="Q2272" s="25">
        <v>4613.2800000000007</v>
      </c>
      <c r="R2272" s="25">
        <v>22081.310164171253</v>
      </c>
      <c r="S2272" s="25">
        <v>-11439.574831119147</v>
      </c>
      <c r="T2272" s="27">
        <v>10641.735333052105</v>
      </c>
    </row>
    <row r="2273" spans="1:20">
      <c r="A2273" s="28" t="s">
        <v>2717</v>
      </c>
      <c r="B2273" s="22" t="s">
        <v>2718</v>
      </c>
      <c r="C2273" s="22" t="s">
        <v>69</v>
      </c>
      <c r="D2273" s="22" t="s">
        <v>33</v>
      </c>
      <c r="E2273" s="22" t="s">
        <v>26</v>
      </c>
      <c r="F2273" s="23">
        <v>41456</v>
      </c>
      <c r="G2273" s="24" t="s">
        <v>27</v>
      </c>
      <c r="H2273" s="25">
        <v>913403.12</v>
      </c>
      <c r="I2273" s="25">
        <v>-349698.23</v>
      </c>
      <c r="J2273" s="25">
        <v>563704.89</v>
      </c>
      <c r="K2273" s="41">
        <f t="shared" si="74"/>
        <v>2013</v>
      </c>
      <c r="L2273" s="42">
        <f t="shared" si="73"/>
        <v>357.8406085727114</v>
      </c>
      <c r="M2273" s="39">
        <f>(VLOOKUP(DATE(2005,12,1),IGPM!A:B,2,1)/VLOOKUP(DATE(YEAR(F2273),MONTH(F2273),1),IGPM!A:B,2,1))*H2273</f>
        <v>587878.62169019482</v>
      </c>
      <c r="N2273" s="26" t="s">
        <v>28</v>
      </c>
      <c r="O2273" s="26" t="s">
        <v>29</v>
      </c>
      <c r="P2273" s="25">
        <v>-349698.23</v>
      </c>
      <c r="Q2273" s="25">
        <v>563704.89</v>
      </c>
      <c r="R2273" s="25">
        <v>2101517.8771381797</v>
      </c>
      <c r="S2273" s="25">
        <v>-804570.36532629642</v>
      </c>
      <c r="T2273" s="27">
        <v>1296947.5118118832</v>
      </c>
    </row>
    <row r="2274" spans="1:20">
      <c r="A2274" s="28" t="s">
        <v>2719</v>
      </c>
      <c r="B2274" s="22" t="s">
        <v>204</v>
      </c>
      <c r="C2274" s="22" t="s">
        <v>32</v>
      </c>
      <c r="D2274" s="22" t="s">
        <v>25</v>
      </c>
      <c r="E2274" s="22" t="s">
        <v>26</v>
      </c>
      <c r="F2274" s="23">
        <v>41463</v>
      </c>
      <c r="G2274" s="24" t="s">
        <v>27</v>
      </c>
      <c r="H2274" s="25">
        <v>58184.37</v>
      </c>
      <c r="I2274" s="25">
        <v>-34017.279999999999</v>
      </c>
      <c r="J2274" s="25">
        <v>24167.090000000004</v>
      </c>
      <c r="K2274" s="41">
        <f t="shared" si="74"/>
        <v>2013</v>
      </c>
      <c r="L2274" s="42">
        <f t="shared" si="73"/>
        <v>234.32969038088879</v>
      </c>
      <c r="M2274" s="39">
        <f>(VLOOKUP(DATE(2005,12,1),IGPM!A:B,2,1)/VLOOKUP(DATE(YEAR(F2274),MONTH(F2274),1),IGPM!A:B,2,1))*H2274</f>
        <v>37448.248742036623</v>
      </c>
      <c r="N2274" s="26" t="s">
        <v>28</v>
      </c>
      <c r="O2274" s="26" t="s">
        <v>29</v>
      </c>
      <c r="P2274" s="25">
        <v>-34017.279999999999</v>
      </c>
      <c r="Q2274" s="25">
        <v>24167.090000000004</v>
      </c>
      <c r="R2274" s="25">
        <v>133868.0491096006</v>
      </c>
      <c r="S2274" s="25">
        <v>-78265.467334527028</v>
      </c>
      <c r="T2274" s="27">
        <v>55602.581775073573</v>
      </c>
    </row>
    <row r="2275" spans="1:20">
      <c r="A2275" s="28" t="s">
        <v>2720</v>
      </c>
      <c r="B2275" s="22" t="s">
        <v>2721</v>
      </c>
      <c r="C2275" s="22" t="s">
        <v>32</v>
      </c>
      <c r="D2275" s="22" t="s">
        <v>25</v>
      </c>
      <c r="E2275" s="22" t="s">
        <v>26</v>
      </c>
      <c r="F2275" s="23">
        <v>41463</v>
      </c>
      <c r="G2275" s="24" t="s">
        <v>27</v>
      </c>
      <c r="H2275" s="25">
        <v>17708.29</v>
      </c>
      <c r="I2275" s="25">
        <v>-12548.76</v>
      </c>
      <c r="J2275" s="25">
        <v>5159.5300000000007</v>
      </c>
      <c r="K2275" s="41">
        <f t="shared" si="74"/>
        <v>2013</v>
      </c>
      <c r="L2275" s="42">
        <f t="shared" si="73"/>
        <v>193.32872172230563</v>
      </c>
      <c r="M2275" s="39">
        <f>(VLOOKUP(DATE(2005,12,1),IGPM!A:B,2,1)/VLOOKUP(DATE(YEAR(F2275),MONTH(F2275),1),IGPM!A:B,2,1))*H2275</f>
        <v>11397.295334058264</v>
      </c>
      <c r="N2275" s="26" t="s">
        <v>28</v>
      </c>
      <c r="O2275" s="26" t="s">
        <v>29</v>
      </c>
      <c r="P2275" s="25">
        <v>-12548.76</v>
      </c>
      <c r="Q2275" s="25">
        <v>5159.5300000000007</v>
      </c>
      <c r="R2275" s="25">
        <v>40742.457731639086</v>
      </c>
      <c r="S2275" s="25">
        <v>-28871.637175835913</v>
      </c>
      <c r="T2275" s="27">
        <v>11870.820555803173</v>
      </c>
    </row>
    <row r="2276" spans="1:20">
      <c r="A2276" s="28" t="s">
        <v>2722</v>
      </c>
      <c r="B2276" s="22" t="s">
        <v>2723</v>
      </c>
      <c r="C2276" s="22" t="s">
        <v>32</v>
      </c>
      <c r="D2276" s="22" t="s">
        <v>25</v>
      </c>
      <c r="E2276" s="22" t="s">
        <v>26</v>
      </c>
      <c r="F2276" s="23">
        <v>41463</v>
      </c>
      <c r="G2276" s="24" t="s">
        <v>27</v>
      </c>
      <c r="H2276" s="25">
        <v>72098.03</v>
      </c>
      <c r="I2276" s="25">
        <v>-51780.94</v>
      </c>
      <c r="J2276" s="25">
        <v>20317.089999999997</v>
      </c>
      <c r="K2276" s="41">
        <f t="shared" si="74"/>
        <v>2013</v>
      </c>
      <c r="L2276" s="42">
        <f t="shared" si="73"/>
        <v>190.75416765319437</v>
      </c>
      <c r="M2276" s="39">
        <f>(VLOOKUP(DATE(2005,12,1),IGPM!A:B,2,1)/VLOOKUP(DATE(YEAR(F2276),MONTH(F2276),1),IGPM!A:B,2,1))*H2276</f>
        <v>46403.268803130777</v>
      </c>
      <c r="N2276" s="26" t="s">
        <v>28</v>
      </c>
      <c r="O2276" s="26" t="s">
        <v>29</v>
      </c>
      <c r="P2276" s="25">
        <v>-51780.94</v>
      </c>
      <c r="Q2276" s="25">
        <v>20317.089999999997</v>
      </c>
      <c r="R2276" s="25">
        <v>165879.98840144626</v>
      </c>
      <c r="S2276" s="25">
        <v>-119135.31793609318</v>
      </c>
      <c r="T2276" s="27">
        <v>46744.670465353076</v>
      </c>
    </row>
    <row r="2277" spans="1:20">
      <c r="A2277" s="28" t="s">
        <v>2724</v>
      </c>
      <c r="B2277" s="22" t="s">
        <v>204</v>
      </c>
      <c r="C2277" s="22" t="s">
        <v>32</v>
      </c>
      <c r="D2277" s="22" t="s">
        <v>25</v>
      </c>
      <c r="E2277" s="22" t="s">
        <v>26</v>
      </c>
      <c r="F2277" s="23">
        <v>41463</v>
      </c>
      <c r="G2277" s="24" t="s">
        <v>27</v>
      </c>
      <c r="H2277" s="25">
        <v>58184.37</v>
      </c>
      <c r="I2277" s="25">
        <v>-34017.279999999999</v>
      </c>
      <c r="J2277" s="25">
        <v>24167.090000000004</v>
      </c>
      <c r="K2277" s="41">
        <f t="shared" si="74"/>
        <v>2013</v>
      </c>
      <c r="L2277" s="42">
        <f t="shared" si="73"/>
        <v>234.32969038088879</v>
      </c>
      <c r="M2277" s="39">
        <f>(VLOOKUP(DATE(2005,12,1),IGPM!A:B,2,1)/VLOOKUP(DATE(YEAR(F2277),MONTH(F2277),1),IGPM!A:B,2,1))*H2277</f>
        <v>37448.248742036623</v>
      </c>
      <c r="N2277" s="26" t="s">
        <v>28</v>
      </c>
      <c r="O2277" s="26" t="s">
        <v>29</v>
      </c>
      <c r="P2277" s="25">
        <v>-34017.279999999999</v>
      </c>
      <c r="Q2277" s="25">
        <v>24167.090000000004</v>
      </c>
      <c r="R2277" s="25">
        <v>133868.0491096006</v>
      </c>
      <c r="S2277" s="25">
        <v>-78265.467334527028</v>
      </c>
      <c r="T2277" s="27">
        <v>55602.581775073573</v>
      </c>
    </row>
    <row r="2278" spans="1:20">
      <c r="A2278" s="28" t="s">
        <v>2725</v>
      </c>
      <c r="B2278" s="22" t="s">
        <v>2721</v>
      </c>
      <c r="C2278" s="22" t="s">
        <v>32</v>
      </c>
      <c r="D2278" s="22" t="s">
        <v>25</v>
      </c>
      <c r="E2278" s="22" t="s">
        <v>26</v>
      </c>
      <c r="F2278" s="23">
        <v>41463</v>
      </c>
      <c r="G2278" s="24" t="s">
        <v>27</v>
      </c>
      <c r="H2278" s="25">
        <v>17708.29</v>
      </c>
      <c r="I2278" s="25">
        <v>-12548.76</v>
      </c>
      <c r="J2278" s="25">
        <v>5159.5300000000007</v>
      </c>
      <c r="K2278" s="41">
        <f t="shared" si="74"/>
        <v>2013</v>
      </c>
      <c r="L2278" s="42">
        <f t="shared" si="73"/>
        <v>193.32872172230563</v>
      </c>
      <c r="M2278" s="39">
        <f>(VLOOKUP(DATE(2005,12,1),IGPM!A:B,2,1)/VLOOKUP(DATE(YEAR(F2278),MONTH(F2278),1),IGPM!A:B,2,1))*H2278</f>
        <v>11397.295334058264</v>
      </c>
      <c r="N2278" s="26" t="s">
        <v>28</v>
      </c>
      <c r="O2278" s="26" t="s">
        <v>29</v>
      </c>
      <c r="P2278" s="25">
        <v>-12548.76</v>
      </c>
      <c r="Q2278" s="25">
        <v>5159.5300000000007</v>
      </c>
      <c r="R2278" s="25">
        <v>40742.457731639086</v>
      </c>
      <c r="S2278" s="25">
        <v>-28871.637175835913</v>
      </c>
      <c r="T2278" s="27">
        <v>11870.820555803173</v>
      </c>
    </row>
    <row r="2279" spans="1:20">
      <c r="A2279" s="28" t="s">
        <v>2726</v>
      </c>
      <c r="B2279" s="22" t="s">
        <v>2723</v>
      </c>
      <c r="C2279" s="22" t="s">
        <v>32</v>
      </c>
      <c r="D2279" s="22" t="s">
        <v>25</v>
      </c>
      <c r="E2279" s="22" t="s">
        <v>26</v>
      </c>
      <c r="F2279" s="23">
        <v>41463</v>
      </c>
      <c r="G2279" s="24" t="s">
        <v>27</v>
      </c>
      <c r="H2279" s="25">
        <v>72098.03</v>
      </c>
      <c r="I2279" s="25">
        <v>-51780.94</v>
      </c>
      <c r="J2279" s="25">
        <v>20317.089999999997</v>
      </c>
      <c r="K2279" s="41">
        <f t="shared" si="74"/>
        <v>2013</v>
      </c>
      <c r="L2279" s="42">
        <f t="shared" si="73"/>
        <v>190.75416765319437</v>
      </c>
      <c r="M2279" s="39">
        <f>(VLOOKUP(DATE(2005,12,1),IGPM!A:B,2,1)/VLOOKUP(DATE(YEAR(F2279),MONTH(F2279),1),IGPM!A:B,2,1))*H2279</f>
        <v>46403.268803130777</v>
      </c>
      <c r="N2279" s="26" t="s">
        <v>28</v>
      </c>
      <c r="O2279" s="26" t="s">
        <v>29</v>
      </c>
      <c r="P2279" s="25">
        <v>-51780.94</v>
      </c>
      <c r="Q2279" s="25">
        <v>20317.089999999997</v>
      </c>
      <c r="R2279" s="25">
        <v>165879.98840144626</v>
      </c>
      <c r="S2279" s="25">
        <v>-119135.31793609318</v>
      </c>
      <c r="T2279" s="27">
        <v>46744.670465353076</v>
      </c>
    </row>
    <row r="2280" spans="1:20">
      <c r="A2280" s="28" t="s">
        <v>2727</v>
      </c>
      <c r="B2280" s="22" t="s">
        <v>220</v>
      </c>
      <c r="C2280" s="22" t="s">
        <v>32</v>
      </c>
      <c r="D2280" s="22" t="s">
        <v>25</v>
      </c>
      <c r="E2280" s="22" t="s">
        <v>26</v>
      </c>
      <c r="F2280" s="23">
        <v>41463</v>
      </c>
      <c r="G2280" s="24" t="s">
        <v>27</v>
      </c>
      <c r="H2280" s="25">
        <v>58184.37</v>
      </c>
      <c r="I2280" s="25">
        <v>-34017.279999999999</v>
      </c>
      <c r="J2280" s="25">
        <v>24167.090000000004</v>
      </c>
      <c r="K2280" s="41">
        <f t="shared" si="74"/>
        <v>2013</v>
      </c>
      <c r="L2280" s="42">
        <f t="shared" si="73"/>
        <v>234.32969038088879</v>
      </c>
      <c r="M2280" s="39">
        <f>(VLOOKUP(DATE(2005,12,1),IGPM!A:B,2,1)/VLOOKUP(DATE(YEAR(F2280),MONTH(F2280),1),IGPM!A:B,2,1))*H2280</f>
        <v>37448.248742036623</v>
      </c>
      <c r="N2280" s="26" t="s">
        <v>28</v>
      </c>
      <c r="O2280" s="26" t="s">
        <v>29</v>
      </c>
      <c r="P2280" s="25">
        <v>-34017.279999999999</v>
      </c>
      <c r="Q2280" s="25">
        <v>24167.090000000004</v>
      </c>
      <c r="R2280" s="25">
        <v>133868.0491096006</v>
      </c>
      <c r="S2280" s="25">
        <v>-78265.467334527028</v>
      </c>
      <c r="T2280" s="27">
        <v>55602.581775073573</v>
      </c>
    </row>
    <row r="2281" spans="1:20">
      <c r="A2281" s="28" t="s">
        <v>2728</v>
      </c>
      <c r="B2281" s="22" t="s">
        <v>220</v>
      </c>
      <c r="C2281" s="22" t="s">
        <v>32</v>
      </c>
      <c r="D2281" s="22" t="s">
        <v>25</v>
      </c>
      <c r="E2281" s="22" t="s">
        <v>26</v>
      </c>
      <c r="F2281" s="23">
        <v>41463</v>
      </c>
      <c r="G2281" s="24" t="s">
        <v>27</v>
      </c>
      <c r="H2281" s="25">
        <v>58184.37</v>
      </c>
      <c r="I2281" s="25">
        <v>-34017.279999999999</v>
      </c>
      <c r="J2281" s="25">
        <v>24167.090000000004</v>
      </c>
      <c r="K2281" s="41">
        <f t="shared" si="74"/>
        <v>2013</v>
      </c>
      <c r="L2281" s="42">
        <f t="shared" si="73"/>
        <v>234.32969038088879</v>
      </c>
      <c r="M2281" s="39">
        <f>(VLOOKUP(DATE(2005,12,1),IGPM!A:B,2,1)/VLOOKUP(DATE(YEAR(F2281),MONTH(F2281),1),IGPM!A:B,2,1))*H2281</f>
        <v>37448.248742036623</v>
      </c>
      <c r="N2281" s="26" t="s">
        <v>28</v>
      </c>
      <c r="O2281" s="26" t="s">
        <v>29</v>
      </c>
      <c r="P2281" s="25">
        <v>-34017.279999999999</v>
      </c>
      <c r="Q2281" s="25">
        <v>24167.090000000004</v>
      </c>
      <c r="R2281" s="25">
        <v>133868.0491096006</v>
      </c>
      <c r="S2281" s="25">
        <v>-78265.467334527028</v>
      </c>
      <c r="T2281" s="27">
        <v>55602.581775073573</v>
      </c>
    </row>
    <row r="2282" spans="1:20">
      <c r="A2282" s="28" t="s">
        <v>2729</v>
      </c>
      <c r="B2282" s="22" t="s">
        <v>376</v>
      </c>
      <c r="C2282" s="22" t="s">
        <v>32</v>
      </c>
      <c r="D2282" s="22" t="s">
        <v>25</v>
      </c>
      <c r="E2282" s="22" t="s">
        <v>26</v>
      </c>
      <c r="F2282" s="23">
        <v>41463</v>
      </c>
      <c r="G2282" s="24" t="s">
        <v>27</v>
      </c>
      <c r="H2282" s="25">
        <v>17848.830000000002</v>
      </c>
      <c r="I2282" s="25">
        <v>-8743.9599999999991</v>
      </c>
      <c r="J2282" s="25">
        <v>9104.8700000000026</v>
      </c>
      <c r="K2282" s="41">
        <f t="shared" si="74"/>
        <v>2013</v>
      </c>
      <c r="L2282" s="42">
        <f t="shared" si="73"/>
        <v>279.65472280294063</v>
      </c>
      <c r="M2282" s="39">
        <f>(VLOOKUP(DATE(2005,12,1),IGPM!A:B,2,1)/VLOOKUP(DATE(YEAR(F2282),MONTH(F2282),1),IGPM!A:B,2,1))*H2282</f>
        <v>11487.748781920738</v>
      </c>
      <c r="N2282" s="26" t="s">
        <v>28</v>
      </c>
      <c r="O2282" s="26" t="s">
        <v>29</v>
      </c>
      <c r="P2282" s="25">
        <v>-8743.9599999999991</v>
      </c>
      <c r="Q2282" s="25">
        <v>9104.8700000000026</v>
      </c>
      <c r="R2282" s="25">
        <v>41065.806005786653</v>
      </c>
      <c r="S2282" s="25">
        <v>-20117.720045647708</v>
      </c>
      <c r="T2282" s="27">
        <v>20948.085960138946</v>
      </c>
    </row>
    <row r="2283" spans="1:20">
      <c r="A2283" s="28" t="s">
        <v>2730</v>
      </c>
      <c r="B2283" s="22" t="s">
        <v>51</v>
      </c>
      <c r="C2283" s="22" t="s">
        <v>32</v>
      </c>
      <c r="D2283" s="22" t="s">
        <v>25</v>
      </c>
      <c r="E2283" s="22" t="s">
        <v>26</v>
      </c>
      <c r="F2283" s="23">
        <v>41463</v>
      </c>
      <c r="G2283" s="24" t="s">
        <v>27</v>
      </c>
      <c r="H2283" s="25">
        <v>14897.45</v>
      </c>
      <c r="I2283" s="25">
        <v>-7298.1</v>
      </c>
      <c r="J2283" s="25">
        <v>7599.35</v>
      </c>
      <c r="K2283" s="41">
        <f t="shared" si="74"/>
        <v>2013</v>
      </c>
      <c r="L2283" s="42">
        <f t="shared" si="73"/>
        <v>279.65506775736151</v>
      </c>
      <c r="M2283" s="39">
        <f>(VLOOKUP(DATE(2005,12,1),IGPM!A:B,2,1)/VLOOKUP(DATE(YEAR(F2283),MONTH(F2283),1),IGPM!A:B,2,1))*H2283</f>
        <v>9588.2006322669386</v>
      </c>
      <c r="N2283" s="26" t="s">
        <v>28</v>
      </c>
      <c r="O2283" s="26" t="s">
        <v>29</v>
      </c>
      <c r="P2283" s="25">
        <v>-7298.1</v>
      </c>
      <c r="Q2283" s="25">
        <v>7599.35</v>
      </c>
      <c r="R2283" s="25">
        <v>34275.400218440445</v>
      </c>
      <c r="S2283" s="25">
        <v>-16791.148708953559</v>
      </c>
      <c r="T2283" s="27">
        <v>17484.251509486887</v>
      </c>
    </row>
    <row r="2284" spans="1:20">
      <c r="A2284" s="28" t="s">
        <v>2731</v>
      </c>
      <c r="B2284" s="22" t="s">
        <v>53</v>
      </c>
      <c r="C2284" s="22" t="s">
        <v>32</v>
      </c>
      <c r="D2284" s="22" t="s">
        <v>25</v>
      </c>
      <c r="E2284" s="22" t="s">
        <v>26</v>
      </c>
      <c r="F2284" s="23">
        <v>41463</v>
      </c>
      <c r="G2284" s="24" t="s">
        <v>27</v>
      </c>
      <c r="H2284" s="25">
        <v>106811.89</v>
      </c>
      <c r="I2284" s="25">
        <v>-52326</v>
      </c>
      <c r="J2284" s="25">
        <v>54485.89</v>
      </c>
      <c r="K2284" s="41">
        <f t="shared" si="74"/>
        <v>2013</v>
      </c>
      <c r="L2284" s="42">
        <f t="shared" si="73"/>
        <v>279.65502675534151</v>
      </c>
      <c r="M2284" s="39">
        <f>(VLOOKUP(DATE(2005,12,1),IGPM!A:B,2,1)/VLOOKUP(DATE(YEAR(F2284),MONTH(F2284),1),IGPM!A:B,2,1))*H2284</f>
        <v>68745.579359664</v>
      </c>
      <c r="N2284" s="26" t="s">
        <v>28</v>
      </c>
      <c r="O2284" s="26" t="s">
        <v>29</v>
      </c>
      <c r="P2284" s="25">
        <v>-52326</v>
      </c>
      <c r="Q2284" s="25">
        <v>54485.89</v>
      </c>
      <c r="R2284" s="25">
        <v>245748.11647886291</v>
      </c>
      <c r="S2284" s="25">
        <v>-120389.36810193116</v>
      </c>
      <c r="T2284" s="27">
        <v>125358.74837693175</v>
      </c>
    </row>
    <row r="2285" spans="1:20">
      <c r="A2285" s="28" t="s">
        <v>2732</v>
      </c>
      <c r="B2285" s="22" t="s">
        <v>376</v>
      </c>
      <c r="C2285" s="22" t="s">
        <v>32</v>
      </c>
      <c r="D2285" s="22" t="s">
        <v>25</v>
      </c>
      <c r="E2285" s="22" t="s">
        <v>26</v>
      </c>
      <c r="F2285" s="23">
        <v>41463</v>
      </c>
      <c r="G2285" s="24" t="s">
        <v>27</v>
      </c>
      <c r="H2285" s="25">
        <v>17848.830000000002</v>
      </c>
      <c r="I2285" s="25">
        <v>-8743.9599999999991</v>
      </c>
      <c r="J2285" s="25">
        <v>9104.8700000000026</v>
      </c>
      <c r="K2285" s="41">
        <f t="shared" si="74"/>
        <v>2013</v>
      </c>
      <c r="L2285" s="42">
        <f t="shared" si="73"/>
        <v>279.65472280294063</v>
      </c>
      <c r="M2285" s="39">
        <f>(VLOOKUP(DATE(2005,12,1),IGPM!A:B,2,1)/VLOOKUP(DATE(YEAR(F2285),MONTH(F2285),1),IGPM!A:B,2,1))*H2285</f>
        <v>11487.748781920738</v>
      </c>
      <c r="N2285" s="26" t="s">
        <v>28</v>
      </c>
      <c r="O2285" s="26" t="s">
        <v>29</v>
      </c>
      <c r="P2285" s="25">
        <v>-8743.9599999999991</v>
      </c>
      <c r="Q2285" s="25">
        <v>9104.8700000000026</v>
      </c>
      <c r="R2285" s="25">
        <v>41065.806005786653</v>
      </c>
      <c r="S2285" s="25">
        <v>-20117.720045647708</v>
      </c>
      <c r="T2285" s="27">
        <v>20948.085960138946</v>
      </c>
    </row>
    <row r="2286" spans="1:20">
      <c r="A2286" s="28" t="s">
        <v>2733</v>
      </c>
      <c r="B2286" s="22" t="s">
        <v>51</v>
      </c>
      <c r="C2286" s="22" t="s">
        <v>32</v>
      </c>
      <c r="D2286" s="22" t="s">
        <v>25</v>
      </c>
      <c r="E2286" s="22" t="s">
        <v>26</v>
      </c>
      <c r="F2286" s="23">
        <v>41463</v>
      </c>
      <c r="G2286" s="24" t="s">
        <v>27</v>
      </c>
      <c r="H2286" s="25">
        <v>14897.45</v>
      </c>
      <c r="I2286" s="25">
        <v>-7298.1</v>
      </c>
      <c r="J2286" s="25">
        <v>7599.35</v>
      </c>
      <c r="K2286" s="41">
        <f t="shared" si="74"/>
        <v>2013</v>
      </c>
      <c r="L2286" s="42">
        <f t="shared" si="73"/>
        <v>279.65506775736151</v>
      </c>
      <c r="M2286" s="39">
        <f>(VLOOKUP(DATE(2005,12,1),IGPM!A:B,2,1)/VLOOKUP(DATE(YEAR(F2286),MONTH(F2286),1),IGPM!A:B,2,1))*H2286</f>
        <v>9588.2006322669386</v>
      </c>
      <c r="N2286" s="26" t="s">
        <v>28</v>
      </c>
      <c r="O2286" s="26" t="s">
        <v>29</v>
      </c>
      <c r="P2286" s="25">
        <v>-7298.1</v>
      </c>
      <c r="Q2286" s="25">
        <v>7599.35</v>
      </c>
      <c r="R2286" s="25">
        <v>34275.400218440445</v>
      </c>
      <c r="S2286" s="25">
        <v>-16791.148708953559</v>
      </c>
      <c r="T2286" s="27">
        <v>17484.251509486887</v>
      </c>
    </row>
    <row r="2287" spans="1:20">
      <c r="A2287" s="28" t="s">
        <v>2734</v>
      </c>
      <c r="B2287" s="22" t="s">
        <v>53</v>
      </c>
      <c r="C2287" s="22" t="s">
        <v>32</v>
      </c>
      <c r="D2287" s="22" t="s">
        <v>25</v>
      </c>
      <c r="E2287" s="22" t="s">
        <v>26</v>
      </c>
      <c r="F2287" s="23">
        <v>41463</v>
      </c>
      <c r="G2287" s="24" t="s">
        <v>27</v>
      </c>
      <c r="H2287" s="25">
        <v>106811.89</v>
      </c>
      <c r="I2287" s="25">
        <v>-52326</v>
      </c>
      <c r="J2287" s="25">
        <v>54485.89</v>
      </c>
      <c r="K2287" s="41">
        <f t="shared" si="74"/>
        <v>2013</v>
      </c>
      <c r="L2287" s="42">
        <f t="shared" si="73"/>
        <v>279.65502675534151</v>
      </c>
      <c r="M2287" s="39">
        <f>(VLOOKUP(DATE(2005,12,1),IGPM!A:B,2,1)/VLOOKUP(DATE(YEAR(F2287),MONTH(F2287),1),IGPM!A:B,2,1))*H2287</f>
        <v>68745.579359664</v>
      </c>
      <c r="N2287" s="26" t="s">
        <v>28</v>
      </c>
      <c r="O2287" s="26" t="s">
        <v>29</v>
      </c>
      <c r="P2287" s="25">
        <v>-52326</v>
      </c>
      <c r="Q2287" s="25">
        <v>54485.89</v>
      </c>
      <c r="R2287" s="25">
        <v>245748.11647886291</v>
      </c>
      <c r="S2287" s="25">
        <v>-120389.36810193116</v>
      </c>
      <c r="T2287" s="27">
        <v>125358.74837693175</v>
      </c>
    </row>
    <row r="2288" spans="1:20">
      <c r="A2288" s="28" t="s">
        <v>2735</v>
      </c>
      <c r="B2288" s="22" t="s">
        <v>734</v>
      </c>
      <c r="C2288" s="22" t="s">
        <v>32</v>
      </c>
      <c r="D2288" s="22" t="s">
        <v>25</v>
      </c>
      <c r="E2288" s="22" t="s">
        <v>26</v>
      </c>
      <c r="F2288" s="23">
        <v>41463</v>
      </c>
      <c r="G2288" s="24" t="s">
        <v>27</v>
      </c>
      <c r="H2288" s="25">
        <v>12508.23</v>
      </c>
      <c r="I2288" s="25">
        <v>-6127.65</v>
      </c>
      <c r="J2288" s="25">
        <v>6380.58</v>
      </c>
      <c r="K2288" s="41">
        <f t="shared" si="74"/>
        <v>2013</v>
      </c>
      <c r="L2288" s="42">
        <f t="shared" si="73"/>
        <v>279.65492643998925</v>
      </c>
      <c r="M2288" s="39">
        <f>(VLOOKUP(DATE(2005,12,1),IGPM!A:B,2,1)/VLOOKUP(DATE(YEAR(F2288),MONTH(F2288),1),IGPM!A:B,2,1))*H2288</f>
        <v>8050.4662740630292</v>
      </c>
      <c r="N2288" s="26" t="s">
        <v>28</v>
      </c>
      <c r="O2288" s="26" t="s">
        <v>29</v>
      </c>
      <c r="P2288" s="25">
        <v>-6127.65</v>
      </c>
      <c r="Q2288" s="25">
        <v>6380.58</v>
      </c>
      <c r="R2288" s="25">
        <v>28778.387527684488</v>
      </c>
      <c r="S2288" s="25">
        <v>-14098.228632989307</v>
      </c>
      <c r="T2288" s="27">
        <v>14680.158894695182</v>
      </c>
    </row>
    <row r="2289" spans="1:20">
      <c r="A2289" s="28" t="s">
        <v>2736</v>
      </c>
      <c r="B2289" s="22" t="s">
        <v>734</v>
      </c>
      <c r="C2289" s="22" t="s">
        <v>32</v>
      </c>
      <c r="D2289" s="22" t="s">
        <v>25</v>
      </c>
      <c r="E2289" s="22" t="s">
        <v>26</v>
      </c>
      <c r="F2289" s="23">
        <v>41463</v>
      </c>
      <c r="G2289" s="24" t="s">
        <v>27</v>
      </c>
      <c r="H2289" s="25">
        <v>12508.23</v>
      </c>
      <c r="I2289" s="25">
        <v>-6127.65</v>
      </c>
      <c r="J2289" s="25">
        <v>6380.58</v>
      </c>
      <c r="K2289" s="41">
        <f t="shared" si="74"/>
        <v>2013</v>
      </c>
      <c r="L2289" s="42">
        <f t="shared" si="73"/>
        <v>279.65492643998925</v>
      </c>
      <c r="M2289" s="39">
        <f>(VLOOKUP(DATE(2005,12,1),IGPM!A:B,2,1)/VLOOKUP(DATE(YEAR(F2289),MONTH(F2289),1),IGPM!A:B,2,1))*H2289</f>
        <v>8050.4662740630292</v>
      </c>
      <c r="N2289" s="26" t="s">
        <v>28</v>
      </c>
      <c r="O2289" s="26" t="s">
        <v>29</v>
      </c>
      <c r="P2289" s="25">
        <v>-6127.65</v>
      </c>
      <c r="Q2289" s="25">
        <v>6380.58</v>
      </c>
      <c r="R2289" s="25">
        <v>28778.387527684488</v>
      </c>
      <c r="S2289" s="25">
        <v>-14098.228632989307</v>
      </c>
      <c r="T2289" s="27">
        <v>14680.158894695182</v>
      </c>
    </row>
    <row r="2290" spans="1:20">
      <c r="A2290" s="28" t="s">
        <v>2737</v>
      </c>
      <c r="B2290" s="22" t="s">
        <v>204</v>
      </c>
      <c r="C2290" s="22" t="s">
        <v>32</v>
      </c>
      <c r="D2290" s="22" t="s">
        <v>25</v>
      </c>
      <c r="E2290" s="22" t="s">
        <v>26</v>
      </c>
      <c r="F2290" s="23">
        <v>41463</v>
      </c>
      <c r="G2290" s="24" t="s">
        <v>27</v>
      </c>
      <c r="H2290" s="25">
        <v>58184.37</v>
      </c>
      <c r="I2290" s="25">
        <v>-34017.279999999999</v>
      </c>
      <c r="J2290" s="25">
        <v>24167.090000000004</v>
      </c>
      <c r="K2290" s="41">
        <f t="shared" si="74"/>
        <v>2013</v>
      </c>
      <c r="L2290" s="42">
        <f t="shared" si="73"/>
        <v>234.32969038088879</v>
      </c>
      <c r="M2290" s="39">
        <f>(VLOOKUP(DATE(2005,12,1),IGPM!A:B,2,1)/VLOOKUP(DATE(YEAR(F2290),MONTH(F2290),1),IGPM!A:B,2,1))*H2290</f>
        <v>37448.248742036623</v>
      </c>
      <c r="N2290" s="26" t="s">
        <v>28</v>
      </c>
      <c r="O2290" s="26" t="s">
        <v>29</v>
      </c>
      <c r="P2290" s="25">
        <v>-34017.279999999999</v>
      </c>
      <c r="Q2290" s="25">
        <v>24167.090000000004</v>
      </c>
      <c r="R2290" s="25">
        <v>133868.0491096006</v>
      </c>
      <c r="S2290" s="25">
        <v>-78265.467334527028</v>
      </c>
      <c r="T2290" s="27">
        <v>55602.581775073573</v>
      </c>
    </row>
    <row r="2291" spans="1:20">
      <c r="A2291" s="28" t="s">
        <v>2738</v>
      </c>
      <c r="B2291" s="22" t="s">
        <v>2721</v>
      </c>
      <c r="C2291" s="22" t="s">
        <v>32</v>
      </c>
      <c r="D2291" s="22" t="s">
        <v>25</v>
      </c>
      <c r="E2291" s="22" t="s">
        <v>26</v>
      </c>
      <c r="F2291" s="23">
        <v>41463</v>
      </c>
      <c r="G2291" s="24" t="s">
        <v>27</v>
      </c>
      <c r="H2291" s="25">
        <v>16583.95</v>
      </c>
      <c r="I2291" s="25">
        <v>-12385.72</v>
      </c>
      <c r="J2291" s="25">
        <v>4198.2300000000014</v>
      </c>
      <c r="K2291" s="41">
        <f t="shared" si="74"/>
        <v>2013</v>
      </c>
      <c r="L2291" s="42">
        <f t="shared" si="73"/>
        <v>183.43714777986261</v>
      </c>
      <c r="M2291" s="39">
        <f>(VLOOKUP(DATE(2005,12,1),IGPM!A:B,2,1)/VLOOKUP(DATE(YEAR(F2291),MONTH(F2291),1),IGPM!A:B,2,1))*H2291</f>
        <v>10673.654878887546</v>
      </c>
      <c r="N2291" s="26" t="s">
        <v>28</v>
      </c>
      <c r="O2291" s="26" t="s">
        <v>29</v>
      </c>
      <c r="P2291" s="25">
        <v>-12385.72</v>
      </c>
      <c r="Q2291" s="25">
        <v>4198.2300000000014</v>
      </c>
      <c r="R2291" s="25">
        <v>38155.625523334893</v>
      </c>
      <c r="S2291" s="25">
        <v>-28496.521887540628</v>
      </c>
      <c r="T2291" s="27">
        <v>9659.1036357942648</v>
      </c>
    </row>
    <row r="2292" spans="1:20">
      <c r="A2292" s="28" t="s">
        <v>2739</v>
      </c>
      <c r="B2292" s="22" t="s">
        <v>2721</v>
      </c>
      <c r="C2292" s="22" t="s">
        <v>32</v>
      </c>
      <c r="D2292" s="22" t="s">
        <v>25</v>
      </c>
      <c r="E2292" s="22" t="s">
        <v>26</v>
      </c>
      <c r="F2292" s="23">
        <v>41463</v>
      </c>
      <c r="G2292" s="24" t="s">
        <v>27</v>
      </c>
      <c r="H2292" s="25">
        <v>16865.04</v>
      </c>
      <c r="I2292" s="25">
        <v>-12424.32</v>
      </c>
      <c r="J2292" s="25">
        <v>4440.7200000000012</v>
      </c>
      <c r="K2292" s="41">
        <f t="shared" si="74"/>
        <v>2013</v>
      </c>
      <c r="L2292" s="42">
        <f t="shared" si="73"/>
        <v>185.96675552464845</v>
      </c>
      <c r="M2292" s="39">
        <f>(VLOOKUP(DATE(2005,12,1),IGPM!A:B,2,1)/VLOOKUP(DATE(YEAR(F2292),MONTH(F2292),1),IGPM!A:B,2,1))*H2292</f>
        <v>10854.568210747961</v>
      </c>
      <c r="N2292" s="26" t="s">
        <v>28</v>
      </c>
      <c r="O2292" s="26" t="s">
        <v>29</v>
      </c>
      <c r="P2292" s="25">
        <v>-12424.32</v>
      </c>
      <c r="Q2292" s="25">
        <v>4440.7200000000012</v>
      </c>
      <c r="R2292" s="25">
        <v>38802.345079191866</v>
      </c>
      <c r="S2292" s="25">
        <v>-28585.331076256265</v>
      </c>
      <c r="T2292" s="27">
        <v>10217.014002935601</v>
      </c>
    </row>
    <row r="2293" spans="1:20">
      <c r="A2293" s="28" t="s">
        <v>2740</v>
      </c>
      <c r="B2293" s="22" t="s">
        <v>204</v>
      </c>
      <c r="C2293" s="22" t="s">
        <v>32</v>
      </c>
      <c r="D2293" s="22" t="s">
        <v>25</v>
      </c>
      <c r="E2293" s="22" t="s">
        <v>26</v>
      </c>
      <c r="F2293" s="23">
        <v>41463</v>
      </c>
      <c r="G2293" s="24" t="s">
        <v>27</v>
      </c>
      <c r="H2293" s="25">
        <v>58184.37</v>
      </c>
      <c r="I2293" s="25">
        <v>-34017.279999999999</v>
      </c>
      <c r="J2293" s="25">
        <v>24167.090000000004</v>
      </c>
      <c r="K2293" s="41">
        <f t="shared" si="74"/>
        <v>2013</v>
      </c>
      <c r="L2293" s="42">
        <f t="shared" si="73"/>
        <v>234.32969038088879</v>
      </c>
      <c r="M2293" s="39">
        <f>(VLOOKUP(DATE(2005,12,1),IGPM!A:B,2,1)/VLOOKUP(DATE(YEAR(F2293),MONTH(F2293),1),IGPM!A:B,2,1))*H2293</f>
        <v>37448.248742036623</v>
      </c>
      <c r="N2293" s="26" t="s">
        <v>28</v>
      </c>
      <c r="O2293" s="26" t="s">
        <v>29</v>
      </c>
      <c r="P2293" s="25">
        <v>-34017.279999999999</v>
      </c>
      <c r="Q2293" s="25">
        <v>24167.090000000004</v>
      </c>
      <c r="R2293" s="25">
        <v>133868.0491096006</v>
      </c>
      <c r="S2293" s="25">
        <v>-78265.467334527028</v>
      </c>
      <c r="T2293" s="27">
        <v>55602.581775073573</v>
      </c>
    </row>
    <row r="2294" spans="1:20">
      <c r="A2294" s="28" t="s">
        <v>2741</v>
      </c>
      <c r="B2294" s="22" t="s">
        <v>2742</v>
      </c>
      <c r="C2294" s="22" t="s">
        <v>32</v>
      </c>
      <c r="D2294" s="22" t="s">
        <v>25</v>
      </c>
      <c r="E2294" s="22" t="s">
        <v>26</v>
      </c>
      <c r="F2294" s="23">
        <v>41463</v>
      </c>
      <c r="G2294" s="24" t="s">
        <v>27</v>
      </c>
      <c r="H2294" s="25">
        <v>62822.26</v>
      </c>
      <c r="I2294" s="25">
        <v>-37269.730000000003</v>
      </c>
      <c r="J2294" s="25">
        <v>25552.53</v>
      </c>
      <c r="K2294" s="41">
        <f t="shared" si="74"/>
        <v>2013</v>
      </c>
      <c r="L2294" s="42">
        <f t="shared" si="73"/>
        <v>230.92868180155853</v>
      </c>
      <c r="M2294" s="39">
        <f>(VLOOKUP(DATE(2005,12,1),IGPM!A:B,2,1)/VLOOKUP(DATE(YEAR(F2294),MONTH(F2294),1),IGPM!A:B,2,1))*H2294</f>
        <v>40433.257574446492</v>
      </c>
      <c r="N2294" s="26" t="s">
        <v>28</v>
      </c>
      <c r="O2294" s="26" t="s">
        <v>29</v>
      </c>
      <c r="P2294" s="25">
        <v>-37269.730000000003</v>
      </c>
      <c r="Q2294" s="25">
        <v>25552.53</v>
      </c>
      <c r="R2294" s="25">
        <v>144538.70320940312</v>
      </c>
      <c r="S2294" s="25">
        <v>-85748.561786293387</v>
      </c>
      <c r="T2294" s="27">
        <v>58790.14142310973</v>
      </c>
    </row>
    <row r="2295" spans="1:20">
      <c r="A2295" s="28" t="s">
        <v>2743</v>
      </c>
      <c r="B2295" s="22" t="s">
        <v>2744</v>
      </c>
      <c r="C2295" s="22" t="s">
        <v>32</v>
      </c>
      <c r="D2295" s="22" t="s">
        <v>25</v>
      </c>
      <c r="E2295" s="22" t="s">
        <v>26</v>
      </c>
      <c r="F2295" s="23">
        <v>41463</v>
      </c>
      <c r="G2295" s="24" t="s">
        <v>27</v>
      </c>
      <c r="H2295" s="25">
        <v>132531.07</v>
      </c>
      <c r="I2295" s="25">
        <v>-96504.8</v>
      </c>
      <c r="J2295" s="25">
        <v>36026.270000000004</v>
      </c>
      <c r="K2295" s="41">
        <f t="shared" si="74"/>
        <v>2013</v>
      </c>
      <c r="L2295" s="42">
        <f t="shared" si="73"/>
        <v>188.14355959496314</v>
      </c>
      <c r="M2295" s="39">
        <f>(VLOOKUP(DATE(2005,12,1),IGPM!A:B,2,1)/VLOOKUP(DATE(YEAR(F2295),MONTH(F2295),1),IGPM!A:B,2,1))*H2295</f>
        <v>85298.792019373373</v>
      </c>
      <c r="N2295" s="26" t="s">
        <v>28</v>
      </c>
      <c r="O2295" s="26" t="s">
        <v>29</v>
      </c>
      <c r="P2295" s="25">
        <v>-96504.8</v>
      </c>
      <c r="Q2295" s="25">
        <v>36026.270000000004</v>
      </c>
      <c r="R2295" s="25">
        <v>304921.67892009346</v>
      </c>
      <c r="S2295" s="25">
        <v>-222034.01541878315</v>
      </c>
      <c r="T2295" s="27">
        <v>82887.663501310308</v>
      </c>
    </row>
    <row r="2296" spans="1:20">
      <c r="A2296" s="28" t="s">
        <v>2745</v>
      </c>
      <c r="B2296" s="22" t="s">
        <v>77</v>
      </c>
      <c r="C2296" s="22" t="s">
        <v>32</v>
      </c>
      <c r="D2296" s="22" t="s">
        <v>25</v>
      </c>
      <c r="E2296" s="22" t="s">
        <v>26</v>
      </c>
      <c r="F2296" s="23">
        <v>41463</v>
      </c>
      <c r="G2296" s="24" t="s">
        <v>27</v>
      </c>
      <c r="H2296" s="25">
        <v>12789.32</v>
      </c>
      <c r="I2296" s="25">
        <v>-8873.61</v>
      </c>
      <c r="J2296" s="25">
        <v>3915.7099999999991</v>
      </c>
      <c r="K2296" s="41">
        <f t="shared" si="74"/>
        <v>2013</v>
      </c>
      <c r="L2296" s="42">
        <f t="shared" si="73"/>
        <v>197.45479461008537</v>
      </c>
      <c r="M2296" s="39">
        <f>(VLOOKUP(DATE(2005,12,1),IGPM!A:B,2,1)/VLOOKUP(DATE(YEAR(F2296),MONTH(F2296),1),IGPM!A:B,2,1))*H2296</f>
        <v>8231.3796059234428</v>
      </c>
      <c r="N2296" s="26" t="s">
        <v>28</v>
      </c>
      <c r="O2296" s="26" t="s">
        <v>29</v>
      </c>
      <c r="P2296" s="25">
        <v>-8873.61</v>
      </c>
      <c r="Q2296" s="25">
        <v>3915.7099999999991</v>
      </c>
      <c r="R2296" s="25">
        <v>29425.107083541458</v>
      </c>
      <c r="S2296" s="25">
        <v>-20416.013084947779</v>
      </c>
      <c r="T2296" s="27">
        <v>9009.0939985936784</v>
      </c>
    </row>
    <row r="2297" spans="1:20">
      <c r="A2297" s="28" t="s">
        <v>2746</v>
      </c>
      <c r="B2297" s="22" t="s">
        <v>77</v>
      </c>
      <c r="C2297" s="22" t="s">
        <v>32</v>
      </c>
      <c r="D2297" s="22" t="s">
        <v>25</v>
      </c>
      <c r="E2297" s="22" t="s">
        <v>26</v>
      </c>
      <c r="F2297" s="23">
        <v>41463</v>
      </c>
      <c r="G2297" s="24" t="s">
        <v>27</v>
      </c>
      <c r="H2297" s="25">
        <v>12789.32</v>
      </c>
      <c r="I2297" s="25">
        <v>-8873.61</v>
      </c>
      <c r="J2297" s="25">
        <v>3915.7099999999991</v>
      </c>
      <c r="K2297" s="41">
        <f t="shared" si="74"/>
        <v>2013</v>
      </c>
      <c r="L2297" s="42">
        <f t="shared" si="73"/>
        <v>197.45479461008537</v>
      </c>
      <c r="M2297" s="39">
        <f>(VLOOKUP(DATE(2005,12,1),IGPM!A:B,2,1)/VLOOKUP(DATE(YEAR(F2297),MONTH(F2297),1),IGPM!A:B,2,1))*H2297</f>
        <v>8231.3796059234428</v>
      </c>
      <c r="N2297" s="26" t="s">
        <v>28</v>
      </c>
      <c r="O2297" s="26" t="s">
        <v>29</v>
      </c>
      <c r="P2297" s="25">
        <v>-8873.61</v>
      </c>
      <c r="Q2297" s="25">
        <v>3915.7099999999991</v>
      </c>
      <c r="R2297" s="25">
        <v>29425.107083541458</v>
      </c>
      <c r="S2297" s="25">
        <v>-20416.013084947779</v>
      </c>
      <c r="T2297" s="27">
        <v>9009.0939985936784</v>
      </c>
    </row>
    <row r="2298" spans="1:20">
      <c r="A2298" s="28" t="s">
        <v>2747</v>
      </c>
      <c r="B2298" s="22" t="s">
        <v>77</v>
      </c>
      <c r="C2298" s="22" t="s">
        <v>32</v>
      </c>
      <c r="D2298" s="22" t="s">
        <v>25</v>
      </c>
      <c r="E2298" s="22" t="s">
        <v>26</v>
      </c>
      <c r="F2298" s="23">
        <v>41463</v>
      </c>
      <c r="G2298" s="24" t="s">
        <v>27</v>
      </c>
      <c r="H2298" s="25">
        <v>12789.32</v>
      </c>
      <c r="I2298" s="25">
        <v>-8873.61</v>
      </c>
      <c r="J2298" s="25">
        <v>3915.7099999999991</v>
      </c>
      <c r="K2298" s="41">
        <f t="shared" si="74"/>
        <v>2013</v>
      </c>
      <c r="L2298" s="42">
        <f t="shared" si="73"/>
        <v>197.45479461008537</v>
      </c>
      <c r="M2298" s="39">
        <f>(VLOOKUP(DATE(2005,12,1),IGPM!A:B,2,1)/VLOOKUP(DATE(YEAR(F2298),MONTH(F2298),1),IGPM!A:B,2,1))*H2298</f>
        <v>8231.3796059234428</v>
      </c>
      <c r="N2298" s="26" t="s">
        <v>28</v>
      </c>
      <c r="O2298" s="26" t="s">
        <v>29</v>
      </c>
      <c r="P2298" s="25">
        <v>-8873.61</v>
      </c>
      <c r="Q2298" s="25">
        <v>3915.7099999999991</v>
      </c>
      <c r="R2298" s="25">
        <v>29425.107083541458</v>
      </c>
      <c r="S2298" s="25">
        <v>-20416.013084947779</v>
      </c>
      <c r="T2298" s="27">
        <v>9009.0939985936784</v>
      </c>
    </row>
    <row r="2299" spans="1:20">
      <c r="A2299" s="28" t="s">
        <v>2748</v>
      </c>
      <c r="B2299" s="22" t="s">
        <v>88</v>
      </c>
      <c r="C2299" s="22" t="s">
        <v>32</v>
      </c>
      <c r="D2299" s="22" t="s">
        <v>25</v>
      </c>
      <c r="E2299" s="22" t="s">
        <v>26</v>
      </c>
      <c r="F2299" s="23">
        <v>41463</v>
      </c>
      <c r="G2299" s="24" t="s">
        <v>27</v>
      </c>
      <c r="H2299" s="25">
        <v>112995.74</v>
      </c>
      <c r="I2299" s="25">
        <v>-77089.53</v>
      </c>
      <c r="J2299" s="25">
        <v>35906.210000000006</v>
      </c>
      <c r="K2299" s="41">
        <f t="shared" si="74"/>
        <v>2013</v>
      </c>
      <c r="L2299" s="42">
        <f t="shared" si="73"/>
        <v>200.81088028426171</v>
      </c>
      <c r="M2299" s="39">
        <f>(VLOOKUP(DATE(2005,12,1),IGPM!A:B,2,1)/VLOOKUP(DATE(YEAR(F2299),MONTH(F2299),1),IGPM!A:B,2,1))*H2299</f>
        <v>72725.588990832024</v>
      </c>
      <c r="N2299" s="26" t="s">
        <v>28</v>
      </c>
      <c r="O2299" s="26" t="s">
        <v>29</v>
      </c>
      <c r="P2299" s="25">
        <v>-77089.53</v>
      </c>
      <c r="Q2299" s="25">
        <v>35906.210000000006</v>
      </c>
      <c r="R2299" s="25">
        <v>259975.64760941232</v>
      </c>
      <c r="S2299" s="25">
        <v>-177364.21289559428</v>
      </c>
      <c r="T2299" s="27">
        <v>82611.434713818046</v>
      </c>
    </row>
    <row r="2300" spans="1:20">
      <c r="A2300" s="28" t="s">
        <v>2749</v>
      </c>
      <c r="B2300" s="22" t="s">
        <v>768</v>
      </c>
      <c r="C2300" s="22" t="s">
        <v>82</v>
      </c>
      <c r="D2300" s="22" t="s">
        <v>25</v>
      </c>
      <c r="E2300" s="22" t="s">
        <v>26</v>
      </c>
      <c r="F2300" s="23">
        <v>41463</v>
      </c>
      <c r="G2300" s="24" t="s">
        <v>27</v>
      </c>
      <c r="H2300" s="25">
        <v>2951.38</v>
      </c>
      <c r="I2300" s="25">
        <v>-2951.38</v>
      </c>
      <c r="J2300" s="25">
        <v>0</v>
      </c>
      <c r="K2300" s="41">
        <f t="shared" si="74"/>
        <v>2013</v>
      </c>
      <c r="L2300" s="42">
        <f t="shared" si="73"/>
        <v>137</v>
      </c>
      <c r="M2300" s="39">
        <f>(VLOOKUP(DATE(2005,12,1),IGPM!A:B,2,1)/VLOOKUP(DATE(YEAR(F2300),MONTH(F2300),1),IGPM!A:B,2,1))*H2300</f>
        <v>1899.5481496537996</v>
      </c>
      <c r="N2300" s="26" t="s">
        <v>28</v>
      </c>
      <c r="O2300" s="26" t="s">
        <v>29</v>
      </c>
      <c r="P2300" s="25">
        <v>-2951.38</v>
      </c>
      <c r="Q2300" s="25">
        <v>0</v>
      </c>
      <c r="R2300" s="25">
        <v>6790.405787346207</v>
      </c>
      <c r="S2300" s="25">
        <v>-6790.405787346207</v>
      </c>
      <c r="T2300" s="27">
        <v>0</v>
      </c>
    </row>
    <row r="2301" spans="1:20">
      <c r="A2301" s="28" t="s">
        <v>2750</v>
      </c>
      <c r="B2301" s="22" t="s">
        <v>245</v>
      </c>
      <c r="C2301" s="22" t="s">
        <v>24</v>
      </c>
      <c r="D2301" s="22" t="s">
        <v>25</v>
      </c>
      <c r="E2301" s="22" t="s">
        <v>26</v>
      </c>
      <c r="F2301" s="23">
        <v>41463</v>
      </c>
      <c r="G2301" s="24" t="s">
        <v>27</v>
      </c>
      <c r="H2301" s="25">
        <v>2389.21</v>
      </c>
      <c r="I2301" s="25">
        <v>-2389.21</v>
      </c>
      <c r="J2301" s="25">
        <v>0</v>
      </c>
      <c r="K2301" s="41">
        <f t="shared" si="74"/>
        <v>2013</v>
      </c>
      <c r="L2301" s="42">
        <f t="shared" si="73"/>
        <v>137</v>
      </c>
      <c r="M2301" s="39">
        <f>(VLOOKUP(DATE(2005,12,1),IGPM!A:B,2,1)/VLOOKUP(DATE(YEAR(F2301),MONTH(F2301),1),IGPM!A:B,2,1))*H2301</f>
        <v>1537.7279220684406</v>
      </c>
      <c r="N2301" s="26" t="s">
        <v>28</v>
      </c>
      <c r="O2301" s="26" t="s">
        <v>29</v>
      </c>
      <c r="P2301" s="25">
        <v>-2389.21</v>
      </c>
      <c r="Q2301" s="25">
        <v>0</v>
      </c>
      <c r="R2301" s="25">
        <v>5496.9896831941096</v>
      </c>
      <c r="S2301" s="25">
        <v>-5496.9896831941096</v>
      </c>
      <c r="T2301" s="27">
        <v>0</v>
      </c>
    </row>
    <row r="2302" spans="1:20">
      <c r="A2302" s="28" t="s">
        <v>2751</v>
      </c>
      <c r="B2302" s="22" t="s">
        <v>913</v>
      </c>
      <c r="C2302" s="22" t="s">
        <v>24</v>
      </c>
      <c r="D2302" s="22" t="s">
        <v>25</v>
      </c>
      <c r="E2302" s="22" t="s">
        <v>26</v>
      </c>
      <c r="F2302" s="23">
        <v>41463</v>
      </c>
      <c r="G2302" s="24" t="s">
        <v>27</v>
      </c>
      <c r="H2302" s="25">
        <v>35838.199999999997</v>
      </c>
      <c r="I2302" s="25">
        <v>-35838.199999999997</v>
      </c>
      <c r="J2302" s="25">
        <v>0</v>
      </c>
      <c r="K2302" s="41">
        <f t="shared" si="74"/>
        <v>2013</v>
      </c>
      <c r="L2302" s="42">
        <f t="shared" si="73"/>
        <v>137</v>
      </c>
      <c r="M2302" s="39">
        <f>(VLOOKUP(DATE(2005,12,1),IGPM!A:B,2,1)/VLOOKUP(DATE(YEAR(F2302),MONTH(F2302),1),IGPM!A:B,2,1))*H2302</f>
        <v>23065.951011703943</v>
      </c>
      <c r="N2302" s="26" t="s">
        <v>28</v>
      </c>
      <c r="O2302" s="26" t="s">
        <v>29</v>
      </c>
      <c r="P2302" s="25">
        <v>-35838.199999999997</v>
      </c>
      <c r="Q2302" s="25">
        <v>0</v>
      </c>
      <c r="R2302" s="25">
        <v>82454.960285720852</v>
      </c>
      <c r="S2302" s="25">
        <v>-82454.960285720852</v>
      </c>
      <c r="T2302" s="27">
        <v>0</v>
      </c>
    </row>
    <row r="2303" spans="1:20">
      <c r="A2303" s="28" t="s">
        <v>2752</v>
      </c>
      <c r="B2303" s="22" t="s">
        <v>328</v>
      </c>
      <c r="C2303" s="22" t="s">
        <v>24</v>
      </c>
      <c r="D2303" s="22" t="s">
        <v>25</v>
      </c>
      <c r="E2303" s="22" t="s">
        <v>26</v>
      </c>
      <c r="F2303" s="23">
        <v>41463</v>
      </c>
      <c r="G2303" s="24" t="s">
        <v>27</v>
      </c>
      <c r="H2303" s="25">
        <v>14616.36</v>
      </c>
      <c r="I2303" s="25">
        <v>-14616.36</v>
      </c>
      <c r="J2303" s="25">
        <v>0</v>
      </c>
      <c r="K2303" s="41">
        <f t="shared" si="74"/>
        <v>2013</v>
      </c>
      <c r="L2303" s="42">
        <f t="shared" si="73"/>
        <v>137</v>
      </c>
      <c r="M2303" s="39">
        <f>(VLOOKUP(DATE(2005,12,1),IGPM!A:B,2,1)/VLOOKUP(DATE(YEAR(F2303),MONTH(F2303),1),IGPM!A:B,2,1))*H2303</f>
        <v>9407.2873004065241</v>
      </c>
      <c r="N2303" s="26" t="s">
        <v>28</v>
      </c>
      <c r="O2303" s="26" t="s">
        <v>29</v>
      </c>
      <c r="P2303" s="25">
        <v>-14616.36</v>
      </c>
      <c r="Q2303" s="25">
        <v>0</v>
      </c>
      <c r="R2303" s="25">
        <v>33628.680662583472</v>
      </c>
      <c r="S2303" s="25">
        <v>-33628.680662583472</v>
      </c>
      <c r="T2303" s="27">
        <v>0</v>
      </c>
    </row>
    <row r="2304" spans="1:20">
      <c r="A2304" s="28" t="s">
        <v>2753</v>
      </c>
      <c r="B2304" s="22" t="s">
        <v>241</v>
      </c>
      <c r="C2304" s="22" t="s">
        <v>24</v>
      </c>
      <c r="D2304" s="22" t="s">
        <v>25</v>
      </c>
      <c r="E2304" s="22" t="s">
        <v>26</v>
      </c>
      <c r="F2304" s="23">
        <v>41463</v>
      </c>
      <c r="G2304" s="24" t="s">
        <v>27</v>
      </c>
      <c r="H2304" s="25">
        <v>4778.43</v>
      </c>
      <c r="I2304" s="25">
        <v>-4778.43</v>
      </c>
      <c r="J2304" s="25">
        <v>0</v>
      </c>
      <c r="K2304" s="41">
        <f t="shared" si="74"/>
        <v>2013</v>
      </c>
      <c r="L2304" s="42">
        <f t="shared" si="73"/>
        <v>137</v>
      </c>
      <c r="M2304" s="39">
        <f>(VLOOKUP(DATE(2005,12,1),IGPM!A:B,2,1)/VLOOKUP(DATE(YEAR(F2304),MONTH(F2304),1),IGPM!A:B,2,1))*H2304</f>
        <v>3075.4622802723488</v>
      </c>
      <c r="N2304" s="26" t="s">
        <v>28</v>
      </c>
      <c r="O2304" s="26" t="s">
        <v>29</v>
      </c>
      <c r="P2304" s="25">
        <v>-4778.43</v>
      </c>
      <c r="Q2304" s="25">
        <v>0</v>
      </c>
      <c r="R2304" s="25">
        <v>10994.002373950063</v>
      </c>
      <c r="S2304" s="25">
        <v>-10994.002373950063</v>
      </c>
      <c r="T2304" s="27">
        <v>0</v>
      </c>
    </row>
    <row r="2305" spans="1:20">
      <c r="A2305" s="28" t="s">
        <v>2754</v>
      </c>
      <c r="B2305" s="22" t="s">
        <v>248</v>
      </c>
      <c r="C2305" s="22" t="s">
        <v>24</v>
      </c>
      <c r="D2305" s="22" t="s">
        <v>25</v>
      </c>
      <c r="E2305" s="22" t="s">
        <v>26</v>
      </c>
      <c r="F2305" s="23">
        <v>41463</v>
      </c>
      <c r="G2305" s="24" t="s">
        <v>27</v>
      </c>
      <c r="H2305" s="25">
        <v>52141.07</v>
      </c>
      <c r="I2305" s="25">
        <v>-52141.07</v>
      </c>
      <c r="J2305" s="25">
        <v>0</v>
      </c>
      <c r="K2305" s="41">
        <f t="shared" si="74"/>
        <v>2013</v>
      </c>
      <c r="L2305" s="42">
        <f t="shared" si="73"/>
        <v>137</v>
      </c>
      <c r="M2305" s="39">
        <f>(VLOOKUP(DATE(2005,12,1),IGPM!A:B,2,1)/VLOOKUP(DATE(YEAR(F2305),MONTH(F2305),1),IGPM!A:B,2,1))*H2305</f>
        <v>33558.698994866543</v>
      </c>
      <c r="N2305" s="26" t="s">
        <v>28</v>
      </c>
      <c r="O2305" s="26" t="s">
        <v>29</v>
      </c>
      <c r="P2305" s="25">
        <v>-52141.07</v>
      </c>
      <c r="Q2305" s="25">
        <v>0</v>
      </c>
      <c r="R2305" s="25">
        <v>119963.88926076062</v>
      </c>
      <c r="S2305" s="25">
        <v>-119963.88926076062</v>
      </c>
      <c r="T2305" s="27">
        <v>0</v>
      </c>
    </row>
    <row r="2306" spans="1:20">
      <c r="A2306" s="28" t="s">
        <v>2755</v>
      </c>
      <c r="B2306" s="22" t="s">
        <v>23</v>
      </c>
      <c r="C2306" s="22" t="s">
        <v>24</v>
      </c>
      <c r="D2306" s="22" t="s">
        <v>25</v>
      </c>
      <c r="E2306" s="22" t="s">
        <v>26</v>
      </c>
      <c r="F2306" s="23">
        <v>41463</v>
      </c>
      <c r="G2306" s="24" t="s">
        <v>27</v>
      </c>
      <c r="H2306" s="25">
        <v>12227.15</v>
      </c>
      <c r="I2306" s="25">
        <v>-8664.6200000000008</v>
      </c>
      <c r="J2306" s="25">
        <v>3562.5299999999988</v>
      </c>
      <c r="K2306" s="41">
        <f t="shared" si="74"/>
        <v>2013</v>
      </c>
      <c r="L2306" s="42">
        <f t="shared" si="73"/>
        <v>193.32868031142738</v>
      </c>
      <c r="M2306" s="39">
        <f>(VLOOKUP(DATE(2005,12,1),IGPM!A:B,2,1)/VLOOKUP(DATE(YEAR(F2306),MONTH(F2306),1),IGPM!A:B,2,1))*H2306</f>
        <v>7869.5593783380837</v>
      </c>
      <c r="N2306" s="26" t="s">
        <v>28</v>
      </c>
      <c r="O2306" s="26" t="s">
        <v>29</v>
      </c>
      <c r="P2306" s="25">
        <v>-8664.6200000000008</v>
      </c>
      <c r="Q2306" s="25">
        <v>3562.5299999999988</v>
      </c>
      <c r="R2306" s="25">
        <v>28131.690979389357</v>
      </c>
      <c r="S2306" s="25">
        <v>-19935.17804998194</v>
      </c>
      <c r="T2306" s="27">
        <v>8196.5129294074177</v>
      </c>
    </row>
    <row r="2307" spans="1:20">
      <c r="A2307" s="28" t="s">
        <v>2756</v>
      </c>
      <c r="B2307" s="22" t="s">
        <v>780</v>
      </c>
      <c r="C2307" s="22" t="s">
        <v>32</v>
      </c>
      <c r="D2307" s="22" t="s">
        <v>25</v>
      </c>
      <c r="E2307" s="22" t="s">
        <v>26</v>
      </c>
      <c r="F2307" s="23">
        <v>41463</v>
      </c>
      <c r="G2307" s="24" t="s">
        <v>27</v>
      </c>
      <c r="H2307" s="25">
        <v>1264.8800000000001</v>
      </c>
      <c r="I2307" s="25">
        <v>-815.54</v>
      </c>
      <c r="J2307" s="25">
        <v>449.34000000000015</v>
      </c>
      <c r="K2307" s="41">
        <f t="shared" si="74"/>
        <v>2013</v>
      </c>
      <c r="L2307" s="42">
        <f t="shared" ref="L2307:L2370" si="75">IFERROR((DATEDIF(F2307,DATE(2024,12,31),"M")*H2307)/(H2307-J2307),12*_xlfn.NUMBERVALUE(LEFT(G2307,3)))</f>
        <v>212.48321357628078</v>
      </c>
      <c r="M2307" s="39">
        <f>(VLOOKUP(DATE(2005,12,1),IGPM!A:B,2,1)/VLOOKUP(DATE(YEAR(F2307),MONTH(F2307),1),IGPM!A:B,2,1))*H2307</f>
        <v>814.0939030331906</v>
      </c>
      <c r="N2307" s="26" t="s">
        <v>28</v>
      </c>
      <c r="O2307" s="26" t="s">
        <v>29</v>
      </c>
      <c r="P2307" s="25">
        <v>-815.54</v>
      </c>
      <c r="Q2307" s="25">
        <v>449.34000000000015</v>
      </c>
      <c r="R2307" s="25">
        <v>2910.1804824517585</v>
      </c>
      <c r="S2307" s="25">
        <v>-1876.3586985790801</v>
      </c>
      <c r="T2307" s="27">
        <v>1033.8217838726785</v>
      </c>
    </row>
    <row r="2308" spans="1:20">
      <c r="A2308" s="28" t="s">
        <v>2757</v>
      </c>
      <c r="B2308" s="22" t="s">
        <v>780</v>
      </c>
      <c r="C2308" s="22" t="s">
        <v>32</v>
      </c>
      <c r="D2308" s="22" t="s">
        <v>25</v>
      </c>
      <c r="E2308" s="22" t="s">
        <v>26</v>
      </c>
      <c r="F2308" s="23">
        <v>41463</v>
      </c>
      <c r="G2308" s="24" t="s">
        <v>27</v>
      </c>
      <c r="H2308" s="25">
        <v>1264.8800000000001</v>
      </c>
      <c r="I2308" s="25">
        <v>-815.54</v>
      </c>
      <c r="J2308" s="25">
        <v>449.34000000000015</v>
      </c>
      <c r="K2308" s="41">
        <f t="shared" si="74"/>
        <v>2013</v>
      </c>
      <c r="L2308" s="42">
        <f t="shared" si="75"/>
        <v>212.48321357628078</v>
      </c>
      <c r="M2308" s="39">
        <f>(VLOOKUP(DATE(2005,12,1),IGPM!A:B,2,1)/VLOOKUP(DATE(YEAR(F2308),MONTH(F2308),1),IGPM!A:B,2,1))*H2308</f>
        <v>814.0939030331906</v>
      </c>
      <c r="N2308" s="26" t="s">
        <v>28</v>
      </c>
      <c r="O2308" s="26" t="s">
        <v>29</v>
      </c>
      <c r="P2308" s="25">
        <v>-815.54</v>
      </c>
      <c r="Q2308" s="25">
        <v>449.34000000000015</v>
      </c>
      <c r="R2308" s="25">
        <v>2910.1804824517585</v>
      </c>
      <c r="S2308" s="25">
        <v>-1876.3586985790801</v>
      </c>
      <c r="T2308" s="27">
        <v>1033.8217838726785</v>
      </c>
    </row>
    <row r="2309" spans="1:20">
      <c r="A2309" s="28" t="s">
        <v>2758</v>
      </c>
      <c r="B2309" s="22" t="s">
        <v>780</v>
      </c>
      <c r="C2309" s="22" t="s">
        <v>32</v>
      </c>
      <c r="D2309" s="22" t="s">
        <v>25</v>
      </c>
      <c r="E2309" s="22" t="s">
        <v>26</v>
      </c>
      <c r="F2309" s="23">
        <v>41463</v>
      </c>
      <c r="G2309" s="24" t="s">
        <v>27</v>
      </c>
      <c r="H2309" s="25">
        <v>1264.8800000000001</v>
      </c>
      <c r="I2309" s="25">
        <v>-815.54</v>
      </c>
      <c r="J2309" s="25">
        <v>449.34000000000015</v>
      </c>
      <c r="K2309" s="41">
        <f t="shared" ref="K2309:K2372" si="76">YEAR(F2309)</f>
        <v>2013</v>
      </c>
      <c r="L2309" s="42">
        <f t="shared" si="75"/>
        <v>212.48321357628078</v>
      </c>
      <c r="M2309" s="39">
        <f>(VLOOKUP(DATE(2005,12,1),IGPM!A:B,2,1)/VLOOKUP(DATE(YEAR(F2309),MONTH(F2309),1),IGPM!A:B,2,1))*H2309</f>
        <v>814.0939030331906</v>
      </c>
      <c r="N2309" s="26" t="s">
        <v>28</v>
      </c>
      <c r="O2309" s="26" t="s">
        <v>29</v>
      </c>
      <c r="P2309" s="25">
        <v>-815.54</v>
      </c>
      <c r="Q2309" s="25">
        <v>449.34000000000015</v>
      </c>
      <c r="R2309" s="25">
        <v>2910.1804824517585</v>
      </c>
      <c r="S2309" s="25">
        <v>-1876.3586985790801</v>
      </c>
      <c r="T2309" s="27">
        <v>1033.8217838726785</v>
      </c>
    </row>
    <row r="2310" spans="1:20">
      <c r="A2310" s="28" t="s">
        <v>2759</v>
      </c>
      <c r="B2310" s="22" t="s">
        <v>252</v>
      </c>
      <c r="C2310" s="22" t="s">
        <v>91</v>
      </c>
      <c r="D2310" s="22" t="s">
        <v>25</v>
      </c>
      <c r="E2310" s="22" t="s">
        <v>26</v>
      </c>
      <c r="F2310" s="23">
        <v>41463</v>
      </c>
      <c r="G2310" s="24" t="s">
        <v>27</v>
      </c>
      <c r="H2310" s="25">
        <v>17427.2</v>
      </c>
      <c r="I2310" s="25">
        <v>-7272.26</v>
      </c>
      <c r="J2310" s="25">
        <v>10154.94</v>
      </c>
      <c r="K2310" s="41">
        <f t="shared" si="76"/>
        <v>2013</v>
      </c>
      <c r="L2310" s="42">
        <f t="shared" si="75"/>
        <v>328.30597365880755</v>
      </c>
      <c r="M2310" s="39">
        <f>(VLOOKUP(DATE(2005,12,1),IGPM!A:B,2,1)/VLOOKUP(DATE(YEAR(F2310),MONTH(F2310),1),IGPM!A:B,2,1))*H2310</f>
        <v>11216.382002197852</v>
      </c>
      <c r="N2310" s="26" t="s">
        <v>28</v>
      </c>
      <c r="O2310" s="26" t="s">
        <v>29</v>
      </c>
      <c r="P2310" s="25">
        <v>-7272.26</v>
      </c>
      <c r="Q2310" s="25">
        <v>10154.94</v>
      </c>
      <c r="R2310" s="25">
        <v>40095.738175782113</v>
      </c>
      <c r="S2310" s="25">
        <v>-16731.697169150135</v>
      </c>
      <c r="T2310" s="27">
        <v>23364.041006631978</v>
      </c>
    </row>
    <row r="2311" spans="1:20">
      <c r="A2311" s="28" t="s">
        <v>2760</v>
      </c>
      <c r="B2311" s="22" t="s">
        <v>90</v>
      </c>
      <c r="C2311" s="22" t="s">
        <v>91</v>
      </c>
      <c r="D2311" s="22" t="s">
        <v>25</v>
      </c>
      <c r="E2311" s="22" t="s">
        <v>26</v>
      </c>
      <c r="F2311" s="23">
        <v>41463</v>
      </c>
      <c r="G2311" s="24" t="s">
        <v>27</v>
      </c>
      <c r="H2311" s="25">
        <v>44973.43</v>
      </c>
      <c r="I2311" s="25">
        <v>-18767.11</v>
      </c>
      <c r="J2311" s="25">
        <v>26206.32</v>
      </c>
      <c r="K2311" s="41">
        <f t="shared" si="76"/>
        <v>2013</v>
      </c>
      <c r="L2311" s="42">
        <f t="shared" si="75"/>
        <v>328.30627145042575</v>
      </c>
      <c r="M2311" s="39">
        <f>(VLOOKUP(DATE(2005,12,1),IGPM!A:B,2,1)/VLOOKUP(DATE(YEAR(F2311),MONTH(F2311),1),IGPM!A:B,2,1))*H2311</f>
        <v>28945.508792525758</v>
      </c>
      <c r="N2311" s="26" t="s">
        <v>28</v>
      </c>
      <c r="O2311" s="26" t="s">
        <v>29</v>
      </c>
      <c r="P2311" s="25">
        <v>-18767.11</v>
      </c>
      <c r="Q2311" s="25">
        <v>26206.32</v>
      </c>
      <c r="R2311" s="25">
        <v>103472.89720361646</v>
      </c>
      <c r="S2311" s="25">
        <v>-43178.544394745128</v>
      </c>
      <c r="T2311" s="27">
        <v>60294.352808871336</v>
      </c>
    </row>
    <row r="2312" spans="1:20">
      <c r="A2312" s="28" t="s">
        <v>2761</v>
      </c>
      <c r="B2312" s="22" t="s">
        <v>53</v>
      </c>
      <c r="C2312" s="22" t="s">
        <v>533</v>
      </c>
      <c r="D2312" s="22" t="s">
        <v>95</v>
      </c>
      <c r="E2312" s="22" t="s">
        <v>26</v>
      </c>
      <c r="F2312" s="23">
        <v>41485</v>
      </c>
      <c r="G2312" s="24" t="s">
        <v>27</v>
      </c>
      <c r="H2312" s="25">
        <v>12.27</v>
      </c>
      <c r="I2312" s="25">
        <v>-7.14</v>
      </c>
      <c r="J2312" s="25">
        <v>5.13</v>
      </c>
      <c r="K2312" s="41">
        <f t="shared" si="76"/>
        <v>2013</v>
      </c>
      <c r="L2312" s="42">
        <f t="shared" si="75"/>
        <v>235.4327731092437</v>
      </c>
      <c r="M2312" s="39">
        <f>(VLOOKUP(DATE(2005,12,1),IGPM!A:B,2,1)/VLOOKUP(DATE(YEAR(F2312),MONTH(F2312),1),IGPM!A:B,2,1))*H2312</f>
        <v>7.8971382188170001</v>
      </c>
      <c r="N2312" s="26" t="s">
        <v>28</v>
      </c>
      <c r="O2312" s="26" t="s">
        <v>29</v>
      </c>
      <c r="P2312" s="25">
        <v>-7.14</v>
      </c>
      <c r="Q2312" s="25">
        <v>5.13</v>
      </c>
      <c r="R2312" s="25">
        <v>28.230278381888457</v>
      </c>
      <c r="S2312" s="25">
        <v>-16.427399156208931</v>
      </c>
      <c r="T2312" s="27">
        <v>11.802879225679526</v>
      </c>
    </row>
    <row r="2313" spans="1:20">
      <c r="A2313" s="28" t="s">
        <v>2762</v>
      </c>
      <c r="B2313" s="22" t="s">
        <v>53</v>
      </c>
      <c r="C2313" s="22" t="s">
        <v>533</v>
      </c>
      <c r="D2313" s="22" t="s">
        <v>95</v>
      </c>
      <c r="E2313" s="22" t="s">
        <v>26</v>
      </c>
      <c r="F2313" s="23">
        <v>41485</v>
      </c>
      <c r="G2313" s="24" t="s">
        <v>27</v>
      </c>
      <c r="H2313" s="25">
        <v>12.27</v>
      </c>
      <c r="I2313" s="25">
        <v>-7.13</v>
      </c>
      <c r="J2313" s="25">
        <v>5.14</v>
      </c>
      <c r="K2313" s="41">
        <f t="shared" si="76"/>
        <v>2013</v>
      </c>
      <c r="L2313" s="42">
        <f t="shared" si="75"/>
        <v>235.76297335203367</v>
      </c>
      <c r="M2313" s="39">
        <f>(VLOOKUP(DATE(2005,12,1),IGPM!A:B,2,1)/VLOOKUP(DATE(YEAR(F2313),MONTH(F2313),1),IGPM!A:B,2,1))*H2313</f>
        <v>7.8971382188170001</v>
      </c>
      <c r="N2313" s="26" t="s">
        <v>28</v>
      </c>
      <c r="O2313" s="26" t="s">
        <v>29</v>
      </c>
      <c r="P2313" s="25">
        <v>-7.13</v>
      </c>
      <c r="Q2313" s="25">
        <v>5.14</v>
      </c>
      <c r="R2313" s="25">
        <v>28.230278381888457</v>
      </c>
      <c r="S2313" s="25">
        <v>-16.404391594365503</v>
      </c>
      <c r="T2313" s="27">
        <v>11.825886787522954</v>
      </c>
    </row>
    <row r="2314" spans="1:20">
      <c r="A2314" s="28" t="s">
        <v>2763</v>
      </c>
      <c r="B2314" s="22" t="s">
        <v>545</v>
      </c>
      <c r="C2314" s="22" t="s">
        <v>172</v>
      </c>
      <c r="D2314" s="22" t="s">
        <v>95</v>
      </c>
      <c r="E2314" s="22" t="s">
        <v>26</v>
      </c>
      <c r="F2314" s="23">
        <v>41485</v>
      </c>
      <c r="G2314" s="24" t="s">
        <v>27</v>
      </c>
      <c r="H2314" s="25">
        <v>13.22</v>
      </c>
      <c r="I2314" s="25">
        <v>-9.1199999999999992</v>
      </c>
      <c r="J2314" s="25">
        <v>4.1000000000000014</v>
      </c>
      <c r="K2314" s="41">
        <f t="shared" si="76"/>
        <v>2013</v>
      </c>
      <c r="L2314" s="42">
        <f t="shared" si="75"/>
        <v>198.58991228070178</v>
      </c>
      <c r="M2314" s="39">
        <f>(VLOOKUP(DATE(2005,12,1),IGPM!A:B,2,1)/VLOOKUP(DATE(YEAR(F2314),MONTH(F2314),1),IGPM!A:B,2,1))*H2314</f>
        <v>8.50857108824456</v>
      </c>
      <c r="N2314" s="26" t="s">
        <v>28</v>
      </c>
      <c r="O2314" s="26" t="s">
        <v>29</v>
      </c>
      <c r="P2314" s="25">
        <v>-9.1199999999999992</v>
      </c>
      <c r="Q2314" s="25">
        <v>4.1000000000000014</v>
      </c>
      <c r="R2314" s="25">
        <v>30.415996757014298</v>
      </c>
      <c r="S2314" s="25">
        <v>-20.982896401208045</v>
      </c>
      <c r="T2314" s="27">
        <v>9.4331003558062534</v>
      </c>
    </row>
    <row r="2315" spans="1:20">
      <c r="A2315" s="28" t="s">
        <v>2764</v>
      </c>
      <c r="B2315" s="22" t="s">
        <v>821</v>
      </c>
      <c r="C2315" s="22" t="s">
        <v>32</v>
      </c>
      <c r="D2315" s="22" t="s">
        <v>105</v>
      </c>
      <c r="E2315" s="22" t="s">
        <v>26</v>
      </c>
      <c r="F2315" s="23">
        <v>41485</v>
      </c>
      <c r="G2315" s="24" t="s">
        <v>27</v>
      </c>
      <c r="H2315" s="25">
        <v>11074.3</v>
      </c>
      <c r="I2315" s="25">
        <v>-5658.85</v>
      </c>
      <c r="J2315" s="25">
        <v>5415.4499999999989</v>
      </c>
      <c r="K2315" s="41">
        <f t="shared" si="76"/>
        <v>2013</v>
      </c>
      <c r="L2315" s="42">
        <f t="shared" si="75"/>
        <v>268.1073186248089</v>
      </c>
      <c r="M2315" s="39">
        <f>(VLOOKUP(DATE(2005,12,1),IGPM!A:B,2,1)/VLOOKUP(DATE(YEAR(F2315),MONTH(F2315),1),IGPM!A:B,2,1))*H2315</f>
        <v>7127.569500949071</v>
      </c>
      <c r="N2315" s="26" t="s">
        <v>28</v>
      </c>
      <c r="O2315" s="26" t="s">
        <v>29</v>
      </c>
      <c r="P2315" s="25">
        <v>-5658.85</v>
      </c>
      <c r="Q2315" s="25">
        <v>5415.4499999999989</v>
      </c>
      <c r="R2315" s="25">
        <v>25479.264212269547</v>
      </c>
      <c r="S2315" s="25">
        <v>-13019.634133769317</v>
      </c>
      <c r="T2315" s="27">
        <v>12459.63007850023</v>
      </c>
    </row>
    <row r="2316" spans="1:20">
      <c r="A2316" s="28" t="s">
        <v>2765</v>
      </c>
      <c r="B2316" s="22" t="s">
        <v>821</v>
      </c>
      <c r="C2316" s="22" t="s">
        <v>32</v>
      </c>
      <c r="D2316" s="22" t="s">
        <v>105</v>
      </c>
      <c r="E2316" s="22" t="s">
        <v>26</v>
      </c>
      <c r="F2316" s="23">
        <v>41485</v>
      </c>
      <c r="G2316" s="24" t="s">
        <v>27</v>
      </c>
      <c r="H2316" s="25">
        <v>141878.63</v>
      </c>
      <c r="I2316" s="25">
        <v>-72459.48</v>
      </c>
      <c r="J2316" s="25">
        <v>69419.150000000009</v>
      </c>
      <c r="K2316" s="41">
        <f t="shared" si="76"/>
        <v>2013</v>
      </c>
      <c r="L2316" s="42">
        <f t="shared" si="75"/>
        <v>268.25161193538793</v>
      </c>
      <c r="M2316" s="39">
        <f>(VLOOKUP(DATE(2005,12,1),IGPM!A:B,2,1)/VLOOKUP(DATE(YEAR(F2316),MONTH(F2316),1),IGPM!A:B,2,1))*H2316</f>
        <v>91315.00826457997</v>
      </c>
      <c r="N2316" s="26" t="s">
        <v>28</v>
      </c>
      <c r="O2316" s="26" t="s">
        <v>29</v>
      </c>
      <c r="P2316" s="25">
        <v>-72459.48</v>
      </c>
      <c r="Q2316" s="25">
        <v>69419.150000000009</v>
      </c>
      <c r="R2316" s="25">
        <v>326428.13539861055</v>
      </c>
      <c r="S2316" s="25">
        <v>-166711.59672427701</v>
      </c>
      <c r="T2316" s="27">
        <v>159716.53867433354</v>
      </c>
    </row>
    <row r="2317" spans="1:20">
      <c r="A2317" s="28" t="s">
        <v>2766</v>
      </c>
      <c r="B2317" s="22" t="s">
        <v>109</v>
      </c>
      <c r="C2317" s="22" t="s">
        <v>69</v>
      </c>
      <c r="D2317" s="22" t="s">
        <v>105</v>
      </c>
      <c r="E2317" s="22" t="s">
        <v>26</v>
      </c>
      <c r="F2317" s="23">
        <v>41487</v>
      </c>
      <c r="G2317" s="24" t="s">
        <v>27</v>
      </c>
      <c r="H2317" s="25">
        <v>1063935.3799999999</v>
      </c>
      <c r="I2317" s="25">
        <v>-445669.77</v>
      </c>
      <c r="J2317" s="25">
        <v>618265.60999999987</v>
      </c>
      <c r="K2317" s="41">
        <f t="shared" si="76"/>
        <v>2013</v>
      </c>
      <c r="L2317" s="42">
        <f t="shared" si="75"/>
        <v>324.66911920007493</v>
      </c>
      <c r="M2317" s="39">
        <f>(VLOOKUP(DATE(2005,12,1),IGPM!A:B,2,1)/VLOOKUP(DATE(YEAR(F2317),MONTH(F2317),1),IGPM!A:B,2,1))*H2317</f>
        <v>683762.22670071165</v>
      </c>
      <c r="N2317" s="26" t="s">
        <v>28</v>
      </c>
      <c r="O2317" s="26" t="s">
        <v>29</v>
      </c>
      <c r="P2317" s="25">
        <v>-445669.77</v>
      </c>
      <c r="Q2317" s="25">
        <v>618265.60999999987</v>
      </c>
      <c r="R2317" s="25">
        <v>2444277.5942286337</v>
      </c>
      <c r="S2317" s="25">
        <v>-1023878.567922075</v>
      </c>
      <c r="T2317" s="27">
        <v>1420399.0263065586</v>
      </c>
    </row>
    <row r="2318" spans="1:20">
      <c r="A2318" s="28" t="s">
        <v>2767</v>
      </c>
      <c r="B2318" s="22" t="s">
        <v>1834</v>
      </c>
      <c r="C2318" s="22" t="s">
        <v>69</v>
      </c>
      <c r="D2318" s="22" t="s">
        <v>25</v>
      </c>
      <c r="E2318" s="22" t="s">
        <v>26</v>
      </c>
      <c r="F2318" s="23">
        <v>41499</v>
      </c>
      <c r="G2318" s="24" t="s">
        <v>27</v>
      </c>
      <c r="H2318" s="25">
        <v>1095070.58</v>
      </c>
      <c r="I2318" s="25">
        <v>-477358.3</v>
      </c>
      <c r="J2318" s="25">
        <v>617712.28</v>
      </c>
      <c r="K2318" s="41">
        <f t="shared" si="76"/>
        <v>2013</v>
      </c>
      <c r="L2318" s="42">
        <f t="shared" si="75"/>
        <v>311.98703129284644</v>
      </c>
      <c r="M2318" s="39">
        <f>(VLOOKUP(DATE(2005,12,1),IGPM!A:B,2,1)/VLOOKUP(DATE(YEAR(F2318),MONTH(F2318),1),IGPM!A:B,2,1))*H2318</f>
        <v>703771.96984955983</v>
      </c>
      <c r="N2318" s="26" t="s">
        <v>28</v>
      </c>
      <c r="O2318" s="26" t="s">
        <v>29</v>
      </c>
      <c r="P2318" s="25">
        <v>-477358.3</v>
      </c>
      <c r="Q2318" s="25">
        <v>617712.28</v>
      </c>
      <c r="R2318" s="25">
        <v>2515807.3818289177</v>
      </c>
      <c r="S2318" s="25">
        <v>-1096679.5719389184</v>
      </c>
      <c r="T2318" s="27">
        <v>1419127.8098899992</v>
      </c>
    </row>
    <row r="2319" spans="1:20">
      <c r="A2319" s="28" t="s">
        <v>2768</v>
      </c>
      <c r="B2319" s="22" t="s">
        <v>68</v>
      </c>
      <c r="C2319" s="22" t="s">
        <v>69</v>
      </c>
      <c r="D2319" s="22" t="s">
        <v>105</v>
      </c>
      <c r="E2319" s="22" t="s">
        <v>26</v>
      </c>
      <c r="F2319" s="23">
        <v>41519</v>
      </c>
      <c r="G2319" s="24" t="s">
        <v>27</v>
      </c>
      <c r="H2319" s="25">
        <v>1075086.8799999999</v>
      </c>
      <c r="I2319" s="25">
        <v>-444757.86</v>
      </c>
      <c r="J2319" s="25">
        <v>630329.0199999999</v>
      </c>
      <c r="K2319" s="41">
        <f t="shared" si="76"/>
        <v>2013</v>
      </c>
      <c r="L2319" s="42">
        <f t="shared" si="75"/>
        <v>326.32751852884621</v>
      </c>
      <c r="M2319" s="39">
        <f>(VLOOKUP(DATE(2005,12,1),IGPM!A:B,2,1)/VLOOKUP(DATE(YEAR(F2319),MONTH(F2319),1),IGPM!A:B,2,1))*H2319</f>
        <v>680723.42878985405</v>
      </c>
      <c r="N2319" s="26" t="s">
        <v>28</v>
      </c>
      <c r="O2319" s="26" t="s">
        <v>29</v>
      </c>
      <c r="P2319" s="25">
        <v>-444757.86</v>
      </c>
      <c r="Q2319" s="25">
        <v>630329.0199999999</v>
      </c>
      <c r="R2319" s="25">
        <v>2433414.6577328029</v>
      </c>
      <c r="S2319" s="25">
        <v>-1006691.00869864</v>
      </c>
      <c r="T2319" s="27">
        <v>1426723.649034163</v>
      </c>
    </row>
    <row r="2320" spans="1:20">
      <c r="A2320" s="28" t="s">
        <v>2769</v>
      </c>
      <c r="B2320" s="22" t="s">
        <v>642</v>
      </c>
      <c r="C2320" s="22" t="s">
        <v>32</v>
      </c>
      <c r="D2320" s="22" t="s">
        <v>99</v>
      </c>
      <c r="E2320" s="22" t="s">
        <v>26</v>
      </c>
      <c r="F2320" s="23">
        <v>41523</v>
      </c>
      <c r="G2320" s="24" t="s">
        <v>27</v>
      </c>
      <c r="H2320" s="25">
        <v>20313.05</v>
      </c>
      <c r="I2320" s="25">
        <v>-13180.98</v>
      </c>
      <c r="J2320" s="25">
        <v>7132.07</v>
      </c>
      <c r="K2320" s="41">
        <f t="shared" si="76"/>
        <v>2013</v>
      </c>
      <c r="L2320" s="42">
        <f t="shared" si="75"/>
        <v>208.04687891188669</v>
      </c>
      <c r="M2320" s="39">
        <f>(VLOOKUP(DATE(2005,12,1),IGPM!A:B,2,1)/VLOOKUP(DATE(YEAR(F2320),MONTH(F2320),1),IGPM!A:B,2,1))*H2320</f>
        <v>12861.815451770508</v>
      </c>
      <c r="N2320" s="26" t="s">
        <v>28</v>
      </c>
      <c r="O2320" s="26" t="s">
        <v>29</v>
      </c>
      <c r="P2320" s="25">
        <v>-13180.98</v>
      </c>
      <c r="Q2320" s="25">
        <v>7132.07</v>
      </c>
      <c r="R2320" s="25">
        <v>45977.747968851887</v>
      </c>
      <c r="S2320" s="25">
        <v>-29834.602702325712</v>
      </c>
      <c r="T2320" s="27">
        <v>16143.145266526175</v>
      </c>
    </row>
    <row r="2321" spans="1:20">
      <c r="A2321" s="28" t="s">
        <v>2770</v>
      </c>
      <c r="B2321" s="22" t="s">
        <v>1333</v>
      </c>
      <c r="C2321" s="22" t="s">
        <v>32</v>
      </c>
      <c r="D2321" s="22" t="s">
        <v>99</v>
      </c>
      <c r="E2321" s="22" t="s">
        <v>26</v>
      </c>
      <c r="F2321" s="23">
        <v>41523</v>
      </c>
      <c r="G2321" s="24" t="s">
        <v>27</v>
      </c>
      <c r="H2321" s="25">
        <v>17281.25</v>
      </c>
      <c r="I2321" s="25">
        <v>-8443.34</v>
      </c>
      <c r="J2321" s="25">
        <v>8837.91</v>
      </c>
      <c r="K2321" s="41">
        <f t="shared" si="76"/>
        <v>2013</v>
      </c>
      <c r="L2321" s="42">
        <f t="shared" si="75"/>
        <v>276.30875340801151</v>
      </c>
      <c r="M2321" s="39">
        <f>(VLOOKUP(DATE(2005,12,1),IGPM!A:B,2,1)/VLOOKUP(DATE(YEAR(F2321),MONTH(F2321),1),IGPM!A:B,2,1))*H2321</f>
        <v>10942.140558700397</v>
      </c>
      <c r="N2321" s="26" t="s">
        <v>28</v>
      </c>
      <c r="O2321" s="26" t="s">
        <v>29</v>
      </c>
      <c r="P2321" s="25">
        <v>-8443.34</v>
      </c>
      <c r="Q2321" s="25">
        <v>8837.91</v>
      </c>
      <c r="R2321" s="25">
        <v>39115.394147443229</v>
      </c>
      <c r="S2321" s="25">
        <v>-19111.150641352524</v>
      </c>
      <c r="T2321" s="27">
        <v>20004.243506090705</v>
      </c>
    </row>
    <row r="2322" spans="1:20">
      <c r="A2322" s="28" t="s">
        <v>2771</v>
      </c>
      <c r="B2322" s="22" t="s">
        <v>51</v>
      </c>
      <c r="C2322" s="22" t="s">
        <v>32</v>
      </c>
      <c r="D2322" s="22" t="s">
        <v>99</v>
      </c>
      <c r="E2322" s="22" t="s">
        <v>26</v>
      </c>
      <c r="F2322" s="23">
        <v>41523</v>
      </c>
      <c r="G2322" s="24" t="s">
        <v>27</v>
      </c>
      <c r="H2322" s="25">
        <v>19934.07</v>
      </c>
      <c r="I2322" s="25">
        <v>-9739.48</v>
      </c>
      <c r="J2322" s="25">
        <v>10194.59</v>
      </c>
      <c r="K2322" s="41">
        <f t="shared" si="76"/>
        <v>2013</v>
      </c>
      <c r="L2322" s="42">
        <f t="shared" si="75"/>
        <v>276.30832960281248</v>
      </c>
      <c r="M2322" s="39">
        <f>(VLOOKUP(DATE(2005,12,1),IGPM!A:B,2,1)/VLOOKUP(DATE(YEAR(F2322),MONTH(F2322),1),IGPM!A:B,2,1))*H2322</f>
        <v>12621.852924237126</v>
      </c>
      <c r="N2322" s="26" t="s">
        <v>28</v>
      </c>
      <c r="O2322" s="26" t="s">
        <v>29</v>
      </c>
      <c r="P2322" s="25">
        <v>-9739.48</v>
      </c>
      <c r="Q2322" s="25">
        <v>10194.59</v>
      </c>
      <c r="R2322" s="25">
        <v>45119.942423882741</v>
      </c>
      <c r="S2322" s="25">
        <v>-22044.909887371592</v>
      </c>
      <c r="T2322" s="27">
        <v>23075.032536511149</v>
      </c>
    </row>
    <row r="2323" spans="1:20">
      <c r="A2323" s="28" t="s">
        <v>2772</v>
      </c>
      <c r="B2323" s="22" t="s">
        <v>1333</v>
      </c>
      <c r="C2323" s="22" t="s">
        <v>32</v>
      </c>
      <c r="D2323" s="22" t="s">
        <v>99</v>
      </c>
      <c r="E2323" s="22" t="s">
        <v>26</v>
      </c>
      <c r="F2323" s="23">
        <v>41523</v>
      </c>
      <c r="G2323" s="24" t="s">
        <v>27</v>
      </c>
      <c r="H2323" s="25">
        <v>17281.25</v>
      </c>
      <c r="I2323" s="25">
        <v>-8443.34</v>
      </c>
      <c r="J2323" s="25">
        <v>8837.91</v>
      </c>
      <c r="K2323" s="41">
        <f t="shared" si="76"/>
        <v>2013</v>
      </c>
      <c r="L2323" s="42">
        <f t="shared" si="75"/>
        <v>276.30875340801151</v>
      </c>
      <c r="M2323" s="39">
        <f>(VLOOKUP(DATE(2005,12,1),IGPM!A:B,2,1)/VLOOKUP(DATE(YEAR(F2323),MONTH(F2323),1),IGPM!A:B,2,1))*H2323</f>
        <v>10942.140558700397</v>
      </c>
      <c r="N2323" s="26" t="s">
        <v>28</v>
      </c>
      <c r="O2323" s="26" t="s">
        <v>29</v>
      </c>
      <c r="P2323" s="25">
        <v>-8443.34</v>
      </c>
      <c r="Q2323" s="25">
        <v>8837.91</v>
      </c>
      <c r="R2323" s="25">
        <v>39115.394147443229</v>
      </c>
      <c r="S2323" s="25">
        <v>-19111.150641352524</v>
      </c>
      <c r="T2323" s="27">
        <v>20004.243506090705</v>
      </c>
    </row>
    <row r="2324" spans="1:20">
      <c r="A2324" s="28" t="s">
        <v>2773</v>
      </c>
      <c r="B2324" s="22" t="s">
        <v>51</v>
      </c>
      <c r="C2324" s="22" t="s">
        <v>32</v>
      </c>
      <c r="D2324" s="22" t="s">
        <v>99</v>
      </c>
      <c r="E2324" s="22" t="s">
        <v>26</v>
      </c>
      <c r="F2324" s="23">
        <v>41523</v>
      </c>
      <c r="G2324" s="24" t="s">
        <v>27</v>
      </c>
      <c r="H2324" s="25">
        <v>19934.07</v>
      </c>
      <c r="I2324" s="25">
        <v>-9739.48</v>
      </c>
      <c r="J2324" s="25">
        <v>10194.59</v>
      </c>
      <c r="K2324" s="41">
        <f t="shared" si="76"/>
        <v>2013</v>
      </c>
      <c r="L2324" s="42">
        <f t="shared" si="75"/>
        <v>276.30832960281248</v>
      </c>
      <c r="M2324" s="39">
        <f>(VLOOKUP(DATE(2005,12,1),IGPM!A:B,2,1)/VLOOKUP(DATE(YEAR(F2324),MONTH(F2324),1),IGPM!A:B,2,1))*H2324</f>
        <v>12621.852924237126</v>
      </c>
      <c r="N2324" s="26" t="s">
        <v>28</v>
      </c>
      <c r="O2324" s="26" t="s">
        <v>29</v>
      </c>
      <c r="P2324" s="25">
        <v>-9739.48</v>
      </c>
      <c r="Q2324" s="25">
        <v>10194.59</v>
      </c>
      <c r="R2324" s="25">
        <v>45119.942423882741</v>
      </c>
      <c r="S2324" s="25">
        <v>-22044.909887371592</v>
      </c>
      <c r="T2324" s="27">
        <v>23075.032536511149</v>
      </c>
    </row>
    <row r="2325" spans="1:20">
      <c r="A2325" s="28" t="s">
        <v>2774</v>
      </c>
      <c r="B2325" s="22" t="s">
        <v>68</v>
      </c>
      <c r="C2325" s="22" t="s">
        <v>69</v>
      </c>
      <c r="D2325" s="22" t="s">
        <v>260</v>
      </c>
      <c r="E2325" s="22" t="s">
        <v>26</v>
      </c>
      <c r="F2325" s="23">
        <v>41530</v>
      </c>
      <c r="G2325" s="24" t="s">
        <v>27</v>
      </c>
      <c r="H2325" s="25">
        <v>292192.23</v>
      </c>
      <c r="I2325" s="25">
        <v>-126236</v>
      </c>
      <c r="J2325" s="25">
        <v>165956.22999999998</v>
      </c>
      <c r="K2325" s="41">
        <f t="shared" si="76"/>
        <v>2013</v>
      </c>
      <c r="L2325" s="42">
        <f t="shared" si="75"/>
        <v>312.47782764029279</v>
      </c>
      <c r="M2325" s="39">
        <f>(VLOOKUP(DATE(2005,12,1),IGPM!A:B,2,1)/VLOOKUP(DATE(YEAR(F2325),MONTH(F2325),1),IGPM!A:B,2,1))*H2325</f>
        <v>185010.25393534117</v>
      </c>
      <c r="N2325" s="26" t="s">
        <v>28</v>
      </c>
      <c r="O2325" s="26" t="s">
        <v>29</v>
      </c>
      <c r="P2325" s="25">
        <v>-126236</v>
      </c>
      <c r="Q2325" s="25">
        <v>165956.22999999998</v>
      </c>
      <c r="R2325" s="25">
        <v>661365.01950208377</v>
      </c>
      <c r="S2325" s="25">
        <v>-285729.96140884736</v>
      </c>
      <c r="T2325" s="27">
        <v>375635.05809323641</v>
      </c>
    </row>
    <row r="2326" spans="1:20">
      <c r="A2326" s="28" t="s">
        <v>2775</v>
      </c>
      <c r="B2326" s="22" t="s">
        <v>1387</v>
      </c>
      <c r="C2326" s="22" t="s">
        <v>533</v>
      </c>
      <c r="D2326" s="22" t="s">
        <v>260</v>
      </c>
      <c r="E2326" s="22" t="s">
        <v>26</v>
      </c>
      <c r="F2326" s="23">
        <v>41530</v>
      </c>
      <c r="G2326" s="24" t="s">
        <v>27</v>
      </c>
      <c r="H2326" s="25">
        <v>46313.599999999999</v>
      </c>
      <c r="I2326" s="25">
        <v>-27370.34</v>
      </c>
      <c r="J2326" s="25">
        <v>18943.259999999998</v>
      </c>
      <c r="K2326" s="41">
        <f t="shared" si="76"/>
        <v>2013</v>
      </c>
      <c r="L2326" s="42">
        <f t="shared" si="75"/>
        <v>228.43472167316884</v>
      </c>
      <c r="M2326" s="39">
        <f>(VLOOKUP(DATE(2005,12,1),IGPM!A:B,2,1)/VLOOKUP(DATE(YEAR(F2326),MONTH(F2326),1),IGPM!A:B,2,1))*H2326</f>
        <v>29324.841720328488</v>
      </c>
      <c r="N2326" s="26" t="s">
        <v>28</v>
      </c>
      <c r="O2326" s="26" t="s">
        <v>29</v>
      </c>
      <c r="P2326" s="25">
        <v>-27370.34</v>
      </c>
      <c r="Q2326" s="25">
        <v>18943.259999999998</v>
      </c>
      <c r="R2326" s="25">
        <v>104828.91679635596</v>
      </c>
      <c r="S2326" s="25">
        <v>-61951.631800334537</v>
      </c>
      <c r="T2326" s="27">
        <v>42877.284996021423</v>
      </c>
    </row>
    <row r="2327" spans="1:20">
      <c r="A2327" s="28" t="s">
        <v>2776</v>
      </c>
      <c r="B2327" s="22" t="s">
        <v>263</v>
      </c>
      <c r="C2327" s="22" t="s">
        <v>172</v>
      </c>
      <c r="D2327" s="22" t="s">
        <v>260</v>
      </c>
      <c r="E2327" s="22" t="s">
        <v>26</v>
      </c>
      <c r="F2327" s="23">
        <v>41530</v>
      </c>
      <c r="G2327" s="24" t="s">
        <v>27</v>
      </c>
      <c r="H2327" s="25">
        <v>96319.32</v>
      </c>
      <c r="I2327" s="25">
        <v>-44584.41</v>
      </c>
      <c r="J2327" s="25">
        <v>51734.91</v>
      </c>
      <c r="K2327" s="41">
        <f t="shared" si="76"/>
        <v>2013</v>
      </c>
      <c r="L2327" s="42">
        <f t="shared" si="75"/>
        <v>291.65145843580751</v>
      </c>
      <c r="M2327" s="39">
        <f>(VLOOKUP(DATE(2005,12,1),IGPM!A:B,2,1)/VLOOKUP(DATE(YEAR(F2327),MONTH(F2327),1),IGPM!A:B,2,1))*H2327</f>
        <v>60987.459701031024</v>
      </c>
      <c r="N2327" s="26" t="s">
        <v>28</v>
      </c>
      <c r="O2327" s="26" t="s">
        <v>29</v>
      </c>
      <c r="P2327" s="25">
        <v>-44584.41</v>
      </c>
      <c r="Q2327" s="25">
        <v>51734.91</v>
      </c>
      <c r="R2327" s="25">
        <v>218014.79440513341</v>
      </c>
      <c r="S2327" s="25">
        <v>-100914.96679818933</v>
      </c>
      <c r="T2327" s="27">
        <v>117099.82760694408</v>
      </c>
    </row>
    <row r="2328" spans="1:20">
      <c r="A2328" s="28" t="s">
        <v>2777</v>
      </c>
      <c r="B2328" s="22" t="s">
        <v>263</v>
      </c>
      <c r="C2328" s="22" t="s">
        <v>172</v>
      </c>
      <c r="D2328" s="22" t="s">
        <v>260</v>
      </c>
      <c r="E2328" s="22" t="s">
        <v>26</v>
      </c>
      <c r="F2328" s="23">
        <v>41530</v>
      </c>
      <c r="G2328" s="24" t="s">
        <v>27</v>
      </c>
      <c r="H2328" s="25">
        <v>73281.279999999999</v>
      </c>
      <c r="I2328" s="25">
        <v>-32278.639999999999</v>
      </c>
      <c r="J2328" s="25">
        <v>41002.639999999999</v>
      </c>
      <c r="K2328" s="41">
        <f t="shared" si="76"/>
        <v>2013</v>
      </c>
      <c r="L2328" s="42">
        <f t="shared" si="75"/>
        <v>306.48666734410125</v>
      </c>
      <c r="M2328" s="39">
        <f>(VLOOKUP(DATE(2005,12,1),IGPM!A:B,2,1)/VLOOKUP(DATE(YEAR(F2328),MONTH(F2328),1),IGPM!A:B,2,1))*H2328</f>
        <v>46400.235288620919</v>
      </c>
      <c r="N2328" s="26" t="s">
        <v>28</v>
      </c>
      <c r="O2328" s="26" t="s">
        <v>29</v>
      </c>
      <c r="P2328" s="25">
        <v>-32278.639999999999</v>
      </c>
      <c r="Q2328" s="25">
        <v>41002.639999999999</v>
      </c>
      <c r="R2328" s="25">
        <v>165869.14435177713</v>
      </c>
      <c r="S2328" s="25">
        <v>-73061.365708118727</v>
      </c>
      <c r="T2328" s="27">
        <v>92807.778643658399</v>
      </c>
    </row>
    <row r="2329" spans="1:20">
      <c r="A2329" s="28" t="s">
        <v>2778</v>
      </c>
      <c r="B2329" s="22" t="s">
        <v>1381</v>
      </c>
      <c r="C2329" s="22" t="s">
        <v>69</v>
      </c>
      <c r="D2329" s="22" t="s">
        <v>25</v>
      </c>
      <c r="E2329" s="22" t="s">
        <v>26</v>
      </c>
      <c r="F2329" s="23">
        <v>41530</v>
      </c>
      <c r="G2329" s="24" t="s">
        <v>27</v>
      </c>
      <c r="H2329" s="25">
        <v>381911.71</v>
      </c>
      <c r="I2329" s="25">
        <v>-164383.47</v>
      </c>
      <c r="J2329" s="25">
        <v>217528.24000000002</v>
      </c>
      <c r="K2329" s="41">
        <f t="shared" si="76"/>
        <v>2013</v>
      </c>
      <c r="L2329" s="42">
        <f t="shared" si="75"/>
        <v>313.64516669468043</v>
      </c>
      <c r="M2329" s="39">
        <f>(VLOOKUP(DATE(2005,12,1),IGPM!A:B,2,1)/VLOOKUP(DATE(YEAR(F2329),MONTH(F2329),1),IGPM!A:B,2,1))*H2329</f>
        <v>241818.82744787697</v>
      </c>
      <c r="N2329" s="26" t="s">
        <v>28</v>
      </c>
      <c r="O2329" s="26" t="s">
        <v>29</v>
      </c>
      <c r="P2329" s="25">
        <v>-164383.47</v>
      </c>
      <c r="Q2329" s="25">
        <v>217528.24000000002</v>
      </c>
      <c r="R2329" s="25">
        <v>864441.34921802743</v>
      </c>
      <c r="S2329" s="25">
        <v>-372075.1809258248</v>
      </c>
      <c r="T2329" s="27">
        <v>492366.16829220264</v>
      </c>
    </row>
    <row r="2330" spans="1:20">
      <c r="A2330" s="28" t="s">
        <v>2779</v>
      </c>
      <c r="B2330" s="22" t="s">
        <v>68</v>
      </c>
      <c r="C2330" s="22" t="s">
        <v>69</v>
      </c>
      <c r="D2330" s="22" t="s">
        <v>260</v>
      </c>
      <c r="E2330" s="22" t="s">
        <v>26</v>
      </c>
      <c r="F2330" s="23">
        <v>41530</v>
      </c>
      <c r="G2330" s="24" t="s">
        <v>27</v>
      </c>
      <c r="H2330" s="25">
        <v>272015.15000000002</v>
      </c>
      <c r="I2330" s="25">
        <v>-90622.65</v>
      </c>
      <c r="J2330" s="25">
        <v>181392.50000000003</v>
      </c>
      <c r="K2330" s="41">
        <f t="shared" si="76"/>
        <v>2013</v>
      </c>
      <c r="L2330" s="42">
        <f t="shared" si="75"/>
        <v>405.21928292761248</v>
      </c>
      <c r="M2330" s="39">
        <f>(VLOOKUP(DATE(2005,12,1),IGPM!A:B,2,1)/VLOOKUP(DATE(YEAR(F2330),MONTH(F2330),1),IGPM!A:B,2,1))*H2330</f>
        <v>172234.53195781398</v>
      </c>
      <c r="N2330" s="26" t="s">
        <v>28</v>
      </c>
      <c r="O2330" s="26" t="s">
        <v>29</v>
      </c>
      <c r="P2330" s="25">
        <v>-90622.65</v>
      </c>
      <c r="Q2330" s="25">
        <v>181392.50000000003</v>
      </c>
      <c r="R2330" s="25">
        <v>615695.03400077496</v>
      </c>
      <c r="S2330" s="25">
        <v>-205120.61763100445</v>
      </c>
      <c r="T2330" s="27">
        <v>410574.41636977054</v>
      </c>
    </row>
    <row r="2331" spans="1:20">
      <c r="A2331" s="28" t="s">
        <v>2780</v>
      </c>
      <c r="B2331" s="22" t="s">
        <v>68</v>
      </c>
      <c r="C2331" s="22" t="s">
        <v>69</v>
      </c>
      <c r="D2331" s="22" t="s">
        <v>260</v>
      </c>
      <c r="E2331" s="22" t="s">
        <v>26</v>
      </c>
      <c r="F2331" s="23">
        <v>41530</v>
      </c>
      <c r="G2331" s="24" t="s">
        <v>27</v>
      </c>
      <c r="H2331" s="25">
        <v>10300.65</v>
      </c>
      <c r="I2331" s="25">
        <v>-3431.66</v>
      </c>
      <c r="J2331" s="25">
        <v>6868.99</v>
      </c>
      <c r="K2331" s="41">
        <f t="shared" si="76"/>
        <v>2013</v>
      </c>
      <c r="L2331" s="42">
        <f t="shared" si="75"/>
        <v>405.22305531433767</v>
      </c>
      <c r="M2331" s="39">
        <f>(VLOOKUP(DATE(2005,12,1),IGPM!A:B,2,1)/VLOOKUP(DATE(YEAR(F2331),MONTH(F2331),1),IGPM!A:B,2,1))*H2331</f>
        <v>6522.1647824073625</v>
      </c>
      <c r="N2331" s="26" t="s">
        <v>28</v>
      </c>
      <c r="O2331" s="26" t="s">
        <v>29</v>
      </c>
      <c r="P2331" s="25">
        <v>-3431.66</v>
      </c>
      <c r="Q2331" s="25">
        <v>6868.99</v>
      </c>
      <c r="R2331" s="25">
        <v>23315.094956953984</v>
      </c>
      <c r="S2331" s="25">
        <v>-7767.4203822070176</v>
      </c>
      <c r="T2331" s="27">
        <v>15547.674574746967</v>
      </c>
    </row>
    <row r="2332" spans="1:20">
      <c r="A2332" s="28" t="s">
        <v>2781</v>
      </c>
      <c r="B2332" s="22" t="s">
        <v>314</v>
      </c>
      <c r="C2332" s="22" t="s">
        <v>32</v>
      </c>
      <c r="D2332" s="22" t="s">
        <v>105</v>
      </c>
      <c r="E2332" s="22" t="s">
        <v>26</v>
      </c>
      <c r="F2332" s="23">
        <v>41540</v>
      </c>
      <c r="G2332" s="24" t="s">
        <v>27</v>
      </c>
      <c r="H2332" s="25">
        <v>21500</v>
      </c>
      <c r="I2332" s="25">
        <v>-13220.56</v>
      </c>
      <c r="J2332" s="25">
        <v>8279.44</v>
      </c>
      <c r="K2332" s="41">
        <f t="shared" si="76"/>
        <v>2013</v>
      </c>
      <c r="L2332" s="42">
        <f t="shared" si="75"/>
        <v>219.54440659094624</v>
      </c>
      <c r="M2332" s="39">
        <f>(VLOOKUP(DATE(2005,12,1),IGPM!A:B,2,1)/VLOOKUP(DATE(YEAR(F2332),MONTH(F2332),1),IGPM!A:B,2,1))*H2332</f>
        <v>13613.368362361434</v>
      </c>
      <c r="N2332" s="26" t="s">
        <v>28</v>
      </c>
      <c r="O2332" s="26" t="s">
        <v>29</v>
      </c>
      <c r="P2332" s="25">
        <v>-13220.56</v>
      </c>
      <c r="Q2332" s="25">
        <v>8279.44</v>
      </c>
      <c r="R2332" s="25">
        <v>48664.360168970961</v>
      </c>
      <c r="S2332" s="25">
        <v>-29924.190394208868</v>
      </c>
      <c r="T2332" s="27">
        <v>18740.169774762093</v>
      </c>
    </row>
    <row r="2333" spans="1:20">
      <c r="A2333" s="28" t="s">
        <v>2782</v>
      </c>
      <c r="B2333" s="22" t="s">
        <v>68</v>
      </c>
      <c r="C2333" s="22" t="s">
        <v>69</v>
      </c>
      <c r="D2333" s="22" t="s">
        <v>25</v>
      </c>
      <c r="E2333" s="22" t="s">
        <v>26</v>
      </c>
      <c r="F2333" s="23">
        <v>41540</v>
      </c>
      <c r="G2333" s="24" t="s">
        <v>27</v>
      </c>
      <c r="H2333" s="25">
        <v>1527.85</v>
      </c>
      <c r="I2333" s="25">
        <v>-1245.94</v>
      </c>
      <c r="J2333" s="25">
        <v>281.90999999999985</v>
      </c>
      <c r="K2333" s="41">
        <f t="shared" si="76"/>
        <v>2013</v>
      </c>
      <c r="L2333" s="42">
        <f t="shared" si="75"/>
        <v>165.54549175722747</v>
      </c>
      <c r="M2333" s="39">
        <f>(VLOOKUP(DATE(2005,12,1),IGPM!A:B,2,1)/VLOOKUP(DATE(YEAR(F2333),MONTH(F2333),1),IGPM!A:B,2,1))*H2333</f>
        <v>967.40394662483334</v>
      </c>
      <c r="N2333" s="26" t="s">
        <v>28</v>
      </c>
      <c r="O2333" s="26" t="s">
        <v>29</v>
      </c>
      <c r="P2333" s="25">
        <v>-1245.94</v>
      </c>
      <c r="Q2333" s="25">
        <v>281.90999999999985</v>
      </c>
      <c r="R2333" s="25">
        <v>3458.2252411238269</v>
      </c>
      <c r="S2333" s="25">
        <v>-2820.1336236710549</v>
      </c>
      <c r="T2333" s="27">
        <v>638.09161745277197</v>
      </c>
    </row>
    <row r="2334" spans="1:20">
      <c r="A2334" s="28" t="s">
        <v>2783</v>
      </c>
      <c r="B2334" s="22" t="s">
        <v>49</v>
      </c>
      <c r="C2334" s="22" t="s">
        <v>533</v>
      </c>
      <c r="D2334" s="22" t="s">
        <v>95</v>
      </c>
      <c r="E2334" s="22" t="s">
        <v>26</v>
      </c>
      <c r="F2334" s="23">
        <v>41558</v>
      </c>
      <c r="G2334" s="24" t="s">
        <v>27</v>
      </c>
      <c r="H2334" s="25">
        <v>116739.13</v>
      </c>
      <c r="I2334" s="25">
        <v>-66783.350000000006</v>
      </c>
      <c r="J2334" s="25">
        <v>49955.78</v>
      </c>
      <c r="K2334" s="41">
        <f t="shared" si="76"/>
        <v>2013</v>
      </c>
      <c r="L2334" s="42">
        <f t="shared" si="75"/>
        <v>234.23568030055392</v>
      </c>
      <c r="M2334" s="39">
        <f>(VLOOKUP(DATE(2005,12,1),IGPM!A:B,2,1)/VLOOKUP(DATE(YEAR(F2334),MONTH(F2334),1),IGPM!A:B,2,1))*H2334</f>
        <v>73288.549335164847</v>
      </c>
      <c r="N2334" s="26" t="s">
        <v>28</v>
      </c>
      <c r="O2334" s="26" t="s">
        <v>29</v>
      </c>
      <c r="P2334" s="25">
        <v>-66783.350000000006</v>
      </c>
      <c r="Q2334" s="25">
        <v>49955.78</v>
      </c>
      <c r="R2334" s="25">
        <v>261988.08892652279</v>
      </c>
      <c r="S2334" s="25">
        <v>-149876.41452023067</v>
      </c>
      <c r="T2334" s="27">
        <v>112111.67440629212</v>
      </c>
    </row>
    <row r="2335" spans="1:20">
      <c r="A2335" s="28" t="s">
        <v>2784</v>
      </c>
      <c r="B2335" s="22" t="s">
        <v>49</v>
      </c>
      <c r="C2335" s="22" t="s">
        <v>533</v>
      </c>
      <c r="D2335" s="22" t="s">
        <v>95</v>
      </c>
      <c r="E2335" s="22" t="s">
        <v>26</v>
      </c>
      <c r="F2335" s="23">
        <v>41558</v>
      </c>
      <c r="G2335" s="24" t="s">
        <v>27</v>
      </c>
      <c r="H2335" s="25">
        <v>116739.13</v>
      </c>
      <c r="I2335" s="25">
        <v>-66783.350000000006</v>
      </c>
      <c r="J2335" s="25">
        <v>49955.78</v>
      </c>
      <c r="K2335" s="41">
        <f t="shared" si="76"/>
        <v>2013</v>
      </c>
      <c r="L2335" s="42">
        <f t="shared" si="75"/>
        <v>234.23568030055392</v>
      </c>
      <c r="M2335" s="39">
        <f>(VLOOKUP(DATE(2005,12,1),IGPM!A:B,2,1)/VLOOKUP(DATE(YEAR(F2335),MONTH(F2335),1),IGPM!A:B,2,1))*H2335</f>
        <v>73288.549335164847</v>
      </c>
      <c r="N2335" s="26" t="s">
        <v>28</v>
      </c>
      <c r="O2335" s="26" t="s">
        <v>29</v>
      </c>
      <c r="P2335" s="25">
        <v>-66783.350000000006</v>
      </c>
      <c r="Q2335" s="25">
        <v>49955.78</v>
      </c>
      <c r="R2335" s="25">
        <v>261988.08892652279</v>
      </c>
      <c r="S2335" s="25">
        <v>-149876.41452023067</v>
      </c>
      <c r="T2335" s="27">
        <v>112111.67440629212</v>
      </c>
    </row>
    <row r="2336" spans="1:20">
      <c r="A2336" s="28" t="s">
        <v>2785</v>
      </c>
      <c r="B2336" s="22" t="s">
        <v>49</v>
      </c>
      <c r="C2336" s="22" t="s">
        <v>533</v>
      </c>
      <c r="D2336" s="22" t="s">
        <v>95</v>
      </c>
      <c r="E2336" s="22" t="s">
        <v>26</v>
      </c>
      <c r="F2336" s="23">
        <v>41558</v>
      </c>
      <c r="G2336" s="24" t="s">
        <v>27</v>
      </c>
      <c r="H2336" s="25">
        <v>116739.13</v>
      </c>
      <c r="I2336" s="25">
        <v>-66783.350000000006</v>
      </c>
      <c r="J2336" s="25">
        <v>49955.78</v>
      </c>
      <c r="K2336" s="41">
        <f t="shared" si="76"/>
        <v>2013</v>
      </c>
      <c r="L2336" s="42">
        <f t="shared" si="75"/>
        <v>234.23568030055392</v>
      </c>
      <c r="M2336" s="39">
        <f>(VLOOKUP(DATE(2005,12,1),IGPM!A:B,2,1)/VLOOKUP(DATE(YEAR(F2336),MONTH(F2336),1),IGPM!A:B,2,1))*H2336</f>
        <v>73288.549335164847</v>
      </c>
      <c r="N2336" s="26" t="s">
        <v>28</v>
      </c>
      <c r="O2336" s="26" t="s">
        <v>29</v>
      </c>
      <c r="P2336" s="25">
        <v>-66783.350000000006</v>
      </c>
      <c r="Q2336" s="25">
        <v>49955.78</v>
      </c>
      <c r="R2336" s="25">
        <v>261988.08892652279</v>
      </c>
      <c r="S2336" s="25">
        <v>-149876.41452023067</v>
      </c>
      <c r="T2336" s="27">
        <v>112111.67440629212</v>
      </c>
    </row>
    <row r="2337" spans="1:20">
      <c r="A2337" s="28" t="s">
        <v>2786</v>
      </c>
      <c r="B2337" s="22" t="s">
        <v>53</v>
      </c>
      <c r="C2337" s="22" t="s">
        <v>533</v>
      </c>
      <c r="D2337" s="22" t="s">
        <v>95</v>
      </c>
      <c r="E2337" s="22" t="s">
        <v>26</v>
      </c>
      <c r="F2337" s="23">
        <v>41558</v>
      </c>
      <c r="G2337" s="24" t="s">
        <v>27</v>
      </c>
      <c r="H2337" s="25">
        <v>28288.92</v>
      </c>
      <c r="I2337" s="25">
        <v>-14797.56</v>
      </c>
      <c r="J2337" s="25">
        <v>13491.359999999999</v>
      </c>
      <c r="K2337" s="41">
        <f t="shared" si="76"/>
        <v>2013</v>
      </c>
      <c r="L2337" s="42">
        <f t="shared" si="75"/>
        <v>256.17164451436588</v>
      </c>
      <c r="M2337" s="39">
        <f>(VLOOKUP(DATE(2005,12,1),IGPM!A:B,2,1)/VLOOKUP(DATE(YEAR(F2337),MONTH(F2337),1),IGPM!A:B,2,1))*H2337</f>
        <v>17759.716978004984</v>
      </c>
      <c r="N2337" s="26" t="s">
        <v>28</v>
      </c>
      <c r="O2337" s="26" t="s">
        <v>29</v>
      </c>
      <c r="P2337" s="25">
        <v>-14797.56</v>
      </c>
      <c r="Q2337" s="25">
        <v>13491.359999999999</v>
      </c>
      <c r="R2337" s="25">
        <v>63486.511237451297</v>
      </c>
      <c r="S2337" s="25">
        <v>-33208.954573976662</v>
      </c>
      <c r="T2337" s="27">
        <v>30277.556663474636</v>
      </c>
    </row>
    <row r="2338" spans="1:20">
      <c r="A2338" s="28" t="s">
        <v>2787</v>
      </c>
      <c r="B2338" s="22" t="s">
        <v>53</v>
      </c>
      <c r="C2338" s="22" t="s">
        <v>533</v>
      </c>
      <c r="D2338" s="22" t="s">
        <v>95</v>
      </c>
      <c r="E2338" s="22" t="s">
        <v>26</v>
      </c>
      <c r="F2338" s="23">
        <v>41558</v>
      </c>
      <c r="G2338" s="24" t="s">
        <v>27</v>
      </c>
      <c r="H2338" s="25">
        <v>28288.93</v>
      </c>
      <c r="I2338" s="25">
        <v>-14797.56</v>
      </c>
      <c r="J2338" s="25">
        <v>13491.37</v>
      </c>
      <c r="K2338" s="41">
        <f t="shared" si="76"/>
        <v>2013</v>
      </c>
      <c r="L2338" s="42">
        <f t="shared" si="75"/>
        <v>256.17173506983585</v>
      </c>
      <c r="M2338" s="39">
        <f>(VLOOKUP(DATE(2005,12,1),IGPM!A:B,2,1)/VLOOKUP(DATE(YEAR(F2338),MONTH(F2338),1),IGPM!A:B,2,1))*H2338</f>
        <v>17759.723255981302</v>
      </c>
      <c r="N2338" s="26" t="s">
        <v>28</v>
      </c>
      <c r="O2338" s="26" t="s">
        <v>29</v>
      </c>
      <c r="P2338" s="25">
        <v>-14797.56</v>
      </c>
      <c r="Q2338" s="25">
        <v>13491.37</v>
      </c>
      <c r="R2338" s="25">
        <v>63486.533679634056</v>
      </c>
      <c r="S2338" s="25">
        <v>-33208.954573976662</v>
      </c>
      <c r="T2338" s="27">
        <v>30277.579105657394</v>
      </c>
    </row>
    <row r="2339" spans="1:20">
      <c r="A2339" s="28" t="s">
        <v>2788</v>
      </c>
      <c r="B2339" s="22" t="s">
        <v>53</v>
      </c>
      <c r="C2339" s="22" t="s">
        <v>533</v>
      </c>
      <c r="D2339" s="22" t="s">
        <v>95</v>
      </c>
      <c r="E2339" s="22" t="s">
        <v>26</v>
      </c>
      <c r="F2339" s="23">
        <v>41558</v>
      </c>
      <c r="G2339" s="24" t="s">
        <v>27</v>
      </c>
      <c r="H2339" s="25">
        <v>182844.42</v>
      </c>
      <c r="I2339" s="25">
        <v>-89305.59</v>
      </c>
      <c r="J2339" s="25">
        <v>93538.830000000016</v>
      </c>
      <c r="K2339" s="41">
        <f t="shared" si="76"/>
        <v>2013</v>
      </c>
      <c r="L2339" s="42">
        <f t="shared" si="75"/>
        <v>274.35183262324341</v>
      </c>
      <c r="M2339" s="39">
        <f>(VLOOKUP(DATE(2005,12,1),IGPM!A:B,2,1)/VLOOKUP(DATE(YEAR(F2339),MONTH(F2339),1),IGPM!A:B,2,1))*H2339</f>
        <v>114789.29383686175</v>
      </c>
      <c r="N2339" s="26" t="s">
        <v>28</v>
      </c>
      <c r="O2339" s="26" t="s">
        <v>29</v>
      </c>
      <c r="P2339" s="25">
        <v>-89305.59</v>
      </c>
      <c r="Q2339" s="25">
        <v>93538.830000000016</v>
      </c>
      <c r="R2339" s="25">
        <v>410342.78880336427</v>
      </c>
      <c r="S2339" s="25">
        <v>-200421.23711694253</v>
      </c>
      <c r="T2339" s="27">
        <v>209921.55168642174</v>
      </c>
    </row>
    <row r="2340" spans="1:20">
      <c r="A2340" s="28" t="s">
        <v>2789</v>
      </c>
      <c r="B2340" s="22" t="s">
        <v>2289</v>
      </c>
      <c r="C2340" s="22" t="s">
        <v>533</v>
      </c>
      <c r="D2340" s="22" t="s">
        <v>95</v>
      </c>
      <c r="E2340" s="22" t="s">
        <v>26</v>
      </c>
      <c r="F2340" s="23">
        <v>41558</v>
      </c>
      <c r="G2340" s="24" t="s">
        <v>27</v>
      </c>
      <c r="H2340" s="25">
        <v>30239.65</v>
      </c>
      <c r="I2340" s="25">
        <v>-14864.24</v>
      </c>
      <c r="J2340" s="25">
        <v>15375.410000000002</v>
      </c>
      <c r="K2340" s="41">
        <f t="shared" si="76"/>
        <v>2013</v>
      </c>
      <c r="L2340" s="42">
        <f t="shared" si="75"/>
        <v>272.60815891024367</v>
      </c>
      <c r="M2340" s="39">
        <f>(VLOOKUP(DATE(2005,12,1),IGPM!A:B,2,1)/VLOOKUP(DATE(YEAR(F2340),MONTH(F2340),1),IGPM!A:B,2,1))*H2340</f>
        <v>18984.380651998326</v>
      </c>
      <c r="N2340" s="26" t="s">
        <v>28</v>
      </c>
      <c r="O2340" s="26" t="s">
        <v>29</v>
      </c>
      <c r="P2340" s="25">
        <v>-14864.24</v>
      </c>
      <c r="Q2340" s="25">
        <v>15375.410000000002</v>
      </c>
      <c r="R2340" s="25">
        <v>67864.375152589579</v>
      </c>
      <c r="S2340" s="25">
        <v>-33358.599048538199</v>
      </c>
      <c r="T2340" s="27">
        <v>34505.77610405138</v>
      </c>
    </row>
    <row r="2341" spans="1:20">
      <c r="A2341" s="28" t="s">
        <v>2790</v>
      </c>
      <c r="B2341" s="22" t="s">
        <v>1864</v>
      </c>
      <c r="C2341" s="22" t="s">
        <v>533</v>
      </c>
      <c r="D2341" s="22" t="s">
        <v>95</v>
      </c>
      <c r="E2341" s="22" t="s">
        <v>26</v>
      </c>
      <c r="F2341" s="23">
        <v>41558</v>
      </c>
      <c r="G2341" s="24" t="s">
        <v>27</v>
      </c>
      <c r="H2341" s="25">
        <v>130804.08</v>
      </c>
      <c r="I2341" s="25">
        <v>-91550.39</v>
      </c>
      <c r="J2341" s="25">
        <v>39253.69</v>
      </c>
      <c r="K2341" s="41">
        <f t="shared" si="76"/>
        <v>2013</v>
      </c>
      <c r="L2341" s="42">
        <f t="shared" si="75"/>
        <v>191.45463738603405</v>
      </c>
      <c r="M2341" s="39">
        <f>(VLOOKUP(DATE(2005,12,1),IGPM!A:B,2,1)/VLOOKUP(DATE(YEAR(F2341),MONTH(F2341),1),IGPM!A:B,2,1))*H2341</f>
        <v>82118.491634474645</v>
      </c>
      <c r="N2341" s="26" t="s">
        <v>28</v>
      </c>
      <c r="O2341" s="26" t="s">
        <v>29</v>
      </c>
      <c r="P2341" s="25">
        <v>-91550.39</v>
      </c>
      <c r="Q2341" s="25">
        <v>39253.69</v>
      </c>
      <c r="R2341" s="25">
        <v>293552.90675022162</v>
      </c>
      <c r="S2341" s="25">
        <v>-205459.05830014186</v>
      </c>
      <c r="T2341" s="27">
        <v>88093.848450079764</v>
      </c>
    </row>
    <row r="2342" spans="1:20">
      <c r="A2342" s="28" t="s">
        <v>2791</v>
      </c>
      <c r="B2342" s="22" t="s">
        <v>545</v>
      </c>
      <c r="C2342" s="22" t="s">
        <v>172</v>
      </c>
      <c r="D2342" s="22" t="s">
        <v>95</v>
      </c>
      <c r="E2342" s="22" t="s">
        <v>26</v>
      </c>
      <c r="F2342" s="23">
        <v>41558</v>
      </c>
      <c r="G2342" s="24" t="s">
        <v>27</v>
      </c>
      <c r="H2342" s="25">
        <v>30464.99</v>
      </c>
      <c r="I2342" s="25">
        <v>-19536.740000000002</v>
      </c>
      <c r="J2342" s="25">
        <v>10928.25</v>
      </c>
      <c r="K2342" s="41">
        <f t="shared" si="76"/>
        <v>2013</v>
      </c>
      <c r="L2342" s="42">
        <f t="shared" si="75"/>
        <v>208.95546851726542</v>
      </c>
      <c r="M2342" s="39">
        <f>(VLOOKUP(DATE(2005,12,1),IGPM!A:B,2,1)/VLOOKUP(DATE(YEAR(F2342),MONTH(F2342),1),IGPM!A:B,2,1))*H2342</f>
        <v>19125.848570314887</v>
      </c>
      <c r="N2342" s="26" t="s">
        <v>28</v>
      </c>
      <c r="O2342" s="26" t="s">
        <v>29</v>
      </c>
      <c r="P2342" s="25">
        <v>-19536.740000000002</v>
      </c>
      <c r="Q2342" s="25">
        <v>10928.25</v>
      </c>
      <c r="R2342" s="25">
        <v>68370.087298625818</v>
      </c>
      <c r="S2342" s="25">
        <v>-43844.708937391893</v>
      </c>
      <c r="T2342" s="27">
        <v>24525.378361233925</v>
      </c>
    </row>
    <row r="2343" spans="1:20">
      <c r="A2343" s="28" t="s">
        <v>2792</v>
      </c>
      <c r="B2343" s="22" t="s">
        <v>316</v>
      </c>
      <c r="C2343" s="22" t="s">
        <v>172</v>
      </c>
      <c r="D2343" s="22" t="s">
        <v>95</v>
      </c>
      <c r="E2343" s="22" t="s">
        <v>26</v>
      </c>
      <c r="F2343" s="23">
        <v>41558</v>
      </c>
      <c r="G2343" s="24" t="s">
        <v>27</v>
      </c>
      <c r="H2343" s="25">
        <v>56259.82</v>
      </c>
      <c r="I2343" s="25">
        <v>-33061.769999999997</v>
      </c>
      <c r="J2343" s="25">
        <v>23198.050000000003</v>
      </c>
      <c r="K2343" s="41">
        <f t="shared" si="76"/>
        <v>2013</v>
      </c>
      <c r="L2343" s="42">
        <f t="shared" si="75"/>
        <v>228.0221500542772</v>
      </c>
      <c r="M2343" s="39">
        <f>(VLOOKUP(DATE(2005,12,1),IGPM!A:B,2,1)/VLOOKUP(DATE(YEAR(F2343),MONTH(F2343),1),IGPM!A:B,2,1))*H2343</f>
        <v>35319.78175319187</v>
      </c>
      <c r="N2343" s="26" t="s">
        <v>28</v>
      </c>
      <c r="O2343" s="26" t="s">
        <v>29</v>
      </c>
      <c r="P2343" s="25">
        <v>-33061.769999999997</v>
      </c>
      <c r="Q2343" s="25">
        <v>23198.050000000003</v>
      </c>
      <c r="R2343" s="25">
        <v>126259.31617916089</v>
      </c>
      <c r="S2343" s="25">
        <v>-74197.828430177964</v>
      </c>
      <c r="T2343" s="27">
        <v>52061.487748982923</v>
      </c>
    </row>
    <row r="2344" spans="1:20">
      <c r="A2344" s="28" t="s">
        <v>2793</v>
      </c>
      <c r="B2344" s="22" t="s">
        <v>171</v>
      </c>
      <c r="C2344" s="22" t="s">
        <v>172</v>
      </c>
      <c r="D2344" s="22" t="s">
        <v>95</v>
      </c>
      <c r="E2344" s="22" t="s">
        <v>26</v>
      </c>
      <c r="F2344" s="23">
        <v>41558</v>
      </c>
      <c r="G2344" s="24" t="s">
        <v>27</v>
      </c>
      <c r="H2344" s="25">
        <v>56963.07</v>
      </c>
      <c r="I2344" s="25">
        <v>-33259.199999999997</v>
      </c>
      <c r="J2344" s="25">
        <v>23703.870000000003</v>
      </c>
      <c r="K2344" s="41">
        <f t="shared" si="76"/>
        <v>2013</v>
      </c>
      <c r="L2344" s="42">
        <f t="shared" si="75"/>
        <v>229.50195374512919</v>
      </c>
      <c r="M2344" s="39">
        <f>(VLOOKUP(DATE(2005,12,1),IGPM!A:B,2,1)/VLOOKUP(DATE(YEAR(F2344),MONTH(F2344),1),IGPM!A:B,2,1))*H2344</f>
        <v>35761.28043765144</v>
      </c>
      <c r="N2344" s="26" t="s">
        <v>28</v>
      </c>
      <c r="O2344" s="26" t="s">
        <v>29</v>
      </c>
      <c r="P2344" s="25">
        <v>-33259.199999999997</v>
      </c>
      <c r="Q2344" s="25">
        <v>23703.870000000003</v>
      </c>
      <c r="R2344" s="25">
        <v>127837.5626808915</v>
      </c>
      <c r="S2344" s="25">
        <v>-74640.904444165426</v>
      </c>
      <c r="T2344" s="27">
        <v>53196.658236726071</v>
      </c>
    </row>
    <row r="2345" spans="1:20">
      <c r="A2345" s="28" t="s">
        <v>2794</v>
      </c>
      <c r="B2345" s="22" t="s">
        <v>113</v>
      </c>
      <c r="C2345" s="22" t="s">
        <v>533</v>
      </c>
      <c r="D2345" s="22" t="s">
        <v>95</v>
      </c>
      <c r="E2345" s="22" t="s">
        <v>26</v>
      </c>
      <c r="F2345" s="23">
        <v>41558</v>
      </c>
      <c r="G2345" s="24" t="s">
        <v>27</v>
      </c>
      <c r="H2345" s="25">
        <v>5735688.79</v>
      </c>
      <c r="I2345" s="25">
        <v>-2751074.53</v>
      </c>
      <c r="J2345" s="25">
        <v>2984614.2600000002</v>
      </c>
      <c r="K2345" s="41">
        <f t="shared" si="76"/>
        <v>2013</v>
      </c>
      <c r="L2345" s="42">
        <f t="shared" si="75"/>
        <v>279.37530934867112</v>
      </c>
      <c r="M2345" s="39">
        <f>(VLOOKUP(DATE(2005,12,1),IGPM!A:B,2,1)/VLOOKUP(DATE(YEAR(F2345),MONTH(F2345),1),IGPM!A:B,2,1))*H2345</f>
        <v>3600851.838257377</v>
      </c>
      <c r="N2345" s="26" t="s">
        <v>28</v>
      </c>
      <c r="O2345" s="26" t="s">
        <v>29</v>
      </c>
      <c r="P2345" s="25">
        <v>-2751074.53</v>
      </c>
      <c r="Q2345" s="25">
        <v>2984614.2600000002</v>
      </c>
      <c r="R2345" s="25">
        <v>12872137.600900227</v>
      </c>
      <c r="S2345" s="25">
        <v>-6174011.7354749152</v>
      </c>
      <c r="T2345" s="27">
        <v>6698125.865425312</v>
      </c>
    </row>
    <row r="2346" spans="1:20">
      <c r="A2346" s="28" t="s">
        <v>2795</v>
      </c>
      <c r="B2346" s="22" t="s">
        <v>2796</v>
      </c>
      <c r="C2346" s="22" t="s">
        <v>533</v>
      </c>
      <c r="D2346" s="22" t="s">
        <v>95</v>
      </c>
      <c r="E2346" s="22" t="s">
        <v>26</v>
      </c>
      <c r="F2346" s="23">
        <v>41558</v>
      </c>
      <c r="G2346" s="24" t="s">
        <v>27</v>
      </c>
      <c r="H2346" s="25">
        <v>51337.09</v>
      </c>
      <c r="I2346" s="25">
        <v>-32327.19</v>
      </c>
      <c r="J2346" s="25">
        <v>19009.899999999998</v>
      </c>
      <c r="K2346" s="41">
        <f t="shared" si="76"/>
        <v>2013</v>
      </c>
      <c r="L2346" s="42">
        <f t="shared" si="75"/>
        <v>212.79826857824636</v>
      </c>
      <c r="M2346" s="39">
        <f>(VLOOKUP(DATE(2005,12,1),IGPM!A:B,2,1)/VLOOKUP(DATE(YEAR(F2346),MONTH(F2346),1),IGPM!A:B,2,1))*H2346</f>
        <v>32229.303517927514</v>
      </c>
      <c r="N2346" s="26" t="s">
        <v>28</v>
      </c>
      <c r="O2346" s="26" t="s">
        <v>29</v>
      </c>
      <c r="P2346" s="25">
        <v>-32327.19</v>
      </c>
      <c r="Q2346" s="25">
        <v>19009.899999999998</v>
      </c>
      <c r="R2346" s="25">
        <v>115211.63555141195</v>
      </c>
      <c r="S2346" s="25">
        <v>-72549.270569898858</v>
      </c>
      <c r="T2346" s="27">
        <v>42662.364981513092</v>
      </c>
    </row>
    <row r="2347" spans="1:20">
      <c r="A2347" s="28" t="s">
        <v>2797</v>
      </c>
      <c r="B2347" s="22" t="s">
        <v>2798</v>
      </c>
      <c r="C2347" s="22" t="s">
        <v>172</v>
      </c>
      <c r="D2347" s="22" t="s">
        <v>95</v>
      </c>
      <c r="E2347" s="22" t="s">
        <v>26</v>
      </c>
      <c r="F2347" s="23">
        <v>41558</v>
      </c>
      <c r="G2347" s="24" t="s">
        <v>27</v>
      </c>
      <c r="H2347" s="25">
        <v>161043.74</v>
      </c>
      <c r="I2347" s="25">
        <v>-110974.13</v>
      </c>
      <c r="J2347" s="25">
        <v>50069.609999999986</v>
      </c>
      <c r="K2347" s="41">
        <f t="shared" si="76"/>
        <v>2013</v>
      </c>
      <c r="L2347" s="42">
        <f t="shared" si="75"/>
        <v>194.45848469368491</v>
      </c>
      <c r="M2347" s="39">
        <f>(VLOOKUP(DATE(2005,12,1),IGPM!A:B,2,1)/VLOOKUP(DATE(YEAR(F2347),MONTH(F2347),1),IGPM!A:B,2,1))*H2347</f>
        <v>101102.87856444929</v>
      </c>
      <c r="N2347" s="26" t="s">
        <v>28</v>
      </c>
      <c r="O2347" s="26" t="s">
        <v>29</v>
      </c>
      <c r="P2347" s="25">
        <v>-110974.13</v>
      </c>
      <c r="Q2347" s="25">
        <v>50069.609999999986</v>
      </c>
      <c r="R2347" s="25">
        <v>361417.3043449939</v>
      </c>
      <c r="S2347" s="25">
        <v>-249050.17057248499</v>
      </c>
      <c r="T2347" s="27">
        <v>112367.13377250891</v>
      </c>
    </row>
    <row r="2348" spans="1:20">
      <c r="A2348" s="28" t="s">
        <v>2799</v>
      </c>
      <c r="B2348" s="22" t="s">
        <v>2798</v>
      </c>
      <c r="C2348" s="22" t="s">
        <v>172</v>
      </c>
      <c r="D2348" s="22" t="s">
        <v>95</v>
      </c>
      <c r="E2348" s="22" t="s">
        <v>26</v>
      </c>
      <c r="F2348" s="23">
        <v>41558</v>
      </c>
      <c r="G2348" s="24" t="s">
        <v>27</v>
      </c>
      <c r="H2348" s="25">
        <v>161043.74</v>
      </c>
      <c r="I2348" s="25">
        <v>-110974.13</v>
      </c>
      <c r="J2348" s="25">
        <v>50069.609999999986</v>
      </c>
      <c r="K2348" s="41">
        <f t="shared" si="76"/>
        <v>2013</v>
      </c>
      <c r="L2348" s="42">
        <f t="shared" si="75"/>
        <v>194.45848469368491</v>
      </c>
      <c r="M2348" s="39">
        <f>(VLOOKUP(DATE(2005,12,1),IGPM!A:B,2,1)/VLOOKUP(DATE(YEAR(F2348),MONTH(F2348),1),IGPM!A:B,2,1))*H2348</f>
        <v>101102.87856444929</v>
      </c>
      <c r="N2348" s="26" t="s">
        <v>28</v>
      </c>
      <c r="O2348" s="26" t="s">
        <v>29</v>
      </c>
      <c r="P2348" s="25">
        <v>-110974.13</v>
      </c>
      <c r="Q2348" s="25">
        <v>50069.609999999986</v>
      </c>
      <c r="R2348" s="25">
        <v>361417.3043449939</v>
      </c>
      <c r="S2348" s="25">
        <v>-249050.17057248499</v>
      </c>
      <c r="T2348" s="27">
        <v>112367.13377250891</v>
      </c>
    </row>
    <row r="2349" spans="1:20">
      <c r="A2349" s="28" t="s">
        <v>2800</v>
      </c>
      <c r="B2349" s="22" t="s">
        <v>445</v>
      </c>
      <c r="C2349" s="22" t="s">
        <v>172</v>
      </c>
      <c r="D2349" s="22" t="s">
        <v>559</v>
      </c>
      <c r="E2349" s="22" t="s">
        <v>26</v>
      </c>
      <c r="F2349" s="23">
        <v>41558</v>
      </c>
      <c r="G2349" s="24" t="s">
        <v>27</v>
      </c>
      <c r="H2349" s="25">
        <v>116035.88</v>
      </c>
      <c r="I2349" s="25">
        <v>-82521.259999999995</v>
      </c>
      <c r="J2349" s="25">
        <v>33514.62000000001</v>
      </c>
      <c r="K2349" s="41">
        <f t="shared" si="76"/>
        <v>2013</v>
      </c>
      <c r="L2349" s="42">
        <f t="shared" si="75"/>
        <v>188.42184329226191</v>
      </c>
      <c r="M2349" s="39">
        <f>(VLOOKUP(DATE(2005,12,1),IGPM!A:B,2,1)/VLOOKUP(DATE(YEAR(F2349),MONTH(F2349),1),IGPM!A:B,2,1))*H2349</f>
        <v>72847.050650705278</v>
      </c>
      <c r="N2349" s="26" t="s">
        <v>28</v>
      </c>
      <c r="O2349" s="26" t="s">
        <v>29</v>
      </c>
      <c r="P2349" s="25">
        <v>-82521.259999999995</v>
      </c>
      <c r="Q2349" s="25">
        <v>33514.62000000001</v>
      </c>
      <c r="R2349" s="25">
        <v>260409.84242479215</v>
      </c>
      <c r="S2349" s="25">
        <v>-185195.71974888546</v>
      </c>
      <c r="T2349" s="27">
        <v>75214.122675906692</v>
      </c>
    </row>
    <row r="2350" spans="1:20">
      <c r="A2350" s="28" t="s">
        <v>2801</v>
      </c>
      <c r="B2350" s="22" t="s">
        <v>2802</v>
      </c>
      <c r="C2350" s="22" t="s">
        <v>32</v>
      </c>
      <c r="D2350" s="22" t="s">
        <v>25</v>
      </c>
      <c r="E2350" s="22" t="s">
        <v>26</v>
      </c>
      <c r="F2350" s="23">
        <v>41558</v>
      </c>
      <c r="G2350" s="24" t="s">
        <v>27</v>
      </c>
      <c r="H2350" s="25">
        <v>462800.74</v>
      </c>
      <c r="I2350" s="25">
        <v>-276449.62</v>
      </c>
      <c r="J2350" s="25">
        <v>186351.12</v>
      </c>
      <c r="K2350" s="41">
        <f t="shared" si="76"/>
        <v>2013</v>
      </c>
      <c r="L2350" s="42">
        <f t="shared" si="75"/>
        <v>224.32767011942357</v>
      </c>
      <c r="M2350" s="39">
        <f>(VLOOKUP(DATE(2005,12,1),IGPM!A:B,2,1)/VLOOKUP(DATE(YEAR(F2350),MONTH(F2350),1),IGPM!A:B,2,1))*H2350</f>
        <v>290545.2084989908</v>
      </c>
      <c r="N2350" s="26" t="s">
        <v>28</v>
      </c>
      <c r="O2350" s="26" t="s">
        <v>29</v>
      </c>
      <c r="P2350" s="25">
        <v>-276449.62</v>
      </c>
      <c r="Q2350" s="25">
        <v>186351.12</v>
      </c>
      <c r="R2350" s="25">
        <v>1038625.8782841755</v>
      </c>
      <c r="S2350" s="25">
        <v>-620413.28925668215</v>
      </c>
      <c r="T2350" s="27">
        <v>418212.58902749338</v>
      </c>
    </row>
    <row r="2351" spans="1:20">
      <c r="A2351" s="28" t="s">
        <v>2803</v>
      </c>
      <c r="B2351" s="22" t="s">
        <v>2802</v>
      </c>
      <c r="C2351" s="22" t="s">
        <v>32</v>
      </c>
      <c r="D2351" s="22" t="s">
        <v>25</v>
      </c>
      <c r="E2351" s="22" t="s">
        <v>26</v>
      </c>
      <c r="F2351" s="23">
        <v>41558</v>
      </c>
      <c r="G2351" s="24" t="s">
        <v>27</v>
      </c>
      <c r="H2351" s="25">
        <v>462800.74</v>
      </c>
      <c r="I2351" s="25">
        <v>-276449.62</v>
      </c>
      <c r="J2351" s="25">
        <v>186351.12</v>
      </c>
      <c r="K2351" s="41">
        <f t="shared" si="76"/>
        <v>2013</v>
      </c>
      <c r="L2351" s="42">
        <f t="shared" si="75"/>
        <v>224.32767011942357</v>
      </c>
      <c r="M2351" s="39">
        <f>(VLOOKUP(DATE(2005,12,1),IGPM!A:B,2,1)/VLOOKUP(DATE(YEAR(F2351),MONTH(F2351),1),IGPM!A:B,2,1))*H2351</f>
        <v>290545.2084989908</v>
      </c>
      <c r="N2351" s="26" t="s">
        <v>28</v>
      </c>
      <c r="O2351" s="26" t="s">
        <v>29</v>
      </c>
      <c r="P2351" s="25">
        <v>-276449.62</v>
      </c>
      <c r="Q2351" s="25">
        <v>186351.12</v>
      </c>
      <c r="R2351" s="25">
        <v>1038625.8782841755</v>
      </c>
      <c r="S2351" s="25">
        <v>-620413.28925668215</v>
      </c>
      <c r="T2351" s="27">
        <v>418212.58902749338</v>
      </c>
    </row>
    <row r="2352" spans="1:20">
      <c r="A2352" s="28" t="s">
        <v>2804</v>
      </c>
      <c r="B2352" s="22" t="s">
        <v>61</v>
      </c>
      <c r="C2352" s="22" t="s">
        <v>32</v>
      </c>
      <c r="D2352" s="22" t="s">
        <v>25</v>
      </c>
      <c r="E2352" s="22" t="s">
        <v>26</v>
      </c>
      <c r="F2352" s="23">
        <v>41558</v>
      </c>
      <c r="G2352" s="24" t="s">
        <v>27</v>
      </c>
      <c r="H2352" s="25">
        <v>142400.23000000001</v>
      </c>
      <c r="I2352" s="25">
        <v>-80266.12</v>
      </c>
      <c r="J2352" s="25">
        <v>62134.110000000015</v>
      </c>
      <c r="K2352" s="41">
        <f t="shared" si="76"/>
        <v>2013</v>
      </c>
      <c r="L2352" s="42">
        <f t="shared" si="75"/>
        <v>237.72957780941698</v>
      </c>
      <c r="M2352" s="39">
        <f>(VLOOKUP(DATE(2005,12,1),IGPM!A:B,2,1)/VLOOKUP(DATE(YEAR(F2352),MONTH(F2352),1),IGPM!A:B,2,1))*H2352</f>
        <v>89398.527140760954</v>
      </c>
      <c r="N2352" s="26" t="s">
        <v>28</v>
      </c>
      <c r="O2352" s="26" t="s">
        <v>29</v>
      </c>
      <c r="P2352" s="25">
        <v>-80266.12</v>
      </c>
      <c r="Q2352" s="25">
        <v>62134.110000000015</v>
      </c>
      <c r="R2352" s="25">
        <v>319577.19849717314</v>
      </c>
      <c r="S2352" s="25">
        <v>-180134.69334872504</v>
      </c>
      <c r="T2352" s="27">
        <v>139442.50514844811</v>
      </c>
    </row>
    <row r="2353" spans="1:20">
      <c r="A2353" s="28" t="s">
        <v>2805</v>
      </c>
      <c r="B2353" s="22" t="s">
        <v>2806</v>
      </c>
      <c r="C2353" s="22" t="s">
        <v>32</v>
      </c>
      <c r="D2353" s="22" t="s">
        <v>25</v>
      </c>
      <c r="E2353" s="22" t="s">
        <v>26</v>
      </c>
      <c r="F2353" s="23">
        <v>41558</v>
      </c>
      <c r="G2353" s="24" t="s">
        <v>27</v>
      </c>
      <c r="H2353" s="25">
        <v>367867.26</v>
      </c>
      <c r="I2353" s="25">
        <v>-219742.01</v>
      </c>
      <c r="J2353" s="25">
        <v>148125.25</v>
      </c>
      <c r="K2353" s="41">
        <f t="shared" si="76"/>
        <v>2013</v>
      </c>
      <c r="L2353" s="42">
        <f t="shared" si="75"/>
        <v>224.32766879669481</v>
      </c>
      <c r="M2353" s="39">
        <f>(VLOOKUP(DATE(2005,12,1),IGPM!A:B,2,1)/VLOOKUP(DATE(YEAR(F2353),MONTH(F2353),1),IGPM!A:B,2,1))*H2353</f>
        <v>230946.19459046776</v>
      </c>
      <c r="N2353" s="26" t="s">
        <v>28</v>
      </c>
      <c r="O2353" s="26" t="s">
        <v>29</v>
      </c>
      <c r="P2353" s="25">
        <v>-219742.01</v>
      </c>
      <c r="Q2353" s="25">
        <v>148125.25</v>
      </c>
      <c r="R2353" s="25">
        <v>825574.42758084869</v>
      </c>
      <c r="S2353" s="25">
        <v>-493149.03457626299</v>
      </c>
      <c r="T2353" s="27">
        <v>332425.3930045857</v>
      </c>
    </row>
    <row r="2354" spans="1:20">
      <c r="A2354" s="28" t="s">
        <v>2807</v>
      </c>
      <c r="B2354" s="22" t="s">
        <v>2413</v>
      </c>
      <c r="C2354" s="22" t="s">
        <v>32</v>
      </c>
      <c r="D2354" s="22" t="s">
        <v>25</v>
      </c>
      <c r="E2354" s="22" t="s">
        <v>26</v>
      </c>
      <c r="F2354" s="23">
        <v>41558</v>
      </c>
      <c r="G2354" s="24" t="s">
        <v>27</v>
      </c>
      <c r="H2354" s="25">
        <v>56594.96</v>
      </c>
      <c r="I2354" s="25">
        <v>-27502.85</v>
      </c>
      <c r="J2354" s="25">
        <v>29092.11</v>
      </c>
      <c r="K2354" s="41">
        <f t="shared" si="76"/>
        <v>2013</v>
      </c>
      <c r="L2354" s="42">
        <f t="shared" si="75"/>
        <v>275.74322806545501</v>
      </c>
      <c r="M2354" s="39">
        <f>(VLOOKUP(DATE(2005,12,1),IGPM!A:B,2,1)/VLOOKUP(DATE(YEAR(F2354),MONTH(F2354),1),IGPM!A:B,2,1))*H2354</f>
        <v>35530.181851463865</v>
      </c>
      <c r="N2354" s="26" t="s">
        <v>28</v>
      </c>
      <c r="O2354" s="26" t="s">
        <v>29</v>
      </c>
      <c r="P2354" s="25">
        <v>-27502.85</v>
      </c>
      <c r="Q2354" s="25">
        <v>29092.11</v>
      </c>
      <c r="R2354" s="25">
        <v>127011.44349176664</v>
      </c>
      <c r="S2354" s="25">
        <v>-61722.398578204382</v>
      </c>
      <c r="T2354" s="27">
        <v>65289.044913562255</v>
      </c>
    </row>
    <row r="2355" spans="1:20">
      <c r="A2355" s="28" t="s">
        <v>2808</v>
      </c>
      <c r="B2355" s="22" t="s">
        <v>53</v>
      </c>
      <c r="C2355" s="22" t="s">
        <v>32</v>
      </c>
      <c r="D2355" s="22" t="s">
        <v>25</v>
      </c>
      <c r="E2355" s="22" t="s">
        <v>26</v>
      </c>
      <c r="F2355" s="23">
        <v>41558</v>
      </c>
      <c r="G2355" s="24" t="s">
        <v>27</v>
      </c>
      <c r="H2355" s="25">
        <v>175261.82</v>
      </c>
      <c r="I2355" s="25">
        <v>-85170.11</v>
      </c>
      <c r="J2355" s="25">
        <v>90091.71</v>
      </c>
      <c r="K2355" s="41">
        <f t="shared" si="76"/>
        <v>2013</v>
      </c>
      <c r="L2355" s="42">
        <f t="shared" si="75"/>
        <v>275.74326110415967</v>
      </c>
      <c r="M2355" s="39">
        <f>(VLOOKUP(DATE(2005,12,1),IGPM!A:B,2,1)/VLOOKUP(DATE(YEAR(F2355),MONTH(F2355),1),IGPM!A:B,2,1))*H2355</f>
        <v>110028.95551509404</v>
      </c>
      <c r="N2355" s="26" t="s">
        <v>28</v>
      </c>
      <c r="O2355" s="26" t="s">
        <v>29</v>
      </c>
      <c r="P2355" s="25">
        <v>-85170.11</v>
      </c>
      <c r="Q2355" s="25">
        <v>90091.71</v>
      </c>
      <c r="R2355" s="25">
        <v>393325.77931310807</v>
      </c>
      <c r="S2355" s="25">
        <v>-191140.31732600482</v>
      </c>
      <c r="T2355" s="27">
        <v>202185.46198710325</v>
      </c>
    </row>
    <row r="2356" spans="1:20">
      <c r="A2356" s="28" t="s">
        <v>2809</v>
      </c>
      <c r="B2356" s="22" t="s">
        <v>867</v>
      </c>
      <c r="C2356" s="22" t="s">
        <v>32</v>
      </c>
      <c r="D2356" s="22" t="s">
        <v>25</v>
      </c>
      <c r="E2356" s="22" t="s">
        <v>26</v>
      </c>
      <c r="F2356" s="23">
        <v>41558</v>
      </c>
      <c r="G2356" s="24" t="s">
        <v>27</v>
      </c>
      <c r="H2356" s="25">
        <v>175261.82</v>
      </c>
      <c r="I2356" s="25">
        <v>-85170.11</v>
      </c>
      <c r="J2356" s="25">
        <v>90091.71</v>
      </c>
      <c r="K2356" s="41">
        <f t="shared" si="76"/>
        <v>2013</v>
      </c>
      <c r="L2356" s="42">
        <f t="shared" si="75"/>
        <v>275.74326110415967</v>
      </c>
      <c r="M2356" s="39">
        <f>(VLOOKUP(DATE(2005,12,1),IGPM!A:B,2,1)/VLOOKUP(DATE(YEAR(F2356),MONTH(F2356),1),IGPM!A:B,2,1))*H2356</f>
        <v>110028.95551509404</v>
      </c>
      <c r="N2356" s="26" t="s">
        <v>28</v>
      </c>
      <c r="O2356" s="26" t="s">
        <v>29</v>
      </c>
      <c r="P2356" s="25">
        <v>-85170.11</v>
      </c>
      <c r="Q2356" s="25">
        <v>90091.71</v>
      </c>
      <c r="R2356" s="25">
        <v>393325.77931310807</v>
      </c>
      <c r="S2356" s="25">
        <v>-191140.31732600482</v>
      </c>
      <c r="T2356" s="27">
        <v>202185.46198710325</v>
      </c>
    </row>
    <row r="2357" spans="1:20">
      <c r="A2357" s="28" t="s">
        <v>2810</v>
      </c>
      <c r="B2357" s="22" t="s">
        <v>2413</v>
      </c>
      <c r="C2357" s="22" t="s">
        <v>32</v>
      </c>
      <c r="D2357" s="22" t="s">
        <v>25</v>
      </c>
      <c r="E2357" s="22" t="s">
        <v>26</v>
      </c>
      <c r="F2357" s="23">
        <v>41558</v>
      </c>
      <c r="G2357" s="24" t="s">
        <v>27</v>
      </c>
      <c r="H2357" s="25">
        <v>56594.96</v>
      </c>
      <c r="I2357" s="25">
        <v>-27502.85</v>
      </c>
      <c r="J2357" s="25">
        <v>29092.11</v>
      </c>
      <c r="K2357" s="41">
        <f t="shared" si="76"/>
        <v>2013</v>
      </c>
      <c r="L2357" s="42">
        <f t="shared" si="75"/>
        <v>275.74322806545501</v>
      </c>
      <c r="M2357" s="39">
        <f>(VLOOKUP(DATE(2005,12,1),IGPM!A:B,2,1)/VLOOKUP(DATE(YEAR(F2357),MONTH(F2357),1),IGPM!A:B,2,1))*H2357</f>
        <v>35530.181851463865</v>
      </c>
      <c r="N2357" s="26" t="s">
        <v>28</v>
      </c>
      <c r="O2357" s="26" t="s">
        <v>29</v>
      </c>
      <c r="P2357" s="25">
        <v>-27502.85</v>
      </c>
      <c r="Q2357" s="25">
        <v>29092.11</v>
      </c>
      <c r="R2357" s="25">
        <v>127011.44349176664</v>
      </c>
      <c r="S2357" s="25">
        <v>-61722.398578204382</v>
      </c>
      <c r="T2357" s="27">
        <v>65289.044913562255</v>
      </c>
    </row>
    <row r="2358" spans="1:20">
      <c r="A2358" s="28" t="s">
        <v>2811</v>
      </c>
      <c r="B2358" s="22" t="s">
        <v>53</v>
      </c>
      <c r="C2358" s="22" t="s">
        <v>32</v>
      </c>
      <c r="D2358" s="22" t="s">
        <v>25</v>
      </c>
      <c r="E2358" s="22" t="s">
        <v>26</v>
      </c>
      <c r="F2358" s="23">
        <v>41558</v>
      </c>
      <c r="G2358" s="24" t="s">
        <v>27</v>
      </c>
      <c r="H2358" s="25">
        <v>175261.82</v>
      </c>
      <c r="I2358" s="25">
        <v>-85170.11</v>
      </c>
      <c r="J2358" s="25">
        <v>90091.71</v>
      </c>
      <c r="K2358" s="41">
        <f t="shared" si="76"/>
        <v>2013</v>
      </c>
      <c r="L2358" s="42">
        <f t="shared" si="75"/>
        <v>275.74326110415967</v>
      </c>
      <c r="M2358" s="39">
        <f>(VLOOKUP(DATE(2005,12,1),IGPM!A:B,2,1)/VLOOKUP(DATE(YEAR(F2358),MONTH(F2358),1),IGPM!A:B,2,1))*H2358</f>
        <v>110028.95551509404</v>
      </c>
      <c r="N2358" s="26" t="s">
        <v>28</v>
      </c>
      <c r="O2358" s="26" t="s">
        <v>29</v>
      </c>
      <c r="P2358" s="25">
        <v>-85170.11</v>
      </c>
      <c r="Q2358" s="25">
        <v>90091.71</v>
      </c>
      <c r="R2358" s="25">
        <v>393325.77931310807</v>
      </c>
      <c r="S2358" s="25">
        <v>-191140.31732600482</v>
      </c>
      <c r="T2358" s="27">
        <v>202185.46198710325</v>
      </c>
    </row>
    <row r="2359" spans="1:20">
      <c r="A2359" s="28" t="s">
        <v>2812</v>
      </c>
      <c r="B2359" s="22" t="s">
        <v>867</v>
      </c>
      <c r="C2359" s="22" t="s">
        <v>32</v>
      </c>
      <c r="D2359" s="22" t="s">
        <v>25</v>
      </c>
      <c r="E2359" s="22" t="s">
        <v>26</v>
      </c>
      <c r="F2359" s="23">
        <v>41558</v>
      </c>
      <c r="G2359" s="24" t="s">
        <v>27</v>
      </c>
      <c r="H2359" s="25">
        <v>175261.82</v>
      </c>
      <c r="I2359" s="25">
        <v>-85170.11</v>
      </c>
      <c r="J2359" s="25">
        <v>90091.71</v>
      </c>
      <c r="K2359" s="41">
        <f t="shared" si="76"/>
        <v>2013</v>
      </c>
      <c r="L2359" s="42">
        <f t="shared" si="75"/>
        <v>275.74326110415967</v>
      </c>
      <c r="M2359" s="39">
        <f>(VLOOKUP(DATE(2005,12,1),IGPM!A:B,2,1)/VLOOKUP(DATE(YEAR(F2359),MONTH(F2359),1),IGPM!A:B,2,1))*H2359</f>
        <v>110028.95551509404</v>
      </c>
      <c r="N2359" s="26" t="s">
        <v>28</v>
      </c>
      <c r="O2359" s="26" t="s">
        <v>29</v>
      </c>
      <c r="P2359" s="25">
        <v>-85170.11</v>
      </c>
      <c r="Q2359" s="25">
        <v>90091.71</v>
      </c>
      <c r="R2359" s="25">
        <v>393325.77931310807</v>
      </c>
      <c r="S2359" s="25">
        <v>-191140.31732600482</v>
      </c>
      <c r="T2359" s="27">
        <v>202185.46198710325</v>
      </c>
    </row>
    <row r="2360" spans="1:20">
      <c r="A2360" s="28" t="s">
        <v>2813</v>
      </c>
      <c r="B2360" s="22" t="s">
        <v>314</v>
      </c>
      <c r="C2360" s="22" t="s">
        <v>32</v>
      </c>
      <c r="D2360" s="22" t="s">
        <v>25</v>
      </c>
      <c r="E2360" s="22" t="s">
        <v>26</v>
      </c>
      <c r="F2360" s="23">
        <v>41558</v>
      </c>
      <c r="G2360" s="24" t="s">
        <v>27</v>
      </c>
      <c r="H2360" s="25">
        <v>275672.24</v>
      </c>
      <c r="I2360" s="25">
        <v>-169324.21</v>
      </c>
      <c r="J2360" s="25">
        <v>106348.03</v>
      </c>
      <c r="K2360" s="41">
        <f t="shared" si="76"/>
        <v>2013</v>
      </c>
      <c r="L2360" s="42">
        <f t="shared" si="75"/>
        <v>218.16183379801387</v>
      </c>
      <c r="M2360" s="39">
        <f>(VLOOKUP(DATE(2005,12,1),IGPM!A:B,2,1)/VLOOKUP(DATE(YEAR(F2360),MONTH(F2360),1),IGPM!A:B,2,1))*H2360</f>
        <v>173066.37938431956</v>
      </c>
      <c r="N2360" s="26" t="s">
        <v>28</v>
      </c>
      <c r="O2360" s="26" t="s">
        <v>29</v>
      </c>
      <c r="P2360" s="25">
        <v>-169324.21</v>
      </c>
      <c r="Q2360" s="25">
        <v>106348.03</v>
      </c>
      <c r="R2360" s="25">
        <v>618668.67885424301</v>
      </c>
      <c r="S2360" s="25">
        <v>-380000.48644266248</v>
      </c>
      <c r="T2360" s="27">
        <v>238668.19241158053</v>
      </c>
    </row>
    <row r="2361" spans="1:20">
      <c r="A2361" s="28" t="s">
        <v>2814</v>
      </c>
      <c r="B2361" s="22" t="s">
        <v>68</v>
      </c>
      <c r="C2361" s="22" t="s">
        <v>69</v>
      </c>
      <c r="D2361" s="22" t="s">
        <v>25</v>
      </c>
      <c r="E2361" s="22" t="s">
        <v>26</v>
      </c>
      <c r="F2361" s="23">
        <v>41558</v>
      </c>
      <c r="G2361" s="24" t="s">
        <v>27</v>
      </c>
      <c r="H2361" s="25">
        <v>980593.62</v>
      </c>
      <c r="I2361" s="25">
        <v>-476556.35</v>
      </c>
      <c r="J2361" s="25">
        <v>504037.27</v>
      </c>
      <c r="K2361" s="41">
        <f t="shared" si="76"/>
        <v>2013</v>
      </c>
      <c r="L2361" s="42">
        <f t="shared" si="75"/>
        <v>275.7271938145405</v>
      </c>
      <c r="M2361" s="39">
        <f>(VLOOKUP(DATE(2005,12,1),IGPM!A:B,2,1)/VLOOKUP(DATE(YEAR(F2361),MONTH(F2361),1),IGPM!A:B,2,1))*H2361</f>
        <v>615614.35224948032</v>
      </c>
      <c r="N2361" s="26" t="s">
        <v>28</v>
      </c>
      <c r="O2361" s="26" t="s">
        <v>29</v>
      </c>
      <c r="P2361" s="25">
        <v>-476556.35</v>
      </c>
      <c r="Q2361" s="25">
        <v>504037.27</v>
      </c>
      <c r="R2361" s="25">
        <v>2200666.1221249541</v>
      </c>
      <c r="S2361" s="25">
        <v>-1069496.4696267575</v>
      </c>
      <c r="T2361" s="27">
        <v>1131169.6524981966</v>
      </c>
    </row>
    <row r="2362" spans="1:20">
      <c r="A2362" s="28" t="s">
        <v>2815</v>
      </c>
      <c r="B2362" s="22" t="s">
        <v>68</v>
      </c>
      <c r="C2362" s="22" t="s">
        <v>69</v>
      </c>
      <c r="D2362" s="22" t="s">
        <v>25</v>
      </c>
      <c r="E2362" s="22" t="s">
        <v>26</v>
      </c>
      <c r="F2362" s="23">
        <v>41558</v>
      </c>
      <c r="G2362" s="24" t="s">
        <v>27</v>
      </c>
      <c r="H2362" s="25">
        <v>295216.92</v>
      </c>
      <c r="I2362" s="25">
        <v>-143473.04999999999</v>
      </c>
      <c r="J2362" s="25">
        <v>151743.87</v>
      </c>
      <c r="K2362" s="41">
        <f t="shared" si="76"/>
        <v>2013</v>
      </c>
      <c r="L2362" s="42">
        <f t="shared" si="75"/>
        <v>275.72472516615494</v>
      </c>
      <c r="M2362" s="39">
        <f>(VLOOKUP(DATE(2005,12,1),IGPM!A:B,2,1)/VLOOKUP(DATE(YEAR(F2362),MONTH(F2362),1),IGPM!A:B,2,1))*H2362</f>
        <v>185336.48319972411</v>
      </c>
      <c r="N2362" s="26" t="s">
        <v>28</v>
      </c>
      <c r="O2362" s="26" t="s">
        <v>29</v>
      </c>
      <c r="P2362" s="25">
        <v>-143473.04999999999</v>
      </c>
      <c r="Q2362" s="25">
        <v>151743.87</v>
      </c>
      <c r="R2362" s="25">
        <v>662531.20688473654</v>
      </c>
      <c r="S2362" s="25">
        <v>-321984.84074670979</v>
      </c>
      <c r="T2362" s="27">
        <v>340546.36613802676</v>
      </c>
    </row>
    <row r="2363" spans="1:20">
      <c r="A2363" s="28" t="s">
        <v>2816</v>
      </c>
      <c r="B2363" s="22" t="s">
        <v>68</v>
      </c>
      <c r="C2363" s="22" t="s">
        <v>69</v>
      </c>
      <c r="D2363" s="22" t="s">
        <v>25</v>
      </c>
      <c r="E2363" s="22" t="s">
        <v>26</v>
      </c>
      <c r="F2363" s="23">
        <v>41558</v>
      </c>
      <c r="G2363" s="24" t="s">
        <v>27</v>
      </c>
      <c r="H2363" s="25">
        <v>73781.47</v>
      </c>
      <c r="I2363" s="25">
        <v>-35858.94</v>
      </c>
      <c r="J2363" s="25">
        <v>37922.53</v>
      </c>
      <c r="K2363" s="41">
        <f t="shared" si="76"/>
        <v>2013</v>
      </c>
      <c r="L2363" s="42">
        <f t="shared" si="75"/>
        <v>275.7113562196763</v>
      </c>
      <c r="M2363" s="39">
        <f>(VLOOKUP(DATE(2005,12,1),IGPM!A:B,2,1)/VLOOKUP(DATE(YEAR(F2363),MONTH(F2363),1),IGPM!A:B,2,1))*H2363</f>
        <v>46319.832125834626</v>
      </c>
      <c r="N2363" s="26" t="s">
        <v>28</v>
      </c>
      <c r="O2363" s="26" t="s">
        <v>29</v>
      </c>
      <c r="P2363" s="25">
        <v>-35858.94</v>
      </c>
      <c r="Q2363" s="25">
        <v>37922.53</v>
      </c>
      <c r="R2363" s="25">
        <v>165581.72331325043</v>
      </c>
      <c r="S2363" s="25">
        <v>-80475.288461810924</v>
      </c>
      <c r="T2363" s="27">
        <v>85106.43485143951</v>
      </c>
    </row>
    <row r="2364" spans="1:20">
      <c r="A2364" s="28" t="s">
        <v>2817</v>
      </c>
      <c r="B2364" s="22" t="s">
        <v>68</v>
      </c>
      <c r="C2364" s="22" t="s">
        <v>69</v>
      </c>
      <c r="D2364" s="22" t="s">
        <v>25</v>
      </c>
      <c r="E2364" s="22" t="s">
        <v>26</v>
      </c>
      <c r="F2364" s="23">
        <v>41558</v>
      </c>
      <c r="G2364" s="24" t="s">
        <v>27</v>
      </c>
      <c r="H2364" s="25">
        <v>19000</v>
      </c>
      <c r="I2364" s="25">
        <v>-9236.7900000000009</v>
      </c>
      <c r="J2364" s="25">
        <v>9763.2099999999991</v>
      </c>
      <c r="K2364" s="41">
        <f t="shared" si="76"/>
        <v>2013</v>
      </c>
      <c r="L2364" s="42">
        <f t="shared" si="75"/>
        <v>275.63688251004947</v>
      </c>
      <c r="M2364" s="39">
        <f>(VLOOKUP(DATE(2005,12,1),IGPM!A:B,2,1)/VLOOKUP(DATE(YEAR(F2364),MONTH(F2364),1),IGPM!A:B,2,1))*H2364</f>
        <v>11928.15500139612</v>
      </c>
      <c r="N2364" s="26" t="s">
        <v>28</v>
      </c>
      <c r="O2364" s="26" t="s">
        <v>29</v>
      </c>
      <c r="P2364" s="25">
        <v>-9236.7900000000009</v>
      </c>
      <c r="Q2364" s="25">
        <v>9763.2099999999991</v>
      </c>
      <c r="R2364" s="25">
        <v>42640.147220592895</v>
      </c>
      <c r="S2364" s="25">
        <v>-20729.372918194753</v>
      </c>
      <c r="T2364" s="27">
        <v>21910.774302398142</v>
      </c>
    </row>
    <row r="2365" spans="1:20">
      <c r="A2365" s="28" t="s">
        <v>2818</v>
      </c>
      <c r="B2365" s="22" t="s">
        <v>68</v>
      </c>
      <c r="C2365" s="22" t="s">
        <v>69</v>
      </c>
      <c r="D2365" s="22" t="s">
        <v>25</v>
      </c>
      <c r="E2365" s="22" t="s">
        <v>26</v>
      </c>
      <c r="F2365" s="23">
        <v>41558</v>
      </c>
      <c r="G2365" s="24" t="s">
        <v>27</v>
      </c>
      <c r="H2365" s="25">
        <v>12000</v>
      </c>
      <c r="I2365" s="25">
        <v>-5833.03</v>
      </c>
      <c r="J2365" s="25">
        <v>6166.97</v>
      </c>
      <c r="K2365" s="41">
        <f t="shared" si="76"/>
        <v>2013</v>
      </c>
      <c r="L2365" s="42">
        <f t="shared" si="75"/>
        <v>275.67147777398714</v>
      </c>
      <c r="M2365" s="39">
        <f>(VLOOKUP(DATE(2005,12,1),IGPM!A:B,2,1)/VLOOKUP(DATE(YEAR(F2365),MONTH(F2365),1),IGPM!A:B,2,1))*H2365</f>
        <v>7533.5715798291294</v>
      </c>
      <c r="N2365" s="26" t="s">
        <v>28</v>
      </c>
      <c r="O2365" s="26" t="s">
        <v>29</v>
      </c>
      <c r="P2365" s="25">
        <v>-5833.03</v>
      </c>
      <c r="Q2365" s="25">
        <v>6166.97</v>
      </c>
      <c r="R2365" s="25">
        <v>26930.619297216566</v>
      </c>
      <c r="S2365" s="25">
        <v>-13090.592523270261</v>
      </c>
      <c r="T2365" s="27">
        <v>13840.026773946305</v>
      </c>
    </row>
    <row r="2366" spans="1:20">
      <c r="A2366" s="28" t="s">
        <v>2819</v>
      </c>
      <c r="B2366" s="22" t="s">
        <v>68</v>
      </c>
      <c r="C2366" s="22" t="s">
        <v>69</v>
      </c>
      <c r="D2366" s="22" t="s">
        <v>25</v>
      </c>
      <c r="E2366" s="22" t="s">
        <v>26</v>
      </c>
      <c r="F2366" s="23">
        <v>41558</v>
      </c>
      <c r="G2366" s="24" t="s">
        <v>27</v>
      </c>
      <c r="H2366" s="25">
        <v>5765383.6299999999</v>
      </c>
      <c r="I2366" s="25">
        <v>-2784410.1</v>
      </c>
      <c r="J2366" s="25">
        <v>2980973.53</v>
      </c>
      <c r="K2366" s="41">
        <f t="shared" si="76"/>
        <v>2013</v>
      </c>
      <c r="L2366" s="42">
        <f t="shared" si="75"/>
        <v>277.45963370122809</v>
      </c>
      <c r="M2366" s="39">
        <f>(VLOOKUP(DATE(2005,12,1),IGPM!A:B,2,1)/VLOOKUP(DATE(YEAR(F2366),MONTH(F2366),1),IGPM!A:B,2,1))*H2366</f>
        <v>3619494.188481675</v>
      </c>
      <c r="N2366" s="26" t="s">
        <v>28</v>
      </c>
      <c r="O2366" s="26" t="s">
        <v>29</v>
      </c>
      <c r="P2366" s="25">
        <v>-2784410.1</v>
      </c>
      <c r="Q2366" s="25">
        <v>2980973.53</v>
      </c>
      <c r="R2366" s="25">
        <v>12938779.303494541</v>
      </c>
      <c r="S2366" s="25">
        <v>-6248824.0308687259</v>
      </c>
      <c r="T2366" s="27">
        <v>6689955.2726258151</v>
      </c>
    </row>
    <row r="2367" spans="1:20">
      <c r="A2367" s="28" t="s">
        <v>2820</v>
      </c>
      <c r="B2367" s="22" t="s">
        <v>1030</v>
      </c>
      <c r="C2367" s="22" t="s">
        <v>32</v>
      </c>
      <c r="D2367" s="22" t="s">
        <v>25</v>
      </c>
      <c r="E2367" s="22" t="s">
        <v>26</v>
      </c>
      <c r="F2367" s="23">
        <v>41558</v>
      </c>
      <c r="G2367" s="24" t="s">
        <v>27</v>
      </c>
      <c r="H2367" s="25">
        <v>6389.75</v>
      </c>
      <c r="I2367" s="25">
        <v>-4001.08</v>
      </c>
      <c r="J2367" s="25">
        <v>2388.67</v>
      </c>
      <c r="K2367" s="41">
        <f t="shared" si="76"/>
        <v>2013</v>
      </c>
      <c r="L2367" s="42">
        <f t="shared" si="75"/>
        <v>213.99884531176582</v>
      </c>
      <c r="M2367" s="39">
        <f>(VLOOKUP(DATE(2005,12,1),IGPM!A:B,2,1)/VLOOKUP(DATE(YEAR(F2367),MONTH(F2367),1),IGPM!A:B,2,1))*H2367</f>
        <v>4011.4699168510979</v>
      </c>
      <c r="N2367" s="26" t="s">
        <v>28</v>
      </c>
      <c r="O2367" s="26" t="s">
        <v>29</v>
      </c>
      <c r="P2367" s="25">
        <v>-4001.08</v>
      </c>
      <c r="Q2367" s="25">
        <v>2388.67</v>
      </c>
      <c r="R2367" s="25">
        <v>14339.993721199129</v>
      </c>
      <c r="S2367" s="25">
        <v>-8979.2968548089393</v>
      </c>
      <c r="T2367" s="27">
        <v>5360.6968663901898</v>
      </c>
    </row>
    <row r="2368" spans="1:20">
      <c r="A2368" s="28" t="s">
        <v>2821</v>
      </c>
      <c r="B2368" s="22" t="s">
        <v>1030</v>
      </c>
      <c r="C2368" s="22" t="s">
        <v>32</v>
      </c>
      <c r="D2368" s="22" t="s">
        <v>25</v>
      </c>
      <c r="E2368" s="22" t="s">
        <v>26</v>
      </c>
      <c r="F2368" s="23">
        <v>41558</v>
      </c>
      <c r="G2368" s="24" t="s">
        <v>27</v>
      </c>
      <c r="H2368" s="25">
        <v>6389.76</v>
      </c>
      <c r="I2368" s="25">
        <v>-4001.08</v>
      </c>
      <c r="J2368" s="25">
        <v>2388.6800000000003</v>
      </c>
      <c r="K2368" s="41">
        <f t="shared" si="76"/>
        <v>2013</v>
      </c>
      <c r="L2368" s="42">
        <f t="shared" si="75"/>
        <v>213.99918022134025</v>
      </c>
      <c r="M2368" s="39">
        <f>(VLOOKUP(DATE(2005,12,1),IGPM!A:B,2,1)/VLOOKUP(DATE(YEAR(F2368),MONTH(F2368),1),IGPM!A:B,2,1))*H2368</f>
        <v>4011.4761948274149</v>
      </c>
      <c r="N2368" s="26" t="s">
        <v>28</v>
      </c>
      <c r="O2368" s="26" t="s">
        <v>29</v>
      </c>
      <c r="P2368" s="25">
        <v>-4001.08</v>
      </c>
      <c r="Q2368" s="25">
        <v>2388.6800000000003</v>
      </c>
      <c r="R2368" s="25">
        <v>14340.016163381877</v>
      </c>
      <c r="S2368" s="25">
        <v>-8979.2968548089393</v>
      </c>
      <c r="T2368" s="27">
        <v>5360.7193085729377</v>
      </c>
    </row>
    <row r="2369" spans="1:20">
      <c r="A2369" s="28" t="s">
        <v>2822</v>
      </c>
      <c r="B2369" s="22" t="s">
        <v>996</v>
      </c>
      <c r="C2369" s="22" t="s">
        <v>32</v>
      </c>
      <c r="D2369" s="22" t="s">
        <v>25</v>
      </c>
      <c r="E2369" s="22" t="s">
        <v>26</v>
      </c>
      <c r="F2369" s="23">
        <v>41558</v>
      </c>
      <c r="G2369" s="24" t="s">
        <v>27</v>
      </c>
      <c r="H2369" s="25">
        <v>157918.20000000001</v>
      </c>
      <c r="I2369" s="25">
        <v>-82882.28</v>
      </c>
      <c r="J2369" s="25">
        <v>75035.920000000013</v>
      </c>
      <c r="K2369" s="41">
        <f t="shared" si="76"/>
        <v>2013</v>
      </c>
      <c r="L2369" s="42">
        <f t="shared" si="75"/>
        <v>255.31439048250121</v>
      </c>
      <c r="M2369" s="39">
        <f>(VLOOKUP(DATE(2005,12,1),IGPM!A:B,2,1)/VLOOKUP(DATE(YEAR(F2369),MONTH(F2369),1),IGPM!A:B,2,1))*H2369</f>
        <v>99140.671954814374</v>
      </c>
      <c r="N2369" s="26" t="s">
        <v>28</v>
      </c>
      <c r="O2369" s="26" t="s">
        <v>29</v>
      </c>
      <c r="P2369" s="25">
        <v>-82882.28</v>
      </c>
      <c r="Q2369" s="25">
        <v>75035.920000000013</v>
      </c>
      <c r="R2369" s="25">
        <v>354402.91035847546</v>
      </c>
      <c r="S2369" s="25">
        <v>-186005.92743044221</v>
      </c>
      <c r="T2369" s="27">
        <v>168396.98292803325</v>
      </c>
    </row>
    <row r="2370" spans="1:20">
      <c r="A2370" s="28" t="s">
        <v>2823</v>
      </c>
      <c r="B2370" s="22" t="s">
        <v>2488</v>
      </c>
      <c r="C2370" s="22" t="s">
        <v>24</v>
      </c>
      <c r="D2370" s="22" t="s">
        <v>25</v>
      </c>
      <c r="E2370" s="22" t="s">
        <v>26</v>
      </c>
      <c r="F2370" s="23">
        <v>41558</v>
      </c>
      <c r="G2370" s="24" t="s">
        <v>27</v>
      </c>
      <c r="H2370" s="25">
        <v>99497.600000000006</v>
      </c>
      <c r="I2370" s="25">
        <v>-99497.600000000006</v>
      </c>
      <c r="J2370" s="25">
        <v>0</v>
      </c>
      <c r="K2370" s="41">
        <f t="shared" si="76"/>
        <v>2013</v>
      </c>
      <c r="L2370" s="42">
        <f t="shared" si="75"/>
        <v>134</v>
      </c>
      <c r="M2370" s="39">
        <f>(VLOOKUP(DATE(2005,12,1),IGPM!A:B,2,1)/VLOOKUP(DATE(YEAR(F2370),MONTH(F2370),1),IGPM!A:B,2,1))*H2370</f>
        <v>62464.357635100569</v>
      </c>
      <c r="N2370" s="26" t="s">
        <v>28</v>
      </c>
      <c r="O2370" s="26" t="s">
        <v>29</v>
      </c>
      <c r="P2370" s="25">
        <v>-99497.600000000006</v>
      </c>
      <c r="Q2370" s="25">
        <v>0</v>
      </c>
      <c r="R2370" s="25">
        <v>223294.33221556127</v>
      </c>
      <c r="S2370" s="25">
        <v>-223294.33221556127</v>
      </c>
      <c r="T2370" s="27">
        <v>0</v>
      </c>
    </row>
    <row r="2371" spans="1:20">
      <c r="A2371" s="28" t="s">
        <v>2824</v>
      </c>
      <c r="B2371" s="22" t="s">
        <v>160</v>
      </c>
      <c r="C2371" s="22" t="s">
        <v>24</v>
      </c>
      <c r="D2371" s="22" t="s">
        <v>25</v>
      </c>
      <c r="E2371" s="22" t="s">
        <v>26</v>
      </c>
      <c r="F2371" s="23">
        <v>41558</v>
      </c>
      <c r="G2371" s="24" t="s">
        <v>27</v>
      </c>
      <c r="H2371" s="25">
        <v>54769.32</v>
      </c>
      <c r="I2371" s="25">
        <v>-32715.94</v>
      </c>
      <c r="J2371" s="25">
        <v>22053.38</v>
      </c>
      <c r="K2371" s="41">
        <f t="shared" si="76"/>
        <v>2013</v>
      </c>
      <c r="L2371" s="42">
        <f t="shared" ref="L2371:L2434" si="77">IFERROR((DATEDIF(F2371,DATE(2024,12,31),"M")*H2371)/(H2371-J2371),12*_xlfn.NUMBERVALUE(LEFT(G2371,3)))</f>
        <v>224.32761766894058</v>
      </c>
      <c r="M2371" s="39">
        <f>(VLOOKUP(DATE(2005,12,1),IGPM!A:B,2,1)/VLOOKUP(DATE(YEAR(F2371),MONTH(F2371),1),IGPM!A:B,2,1))*H2371</f>
        <v>34384.049383213925</v>
      </c>
      <c r="N2371" s="26" t="s">
        <v>28</v>
      </c>
      <c r="O2371" s="26" t="s">
        <v>29</v>
      </c>
      <c r="P2371" s="25">
        <v>-32715.94</v>
      </c>
      <c r="Q2371" s="25">
        <v>22053.38</v>
      </c>
      <c r="R2371" s="25">
        <v>122914.30884061909</v>
      </c>
      <c r="S2371" s="25">
        <v>-73421.710424214936</v>
      </c>
      <c r="T2371" s="27">
        <v>49492.598416404158</v>
      </c>
    </row>
    <row r="2372" spans="1:20">
      <c r="A2372" s="28" t="s">
        <v>2825</v>
      </c>
      <c r="B2372" s="22" t="s">
        <v>768</v>
      </c>
      <c r="C2372" s="22" t="s">
        <v>82</v>
      </c>
      <c r="D2372" s="22" t="s">
        <v>25</v>
      </c>
      <c r="E2372" s="22" t="s">
        <v>26</v>
      </c>
      <c r="F2372" s="23">
        <v>41558</v>
      </c>
      <c r="G2372" s="24" t="s">
        <v>27</v>
      </c>
      <c r="H2372" s="25">
        <v>12779.51</v>
      </c>
      <c r="I2372" s="25">
        <v>-12779.51</v>
      </c>
      <c r="J2372" s="25">
        <v>0</v>
      </c>
      <c r="K2372" s="41">
        <f t="shared" si="76"/>
        <v>2013</v>
      </c>
      <c r="L2372" s="42">
        <f t="shared" si="77"/>
        <v>134</v>
      </c>
      <c r="M2372" s="39">
        <f>(VLOOKUP(DATE(2005,12,1),IGPM!A:B,2,1)/VLOOKUP(DATE(YEAR(F2372),MONTH(F2372),1),IGPM!A:B,2,1))*H2372</f>
        <v>8022.9461116785124</v>
      </c>
      <c r="N2372" s="26" t="s">
        <v>28</v>
      </c>
      <c r="O2372" s="26" t="s">
        <v>29</v>
      </c>
      <c r="P2372" s="25">
        <v>-12779.51</v>
      </c>
      <c r="Q2372" s="25">
        <v>0</v>
      </c>
      <c r="R2372" s="25">
        <v>28680.009884581006</v>
      </c>
      <c r="S2372" s="25">
        <v>-28680.009884581006</v>
      </c>
      <c r="T2372" s="27">
        <v>0</v>
      </c>
    </row>
    <row r="2373" spans="1:20">
      <c r="A2373" s="28" t="s">
        <v>2826</v>
      </c>
      <c r="B2373" s="22" t="s">
        <v>2827</v>
      </c>
      <c r="C2373" s="22" t="s">
        <v>24</v>
      </c>
      <c r="D2373" s="22" t="s">
        <v>25</v>
      </c>
      <c r="E2373" s="22" t="s">
        <v>26</v>
      </c>
      <c r="F2373" s="23">
        <v>41558</v>
      </c>
      <c r="G2373" s="24" t="s">
        <v>27</v>
      </c>
      <c r="H2373" s="25">
        <v>14605.15</v>
      </c>
      <c r="I2373" s="25">
        <v>-14605.15</v>
      </c>
      <c r="J2373" s="25">
        <v>0</v>
      </c>
      <c r="K2373" s="41">
        <f t="shared" ref="K2373:K2436" si="78">YEAR(F2373)</f>
        <v>2013</v>
      </c>
      <c r="L2373" s="42">
        <f t="shared" si="77"/>
        <v>134</v>
      </c>
      <c r="M2373" s="39">
        <f>(VLOOKUP(DATE(2005,12,1),IGPM!A:B,2,1)/VLOOKUP(DATE(YEAR(F2373),MONTH(F2373),1),IGPM!A:B,2,1))*H2373</f>
        <v>9169.0785799284495</v>
      </c>
      <c r="N2373" s="26" t="s">
        <v>28</v>
      </c>
      <c r="O2373" s="26" t="s">
        <v>29</v>
      </c>
      <c r="P2373" s="25">
        <v>-14605.15</v>
      </c>
      <c r="Q2373" s="25">
        <v>0</v>
      </c>
      <c r="R2373" s="25">
        <v>32777.144535728541</v>
      </c>
      <c r="S2373" s="25">
        <v>-32777.144535728541</v>
      </c>
      <c r="T2373" s="27">
        <v>0</v>
      </c>
    </row>
    <row r="2374" spans="1:20">
      <c r="A2374" s="28" t="s">
        <v>2828</v>
      </c>
      <c r="B2374" s="22" t="s">
        <v>241</v>
      </c>
      <c r="C2374" s="22" t="s">
        <v>24</v>
      </c>
      <c r="D2374" s="22" t="s">
        <v>25</v>
      </c>
      <c r="E2374" s="22" t="s">
        <v>26</v>
      </c>
      <c r="F2374" s="23">
        <v>41558</v>
      </c>
      <c r="G2374" s="24" t="s">
        <v>27</v>
      </c>
      <c r="H2374" s="25">
        <v>12779.51</v>
      </c>
      <c r="I2374" s="25">
        <v>-12779.51</v>
      </c>
      <c r="J2374" s="25">
        <v>0</v>
      </c>
      <c r="K2374" s="41">
        <f t="shared" si="78"/>
        <v>2013</v>
      </c>
      <c r="L2374" s="42">
        <f t="shared" si="77"/>
        <v>134</v>
      </c>
      <c r="M2374" s="39">
        <f>(VLOOKUP(DATE(2005,12,1),IGPM!A:B,2,1)/VLOOKUP(DATE(YEAR(F2374),MONTH(F2374),1),IGPM!A:B,2,1))*H2374</f>
        <v>8022.9461116785124</v>
      </c>
      <c r="N2374" s="26" t="s">
        <v>28</v>
      </c>
      <c r="O2374" s="26" t="s">
        <v>29</v>
      </c>
      <c r="P2374" s="25">
        <v>-12779.51</v>
      </c>
      <c r="Q2374" s="25">
        <v>0</v>
      </c>
      <c r="R2374" s="25">
        <v>28680.009884581006</v>
      </c>
      <c r="S2374" s="25">
        <v>-28680.009884581006</v>
      </c>
      <c r="T2374" s="27">
        <v>0</v>
      </c>
    </row>
    <row r="2375" spans="1:20">
      <c r="A2375" s="28" t="s">
        <v>2829</v>
      </c>
      <c r="B2375" s="22" t="s">
        <v>243</v>
      </c>
      <c r="C2375" s="22" t="s">
        <v>24</v>
      </c>
      <c r="D2375" s="22" t="s">
        <v>25</v>
      </c>
      <c r="E2375" s="22" t="s">
        <v>26</v>
      </c>
      <c r="F2375" s="23">
        <v>41558</v>
      </c>
      <c r="G2375" s="24" t="s">
        <v>27</v>
      </c>
      <c r="H2375" s="25">
        <v>161569.49</v>
      </c>
      <c r="I2375" s="25">
        <v>-161569.49</v>
      </c>
      <c r="J2375" s="25">
        <v>0</v>
      </c>
      <c r="K2375" s="41">
        <f t="shared" si="78"/>
        <v>2013</v>
      </c>
      <c r="L2375" s="42">
        <f t="shared" si="77"/>
        <v>134</v>
      </c>
      <c r="M2375" s="39">
        <f>(VLOOKUP(DATE(2005,12,1),IGPM!A:B,2,1)/VLOOKUP(DATE(YEAR(F2375),MONTH(F2375),1),IGPM!A:B,2,1))*H2375</f>
        <v>101432.94316929055</v>
      </c>
      <c r="N2375" s="26" t="s">
        <v>28</v>
      </c>
      <c r="O2375" s="26" t="s">
        <v>29</v>
      </c>
      <c r="P2375" s="25">
        <v>-161569.49</v>
      </c>
      <c r="Q2375" s="25">
        <v>0</v>
      </c>
      <c r="R2375" s="25">
        <v>362597.20210295322</v>
      </c>
      <c r="S2375" s="25">
        <v>-362597.20210295322</v>
      </c>
      <c r="T2375" s="27">
        <v>0</v>
      </c>
    </row>
    <row r="2376" spans="1:20">
      <c r="A2376" s="28" t="s">
        <v>2830</v>
      </c>
      <c r="B2376" s="22" t="s">
        <v>245</v>
      </c>
      <c r="C2376" s="22" t="s">
        <v>24</v>
      </c>
      <c r="D2376" s="22" t="s">
        <v>25</v>
      </c>
      <c r="E2376" s="22" t="s">
        <v>26</v>
      </c>
      <c r="F2376" s="23">
        <v>41558</v>
      </c>
      <c r="G2376" s="24" t="s">
        <v>27</v>
      </c>
      <c r="H2376" s="25">
        <v>6389.75</v>
      </c>
      <c r="I2376" s="25">
        <v>-6389.75</v>
      </c>
      <c r="J2376" s="25">
        <v>0</v>
      </c>
      <c r="K2376" s="41">
        <f t="shared" si="78"/>
        <v>2013</v>
      </c>
      <c r="L2376" s="42">
        <f t="shared" si="77"/>
        <v>134</v>
      </c>
      <c r="M2376" s="39">
        <f>(VLOOKUP(DATE(2005,12,1),IGPM!A:B,2,1)/VLOOKUP(DATE(YEAR(F2376),MONTH(F2376),1),IGPM!A:B,2,1))*H2376</f>
        <v>4011.4699168510979</v>
      </c>
      <c r="N2376" s="26" t="s">
        <v>28</v>
      </c>
      <c r="O2376" s="26" t="s">
        <v>29</v>
      </c>
      <c r="P2376" s="25">
        <v>-6389.75</v>
      </c>
      <c r="Q2376" s="25">
        <v>0</v>
      </c>
      <c r="R2376" s="25">
        <v>14339.993721199129</v>
      </c>
      <c r="S2376" s="25">
        <v>-14339.993721199129</v>
      </c>
      <c r="T2376" s="27">
        <v>0</v>
      </c>
    </row>
    <row r="2377" spans="1:20">
      <c r="A2377" s="28" t="s">
        <v>2831</v>
      </c>
      <c r="B2377" s="22" t="s">
        <v>23</v>
      </c>
      <c r="C2377" s="22" t="s">
        <v>24</v>
      </c>
      <c r="D2377" s="22" t="s">
        <v>25</v>
      </c>
      <c r="E2377" s="22" t="s">
        <v>26</v>
      </c>
      <c r="F2377" s="23">
        <v>41558</v>
      </c>
      <c r="G2377" s="24" t="s">
        <v>27</v>
      </c>
      <c r="H2377" s="25">
        <v>25559.02</v>
      </c>
      <c r="I2377" s="25">
        <v>-15267.43</v>
      </c>
      <c r="J2377" s="25">
        <v>10291.59</v>
      </c>
      <c r="K2377" s="41">
        <f t="shared" si="78"/>
        <v>2013</v>
      </c>
      <c r="L2377" s="42">
        <f t="shared" si="77"/>
        <v>224.32778011754434</v>
      </c>
      <c r="M2377" s="39">
        <f>(VLOOKUP(DATE(2005,12,1),IGPM!A:B,2,1)/VLOOKUP(DATE(YEAR(F2377),MONTH(F2377),1),IGPM!A:B,2,1))*H2377</f>
        <v>16045.892223357025</v>
      </c>
      <c r="N2377" s="26" t="s">
        <v>28</v>
      </c>
      <c r="O2377" s="26" t="s">
        <v>29</v>
      </c>
      <c r="P2377" s="25">
        <v>-15267.43</v>
      </c>
      <c r="Q2377" s="25">
        <v>10291.59</v>
      </c>
      <c r="R2377" s="25">
        <v>57360.019769162012</v>
      </c>
      <c r="S2377" s="25">
        <v>-34263.445414741931</v>
      </c>
      <c r="T2377" s="27">
        <v>23096.574354420081</v>
      </c>
    </row>
    <row r="2378" spans="1:20">
      <c r="A2378" s="28" t="s">
        <v>2832</v>
      </c>
      <c r="B2378" s="22" t="s">
        <v>2258</v>
      </c>
      <c r="C2378" s="22" t="s">
        <v>32</v>
      </c>
      <c r="D2378" s="22" t="s">
        <v>25</v>
      </c>
      <c r="E2378" s="22" t="s">
        <v>26</v>
      </c>
      <c r="F2378" s="23">
        <v>41558</v>
      </c>
      <c r="G2378" s="24" t="s">
        <v>27</v>
      </c>
      <c r="H2378" s="25">
        <v>115928.39</v>
      </c>
      <c r="I2378" s="25">
        <v>-53469.24</v>
      </c>
      <c r="J2378" s="25">
        <v>62459.15</v>
      </c>
      <c r="K2378" s="41">
        <f t="shared" si="78"/>
        <v>2013</v>
      </c>
      <c r="L2378" s="42">
        <f t="shared" si="77"/>
        <v>290.52973747148826</v>
      </c>
      <c r="M2378" s="39">
        <f>(VLOOKUP(DATE(2005,12,1),IGPM!A:B,2,1)/VLOOKUP(DATE(YEAR(F2378),MONTH(F2378),1),IGPM!A:B,2,1))*H2378</f>
        <v>72779.568683278951</v>
      </c>
      <c r="N2378" s="26" t="s">
        <v>28</v>
      </c>
      <c r="O2378" s="26" t="s">
        <v>29</v>
      </c>
      <c r="P2378" s="25">
        <v>-53469.24</v>
      </c>
      <c r="Q2378" s="25">
        <v>62459.15</v>
      </c>
      <c r="R2378" s="25">
        <v>260168.61140243732</v>
      </c>
      <c r="S2378" s="25">
        <v>-119996.64554595866</v>
      </c>
      <c r="T2378" s="27">
        <v>140171.96585647867</v>
      </c>
    </row>
    <row r="2379" spans="1:20">
      <c r="A2379" s="28" t="s">
        <v>2833</v>
      </c>
      <c r="B2379" s="22" t="s">
        <v>399</v>
      </c>
      <c r="C2379" s="22" t="s">
        <v>32</v>
      </c>
      <c r="D2379" s="22" t="s">
        <v>25</v>
      </c>
      <c r="E2379" s="22" t="s">
        <v>26</v>
      </c>
      <c r="F2379" s="23">
        <v>41558</v>
      </c>
      <c r="G2379" s="24" t="s">
        <v>27</v>
      </c>
      <c r="H2379" s="25">
        <v>25559.02</v>
      </c>
      <c r="I2379" s="25">
        <v>-17132.98</v>
      </c>
      <c r="J2379" s="25">
        <v>8426.0400000000009</v>
      </c>
      <c r="K2379" s="41">
        <f t="shared" si="78"/>
        <v>2013</v>
      </c>
      <c r="L2379" s="42">
        <f t="shared" si="77"/>
        <v>199.90151625695006</v>
      </c>
      <c r="M2379" s="39">
        <f>(VLOOKUP(DATE(2005,12,1),IGPM!A:B,2,1)/VLOOKUP(DATE(YEAR(F2379),MONTH(F2379),1),IGPM!A:B,2,1))*H2379</f>
        <v>16045.892223357025</v>
      </c>
      <c r="N2379" s="26" t="s">
        <v>28</v>
      </c>
      <c r="O2379" s="26" t="s">
        <v>29</v>
      </c>
      <c r="P2379" s="25">
        <v>-17132.98</v>
      </c>
      <c r="Q2379" s="25">
        <v>8426.0400000000009</v>
      </c>
      <c r="R2379" s="25">
        <v>57360.019769162012</v>
      </c>
      <c r="S2379" s="25">
        <v>-38450.146817235458</v>
      </c>
      <c r="T2379" s="27">
        <v>18909.872951926554</v>
      </c>
    </row>
    <row r="2380" spans="1:20">
      <c r="A2380" s="28" t="s">
        <v>2834</v>
      </c>
      <c r="B2380" s="22" t="s">
        <v>399</v>
      </c>
      <c r="C2380" s="22" t="s">
        <v>32</v>
      </c>
      <c r="D2380" s="22" t="s">
        <v>25</v>
      </c>
      <c r="E2380" s="22" t="s">
        <v>26</v>
      </c>
      <c r="F2380" s="23">
        <v>41558</v>
      </c>
      <c r="G2380" s="24" t="s">
        <v>27</v>
      </c>
      <c r="H2380" s="25">
        <v>25559.02</v>
      </c>
      <c r="I2380" s="25">
        <v>-17132.98</v>
      </c>
      <c r="J2380" s="25">
        <v>8426.0400000000009</v>
      </c>
      <c r="K2380" s="41">
        <f t="shared" si="78"/>
        <v>2013</v>
      </c>
      <c r="L2380" s="42">
        <f t="shared" si="77"/>
        <v>199.90151625695006</v>
      </c>
      <c r="M2380" s="39">
        <f>(VLOOKUP(DATE(2005,12,1),IGPM!A:B,2,1)/VLOOKUP(DATE(YEAR(F2380),MONTH(F2380),1),IGPM!A:B,2,1))*H2380</f>
        <v>16045.892223357025</v>
      </c>
      <c r="N2380" s="26" t="s">
        <v>28</v>
      </c>
      <c r="O2380" s="26" t="s">
        <v>29</v>
      </c>
      <c r="P2380" s="25">
        <v>-17132.98</v>
      </c>
      <c r="Q2380" s="25">
        <v>8426.0400000000009</v>
      </c>
      <c r="R2380" s="25">
        <v>57360.019769162012</v>
      </c>
      <c r="S2380" s="25">
        <v>-38450.146817235458</v>
      </c>
      <c r="T2380" s="27">
        <v>18909.872951926554</v>
      </c>
    </row>
    <row r="2381" spans="1:20">
      <c r="A2381" s="28" t="s">
        <v>2835</v>
      </c>
      <c r="B2381" s="22" t="s">
        <v>2836</v>
      </c>
      <c r="C2381" s="22" t="s">
        <v>69</v>
      </c>
      <c r="D2381" s="22" t="s">
        <v>99</v>
      </c>
      <c r="E2381" s="22" t="s">
        <v>26</v>
      </c>
      <c r="F2381" s="23">
        <v>41579</v>
      </c>
      <c r="G2381" s="24" t="s">
        <v>27</v>
      </c>
      <c r="H2381" s="25">
        <v>56374.44</v>
      </c>
      <c r="I2381" s="25">
        <v>-20928.39</v>
      </c>
      <c r="J2381" s="25">
        <v>35446.050000000003</v>
      </c>
      <c r="K2381" s="41">
        <f t="shared" si="78"/>
        <v>2013</v>
      </c>
      <c r="L2381" s="42">
        <f t="shared" si="77"/>
        <v>358.25978586981608</v>
      </c>
      <c r="M2381" s="39">
        <f>(VLOOKUP(DATE(2005,12,1),IGPM!A:B,2,1)/VLOOKUP(DATE(YEAR(F2381),MONTH(F2381),1),IGPM!A:B,2,1))*H2381</f>
        <v>35289.433685571632</v>
      </c>
      <c r="N2381" s="26" t="s">
        <v>28</v>
      </c>
      <c r="O2381" s="26" t="s">
        <v>29</v>
      </c>
      <c r="P2381" s="25">
        <v>-20928.39</v>
      </c>
      <c r="Q2381" s="25">
        <v>35446.050000000003</v>
      </c>
      <c r="R2381" s="25">
        <v>126150.82948771228</v>
      </c>
      <c r="S2381" s="25">
        <v>-46832.106152049455</v>
      </c>
      <c r="T2381" s="27">
        <v>79318.723335662828</v>
      </c>
    </row>
    <row r="2382" spans="1:20">
      <c r="A2382" s="28" t="s">
        <v>2837</v>
      </c>
      <c r="B2382" s="22" t="s">
        <v>102</v>
      </c>
      <c r="C2382" s="22" t="s">
        <v>69</v>
      </c>
      <c r="D2382" s="22" t="s">
        <v>99</v>
      </c>
      <c r="E2382" s="22" t="s">
        <v>26</v>
      </c>
      <c r="F2382" s="23">
        <v>41583</v>
      </c>
      <c r="G2382" s="24" t="s">
        <v>27</v>
      </c>
      <c r="H2382" s="25">
        <v>75563.320000000007</v>
      </c>
      <c r="I2382" s="25">
        <v>-31113.17</v>
      </c>
      <c r="J2382" s="25">
        <v>44450.150000000009</v>
      </c>
      <c r="K2382" s="41">
        <f t="shared" si="78"/>
        <v>2013</v>
      </c>
      <c r="L2382" s="42">
        <f t="shared" si="77"/>
        <v>323.01181653942689</v>
      </c>
      <c r="M2382" s="39">
        <f>(VLOOKUP(DATE(2005,12,1),IGPM!A:B,2,1)/VLOOKUP(DATE(YEAR(F2382),MONTH(F2382),1),IGPM!A:B,2,1))*H2382</f>
        <v>47301.34383954198</v>
      </c>
      <c r="N2382" s="26" t="s">
        <v>28</v>
      </c>
      <c r="O2382" s="26" t="s">
        <v>29</v>
      </c>
      <c r="P2382" s="25">
        <v>-31113.17</v>
      </c>
      <c r="Q2382" s="25">
        <v>44450.150000000009</v>
      </c>
      <c r="R2382" s="25">
        <v>169090.3802653373</v>
      </c>
      <c r="S2382" s="25">
        <v>-69622.903633139504</v>
      </c>
      <c r="T2382" s="27">
        <v>99467.476632197795</v>
      </c>
    </row>
    <row r="2383" spans="1:20">
      <c r="A2383" s="28" t="s">
        <v>2838</v>
      </c>
      <c r="B2383" s="22" t="s">
        <v>68</v>
      </c>
      <c r="C2383" s="22" t="s">
        <v>69</v>
      </c>
      <c r="D2383" s="22" t="s">
        <v>25</v>
      </c>
      <c r="E2383" s="22" t="s">
        <v>26</v>
      </c>
      <c r="F2383" s="23">
        <v>41606</v>
      </c>
      <c r="G2383" s="24" t="s">
        <v>27</v>
      </c>
      <c r="H2383" s="25">
        <v>320092.58</v>
      </c>
      <c r="I2383" s="25">
        <v>-153210.21</v>
      </c>
      <c r="J2383" s="25">
        <v>166882.37000000002</v>
      </c>
      <c r="K2383" s="41">
        <f t="shared" si="78"/>
        <v>2013</v>
      </c>
      <c r="L2383" s="42">
        <f t="shared" si="77"/>
        <v>277.86864295793345</v>
      </c>
      <c r="M2383" s="39">
        <f>(VLOOKUP(DATE(2005,12,1),IGPM!A:B,2,1)/VLOOKUP(DATE(YEAR(F2383),MONTH(F2383),1),IGPM!A:B,2,1))*H2383</f>
        <v>200372.4715518865</v>
      </c>
      <c r="N2383" s="26" t="s">
        <v>28</v>
      </c>
      <c r="O2383" s="26" t="s">
        <v>29</v>
      </c>
      <c r="P2383" s="25">
        <v>-153210.21</v>
      </c>
      <c r="Q2383" s="25">
        <v>166882.37000000002</v>
      </c>
      <c r="R2383" s="25">
        <v>716281.07489603281</v>
      </c>
      <c r="S2383" s="25">
        <v>-342843.22961765283</v>
      </c>
      <c r="T2383" s="27">
        <v>373437.84527837997</v>
      </c>
    </row>
    <row r="2384" spans="1:20">
      <c r="A2384" s="28" t="s">
        <v>2839</v>
      </c>
      <c r="B2384" s="22" t="s">
        <v>68</v>
      </c>
      <c r="C2384" s="22" t="s">
        <v>69</v>
      </c>
      <c r="D2384" s="22" t="s">
        <v>25</v>
      </c>
      <c r="E2384" s="22" t="s">
        <v>26</v>
      </c>
      <c r="F2384" s="23">
        <v>41610</v>
      </c>
      <c r="G2384" s="24" t="s">
        <v>27</v>
      </c>
      <c r="H2384" s="25">
        <v>72328.009999999995</v>
      </c>
      <c r="I2384" s="25">
        <v>-35634.58</v>
      </c>
      <c r="J2384" s="25">
        <v>36693.429999999993</v>
      </c>
      <c r="K2384" s="41">
        <f t="shared" si="78"/>
        <v>2013</v>
      </c>
      <c r="L2384" s="42">
        <f t="shared" si="77"/>
        <v>267.92226315000761</v>
      </c>
      <c r="M2384" s="39">
        <f>(VLOOKUP(DATE(2005,12,1),IGPM!A:B,2,1)/VLOOKUP(DATE(YEAR(F2384),MONTH(F2384),1),IGPM!A:B,2,1))*H2384</f>
        <v>45006.811891561563</v>
      </c>
      <c r="N2384" s="26" t="s">
        <v>28</v>
      </c>
      <c r="O2384" s="26" t="s">
        <v>29</v>
      </c>
      <c r="P2384" s="25">
        <v>-35634.58</v>
      </c>
      <c r="Q2384" s="25">
        <v>36693.429999999993</v>
      </c>
      <c r="R2384" s="25">
        <v>160888.00696847896</v>
      </c>
      <c r="S2384" s="25">
        <v>-79266.338937830878</v>
      </c>
      <c r="T2384" s="27">
        <v>81621.668030648085</v>
      </c>
    </row>
    <row r="2385" spans="1:20">
      <c r="A2385" s="28" t="s">
        <v>2840</v>
      </c>
      <c r="B2385" s="22" t="s">
        <v>314</v>
      </c>
      <c r="C2385" s="22" t="s">
        <v>32</v>
      </c>
      <c r="D2385" s="22" t="s">
        <v>105</v>
      </c>
      <c r="E2385" s="22" t="s">
        <v>26</v>
      </c>
      <c r="F2385" s="23">
        <v>41623</v>
      </c>
      <c r="G2385" s="24" t="s">
        <v>27</v>
      </c>
      <c r="H2385" s="25">
        <v>58183.94</v>
      </c>
      <c r="I2385" s="25">
        <v>-35765.919999999998</v>
      </c>
      <c r="J2385" s="25">
        <v>22418.020000000004</v>
      </c>
      <c r="K2385" s="41">
        <f t="shared" si="78"/>
        <v>2013</v>
      </c>
      <c r="L2385" s="42">
        <f t="shared" si="77"/>
        <v>214.73738352040155</v>
      </c>
      <c r="M2385" s="39">
        <f>(VLOOKUP(DATE(2005,12,1),IGPM!A:B,2,1)/VLOOKUP(DATE(YEAR(F2385),MONTH(F2385),1),IGPM!A:B,2,1))*H2385</f>
        <v>36205.525946170848</v>
      </c>
      <c r="N2385" s="26" t="s">
        <v>28</v>
      </c>
      <c r="O2385" s="26" t="s">
        <v>29</v>
      </c>
      <c r="P2385" s="25">
        <v>-35765.919999999998</v>
      </c>
      <c r="Q2385" s="25">
        <v>22418.020000000004</v>
      </c>
      <c r="R2385" s="25">
        <v>129425.62838620284</v>
      </c>
      <c r="S2385" s="25">
        <v>-79558.4945057117</v>
      </c>
      <c r="T2385" s="27">
        <v>49867.133880491136</v>
      </c>
    </row>
    <row r="2386" spans="1:20">
      <c r="A2386" s="28" t="s">
        <v>2841</v>
      </c>
      <c r="B2386" s="22" t="s">
        <v>68</v>
      </c>
      <c r="C2386" s="22" t="s">
        <v>69</v>
      </c>
      <c r="D2386" s="22" t="s">
        <v>105</v>
      </c>
      <c r="E2386" s="22" t="s">
        <v>26</v>
      </c>
      <c r="F2386" s="23">
        <v>41623</v>
      </c>
      <c r="G2386" s="24" t="s">
        <v>27</v>
      </c>
      <c r="H2386" s="25">
        <v>2985008.25</v>
      </c>
      <c r="I2386" s="25">
        <v>-1298273.1299999999</v>
      </c>
      <c r="J2386" s="25">
        <v>1686735.12</v>
      </c>
      <c r="K2386" s="41">
        <f t="shared" si="78"/>
        <v>2013</v>
      </c>
      <c r="L2386" s="42">
        <f t="shared" si="77"/>
        <v>303.49629819420204</v>
      </c>
      <c r="M2386" s="39">
        <f>(VLOOKUP(DATE(2005,12,1),IGPM!A:B,2,1)/VLOOKUP(DATE(YEAR(F2386),MONTH(F2386),1),IGPM!A:B,2,1))*H2386</f>
        <v>1857450.5893706928</v>
      </c>
      <c r="N2386" s="26" t="s">
        <v>28</v>
      </c>
      <c r="O2386" s="26" t="s">
        <v>29</v>
      </c>
      <c r="P2386" s="25">
        <v>-1298273.1299999999</v>
      </c>
      <c r="Q2386" s="25">
        <v>1686735.12</v>
      </c>
      <c r="R2386" s="25">
        <v>6639917.6214991566</v>
      </c>
      <c r="S2386" s="25">
        <v>-2887907.138416071</v>
      </c>
      <c r="T2386" s="27">
        <v>3752010.4830830856</v>
      </c>
    </row>
    <row r="2387" spans="1:20">
      <c r="A2387" s="28" t="s">
        <v>2842</v>
      </c>
      <c r="B2387" s="22" t="s">
        <v>113</v>
      </c>
      <c r="C2387" s="22" t="s">
        <v>32</v>
      </c>
      <c r="D2387" s="22" t="s">
        <v>105</v>
      </c>
      <c r="E2387" s="22" t="s">
        <v>26</v>
      </c>
      <c r="F2387" s="23">
        <v>41623</v>
      </c>
      <c r="G2387" s="24" t="s">
        <v>27</v>
      </c>
      <c r="H2387" s="25">
        <v>5140402.42</v>
      </c>
      <c r="I2387" s="25">
        <v>-2561055.08</v>
      </c>
      <c r="J2387" s="25">
        <v>2579347.34</v>
      </c>
      <c r="K2387" s="41">
        <f t="shared" si="78"/>
        <v>2013</v>
      </c>
      <c r="L2387" s="42">
        <f t="shared" si="77"/>
        <v>264.9428060875598</v>
      </c>
      <c r="M2387" s="39">
        <f>(VLOOKUP(DATE(2005,12,1),IGPM!A:B,2,1)/VLOOKUP(DATE(YEAR(F2387),MONTH(F2387),1),IGPM!A:B,2,1))*H2387</f>
        <v>3198665.7003817447</v>
      </c>
      <c r="N2387" s="26" t="s">
        <v>28</v>
      </c>
      <c r="O2387" s="26" t="s">
        <v>29</v>
      </c>
      <c r="P2387" s="25">
        <v>-2561055.08</v>
      </c>
      <c r="Q2387" s="25">
        <v>2579347.34</v>
      </c>
      <c r="R2387" s="25">
        <v>11434423.543102406</v>
      </c>
      <c r="S2387" s="25">
        <v>-5696866.9199898979</v>
      </c>
      <c r="T2387" s="27">
        <v>5737556.6231125081</v>
      </c>
    </row>
    <row r="2388" spans="1:20">
      <c r="A2388" s="28" t="s">
        <v>2843</v>
      </c>
      <c r="B2388" s="22" t="s">
        <v>113</v>
      </c>
      <c r="C2388" s="22" t="s">
        <v>32</v>
      </c>
      <c r="D2388" s="22" t="s">
        <v>105</v>
      </c>
      <c r="E2388" s="22" t="s">
        <v>26</v>
      </c>
      <c r="F2388" s="23">
        <v>41623</v>
      </c>
      <c r="G2388" s="24" t="s">
        <v>27</v>
      </c>
      <c r="H2388" s="25">
        <v>5140402.42</v>
      </c>
      <c r="I2388" s="25">
        <v>-2561055.08</v>
      </c>
      <c r="J2388" s="25">
        <v>2579347.34</v>
      </c>
      <c r="K2388" s="41">
        <f t="shared" si="78"/>
        <v>2013</v>
      </c>
      <c r="L2388" s="42">
        <f t="shared" si="77"/>
        <v>264.9428060875598</v>
      </c>
      <c r="M2388" s="39">
        <f>(VLOOKUP(DATE(2005,12,1),IGPM!A:B,2,1)/VLOOKUP(DATE(YEAR(F2388),MONTH(F2388),1),IGPM!A:B,2,1))*H2388</f>
        <v>3198665.7003817447</v>
      </c>
      <c r="N2388" s="26" t="s">
        <v>28</v>
      </c>
      <c r="O2388" s="26" t="s">
        <v>29</v>
      </c>
      <c r="P2388" s="25">
        <v>-2561055.08</v>
      </c>
      <c r="Q2388" s="25">
        <v>2579347.34</v>
      </c>
      <c r="R2388" s="25">
        <v>11434423.543102406</v>
      </c>
      <c r="S2388" s="25">
        <v>-5696866.9199898979</v>
      </c>
      <c r="T2388" s="27">
        <v>5737556.6231125081</v>
      </c>
    </row>
    <row r="2389" spans="1:20">
      <c r="A2389" s="28" t="s">
        <v>2844</v>
      </c>
      <c r="B2389" s="22" t="s">
        <v>220</v>
      </c>
      <c r="C2389" s="22" t="s">
        <v>32</v>
      </c>
      <c r="D2389" s="22" t="s">
        <v>105</v>
      </c>
      <c r="E2389" s="22" t="s">
        <v>26</v>
      </c>
      <c r="F2389" s="23">
        <v>41623</v>
      </c>
      <c r="G2389" s="24" t="s">
        <v>27</v>
      </c>
      <c r="H2389" s="25">
        <v>83210.19</v>
      </c>
      <c r="I2389" s="25">
        <v>-41457.050000000003</v>
      </c>
      <c r="J2389" s="25">
        <v>41753.14</v>
      </c>
      <c r="K2389" s="41">
        <f t="shared" si="78"/>
        <v>2013</v>
      </c>
      <c r="L2389" s="42">
        <f t="shared" si="77"/>
        <v>264.94275593656567</v>
      </c>
      <c r="M2389" s="39">
        <f>(VLOOKUP(DATE(2005,12,1),IGPM!A:B,2,1)/VLOOKUP(DATE(YEAR(F2389),MONTH(F2389),1),IGPM!A:B,2,1))*H2389</f>
        <v>51778.354869587827</v>
      </c>
      <c r="N2389" s="26" t="s">
        <v>28</v>
      </c>
      <c r="O2389" s="26" t="s">
        <v>29</v>
      </c>
      <c r="P2389" s="25">
        <v>-41457.050000000003</v>
      </c>
      <c r="Q2389" s="25">
        <v>41753.14</v>
      </c>
      <c r="R2389" s="25">
        <v>185094.56611025878</v>
      </c>
      <c r="S2389" s="25">
        <v>-92217.968519977003</v>
      </c>
      <c r="T2389" s="27">
        <v>92876.597590281774</v>
      </c>
    </row>
    <row r="2390" spans="1:20">
      <c r="A2390" s="28" t="s">
        <v>2845</v>
      </c>
      <c r="B2390" s="22" t="s">
        <v>220</v>
      </c>
      <c r="C2390" s="22" t="s">
        <v>32</v>
      </c>
      <c r="D2390" s="22" t="s">
        <v>105</v>
      </c>
      <c r="E2390" s="22" t="s">
        <v>26</v>
      </c>
      <c r="F2390" s="23">
        <v>41623</v>
      </c>
      <c r="G2390" s="24" t="s">
        <v>27</v>
      </c>
      <c r="H2390" s="25">
        <v>83210.19</v>
      </c>
      <c r="I2390" s="25">
        <v>-41457.050000000003</v>
      </c>
      <c r="J2390" s="25">
        <v>41753.14</v>
      </c>
      <c r="K2390" s="41">
        <f t="shared" si="78"/>
        <v>2013</v>
      </c>
      <c r="L2390" s="42">
        <f t="shared" si="77"/>
        <v>264.94275593656567</v>
      </c>
      <c r="M2390" s="39">
        <f>(VLOOKUP(DATE(2005,12,1),IGPM!A:B,2,1)/VLOOKUP(DATE(YEAR(F2390),MONTH(F2390),1),IGPM!A:B,2,1))*H2390</f>
        <v>51778.354869587827</v>
      </c>
      <c r="N2390" s="26" t="s">
        <v>28</v>
      </c>
      <c r="O2390" s="26" t="s">
        <v>29</v>
      </c>
      <c r="P2390" s="25">
        <v>-41457.050000000003</v>
      </c>
      <c r="Q2390" s="25">
        <v>41753.14</v>
      </c>
      <c r="R2390" s="25">
        <v>185094.56611025878</v>
      </c>
      <c r="S2390" s="25">
        <v>-92217.968519977003</v>
      </c>
      <c r="T2390" s="27">
        <v>92876.597590281774</v>
      </c>
    </row>
    <row r="2391" spans="1:20">
      <c r="A2391" s="28" t="s">
        <v>2846</v>
      </c>
      <c r="B2391" s="22" t="s">
        <v>734</v>
      </c>
      <c r="C2391" s="22" t="s">
        <v>32</v>
      </c>
      <c r="D2391" s="22" t="s">
        <v>105</v>
      </c>
      <c r="E2391" s="22" t="s">
        <v>26</v>
      </c>
      <c r="F2391" s="23">
        <v>41623</v>
      </c>
      <c r="G2391" s="24" t="s">
        <v>27</v>
      </c>
      <c r="H2391" s="25">
        <v>13661.37</v>
      </c>
      <c r="I2391" s="25">
        <v>-6806.37</v>
      </c>
      <c r="J2391" s="25">
        <v>6855.0000000000009</v>
      </c>
      <c r="K2391" s="41">
        <f t="shared" si="78"/>
        <v>2013</v>
      </c>
      <c r="L2391" s="42">
        <f t="shared" si="77"/>
        <v>264.94311064488119</v>
      </c>
      <c r="M2391" s="39">
        <f>(VLOOKUP(DATE(2005,12,1),IGPM!A:B,2,1)/VLOOKUP(DATE(YEAR(F2391),MONTH(F2391),1),IGPM!A:B,2,1))*H2391</f>
        <v>8500.9211475750872</v>
      </c>
      <c r="N2391" s="26" t="s">
        <v>28</v>
      </c>
      <c r="O2391" s="26" t="s">
        <v>29</v>
      </c>
      <c r="P2391" s="25">
        <v>-6806.37</v>
      </c>
      <c r="Q2391" s="25">
        <v>6855.0000000000009</v>
      </c>
      <c r="R2391" s="25">
        <v>30388.650147556524</v>
      </c>
      <c r="S2391" s="25">
        <v>-15140.238256106399</v>
      </c>
      <c r="T2391" s="27">
        <v>15248.411891450125</v>
      </c>
    </row>
    <row r="2392" spans="1:20">
      <c r="A2392" s="28" t="s">
        <v>2847</v>
      </c>
      <c r="B2392" s="22" t="s">
        <v>734</v>
      </c>
      <c r="C2392" s="22" t="s">
        <v>32</v>
      </c>
      <c r="D2392" s="22" t="s">
        <v>105</v>
      </c>
      <c r="E2392" s="22" t="s">
        <v>26</v>
      </c>
      <c r="F2392" s="23">
        <v>41623</v>
      </c>
      <c r="G2392" s="24" t="s">
        <v>27</v>
      </c>
      <c r="H2392" s="25">
        <v>13661.37</v>
      </c>
      <c r="I2392" s="25">
        <v>-6806.37</v>
      </c>
      <c r="J2392" s="25">
        <v>6855.0000000000009</v>
      </c>
      <c r="K2392" s="41">
        <f t="shared" si="78"/>
        <v>2013</v>
      </c>
      <c r="L2392" s="42">
        <f t="shared" si="77"/>
        <v>264.94311064488119</v>
      </c>
      <c r="M2392" s="39">
        <f>(VLOOKUP(DATE(2005,12,1),IGPM!A:B,2,1)/VLOOKUP(DATE(YEAR(F2392),MONTH(F2392),1),IGPM!A:B,2,1))*H2392</f>
        <v>8500.9211475750872</v>
      </c>
      <c r="N2392" s="26" t="s">
        <v>28</v>
      </c>
      <c r="O2392" s="26" t="s">
        <v>29</v>
      </c>
      <c r="P2392" s="25">
        <v>-6806.37</v>
      </c>
      <c r="Q2392" s="25">
        <v>6855.0000000000009</v>
      </c>
      <c r="R2392" s="25">
        <v>30388.650147556524</v>
      </c>
      <c r="S2392" s="25">
        <v>-15140.238256106399</v>
      </c>
      <c r="T2392" s="27">
        <v>15248.411891450125</v>
      </c>
    </row>
    <row r="2393" spans="1:20">
      <c r="A2393" s="28" t="s">
        <v>2848</v>
      </c>
      <c r="B2393" s="22" t="s">
        <v>2849</v>
      </c>
      <c r="C2393" s="22" t="s">
        <v>32</v>
      </c>
      <c r="D2393" s="22" t="s">
        <v>105</v>
      </c>
      <c r="E2393" s="22" t="s">
        <v>26</v>
      </c>
      <c r="F2393" s="23">
        <v>41623</v>
      </c>
      <c r="G2393" s="24" t="s">
        <v>27</v>
      </c>
      <c r="H2393" s="25">
        <v>375066.81</v>
      </c>
      <c r="I2393" s="25">
        <v>-222152.33</v>
      </c>
      <c r="J2393" s="25">
        <v>152914.48000000001</v>
      </c>
      <c r="K2393" s="41">
        <f t="shared" si="78"/>
        <v>2013</v>
      </c>
      <c r="L2393" s="42">
        <f t="shared" si="77"/>
        <v>222.85977788304089</v>
      </c>
      <c r="M2393" s="39">
        <f>(VLOOKUP(DATE(2005,12,1),IGPM!A:B,2,1)/VLOOKUP(DATE(YEAR(F2393),MONTH(F2393),1),IGPM!A:B,2,1))*H2393</f>
        <v>233388.99223742035</v>
      </c>
      <c r="N2393" s="26" t="s">
        <v>28</v>
      </c>
      <c r="O2393" s="26" t="s">
        <v>29</v>
      </c>
      <c r="P2393" s="25">
        <v>-222152.33</v>
      </c>
      <c r="Q2393" s="25">
        <v>152914.48000000001</v>
      </c>
      <c r="R2393" s="25">
        <v>834306.81337596837</v>
      </c>
      <c r="S2393" s="25">
        <v>-494160.50043549982</v>
      </c>
      <c r="T2393" s="27">
        <v>340146.31294046855</v>
      </c>
    </row>
    <row r="2394" spans="1:20">
      <c r="A2394" s="28" t="s">
        <v>2850</v>
      </c>
      <c r="B2394" s="22" t="s">
        <v>2849</v>
      </c>
      <c r="C2394" s="22" t="s">
        <v>32</v>
      </c>
      <c r="D2394" s="22" t="s">
        <v>105</v>
      </c>
      <c r="E2394" s="22" t="s">
        <v>26</v>
      </c>
      <c r="F2394" s="23">
        <v>41623</v>
      </c>
      <c r="G2394" s="24" t="s">
        <v>27</v>
      </c>
      <c r="H2394" s="25">
        <v>375066.81</v>
      </c>
      <c r="I2394" s="25">
        <v>-222152.33</v>
      </c>
      <c r="J2394" s="25">
        <v>152914.48000000001</v>
      </c>
      <c r="K2394" s="41">
        <f t="shared" si="78"/>
        <v>2013</v>
      </c>
      <c r="L2394" s="42">
        <f t="shared" si="77"/>
        <v>222.85977788304089</v>
      </c>
      <c r="M2394" s="39">
        <f>(VLOOKUP(DATE(2005,12,1),IGPM!A:B,2,1)/VLOOKUP(DATE(YEAR(F2394),MONTH(F2394),1),IGPM!A:B,2,1))*H2394</f>
        <v>233388.99223742035</v>
      </c>
      <c r="N2394" s="26" t="s">
        <v>28</v>
      </c>
      <c r="O2394" s="26" t="s">
        <v>29</v>
      </c>
      <c r="P2394" s="25">
        <v>-222152.33</v>
      </c>
      <c r="Q2394" s="25">
        <v>152914.48000000001</v>
      </c>
      <c r="R2394" s="25">
        <v>834306.81337596837</v>
      </c>
      <c r="S2394" s="25">
        <v>-494160.50043549982</v>
      </c>
      <c r="T2394" s="27">
        <v>340146.31294046855</v>
      </c>
    </row>
    <row r="2395" spans="1:20">
      <c r="A2395" s="28" t="s">
        <v>2851</v>
      </c>
      <c r="B2395" s="22" t="s">
        <v>1333</v>
      </c>
      <c r="C2395" s="22" t="s">
        <v>32</v>
      </c>
      <c r="D2395" s="22" t="s">
        <v>105</v>
      </c>
      <c r="E2395" s="22" t="s">
        <v>26</v>
      </c>
      <c r="F2395" s="23">
        <v>41623</v>
      </c>
      <c r="G2395" s="24" t="s">
        <v>27</v>
      </c>
      <c r="H2395" s="25">
        <v>50919.67</v>
      </c>
      <c r="I2395" s="25">
        <v>-25369.24</v>
      </c>
      <c r="J2395" s="25">
        <v>25550.429999999997</v>
      </c>
      <c r="K2395" s="41">
        <f t="shared" si="78"/>
        <v>2013</v>
      </c>
      <c r="L2395" s="42">
        <f t="shared" si="77"/>
        <v>264.94275902628533</v>
      </c>
      <c r="M2395" s="39">
        <f>(VLOOKUP(DATE(2005,12,1),IGPM!A:B,2,1)/VLOOKUP(DATE(YEAR(F2395),MONTH(F2395),1),IGPM!A:B,2,1))*H2395</f>
        <v>31685.262863866854</v>
      </c>
      <c r="N2395" s="26" t="s">
        <v>28</v>
      </c>
      <c r="O2395" s="26" t="s">
        <v>29</v>
      </c>
      <c r="P2395" s="25">
        <v>-25369.24</v>
      </c>
      <c r="Q2395" s="25">
        <v>25550.429999999997</v>
      </c>
      <c r="R2395" s="25">
        <v>113266.82735765369</v>
      </c>
      <c r="S2395" s="25">
        <v>-56431.892179876311</v>
      </c>
      <c r="T2395" s="27">
        <v>56834.935177777377</v>
      </c>
    </row>
    <row r="2396" spans="1:20">
      <c r="A2396" s="28" t="s">
        <v>2852</v>
      </c>
      <c r="B2396" s="22" t="s">
        <v>867</v>
      </c>
      <c r="C2396" s="22" t="s">
        <v>32</v>
      </c>
      <c r="D2396" s="22" t="s">
        <v>105</v>
      </c>
      <c r="E2396" s="22" t="s">
        <v>26</v>
      </c>
      <c r="F2396" s="23">
        <v>41623</v>
      </c>
      <c r="G2396" s="24" t="s">
        <v>27</v>
      </c>
      <c r="H2396" s="25">
        <v>81968.240000000005</v>
      </c>
      <c r="I2396" s="25">
        <v>-41169.82</v>
      </c>
      <c r="J2396" s="25">
        <v>40798.420000000006</v>
      </c>
      <c r="K2396" s="41">
        <f t="shared" si="78"/>
        <v>2013</v>
      </c>
      <c r="L2396" s="42">
        <f t="shared" si="77"/>
        <v>262.80920538394389</v>
      </c>
      <c r="M2396" s="39">
        <f>(VLOOKUP(DATE(2005,12,1),IGPM!A:B,2,1)/VLOOKUP(DATE(YEAR(F2396),MONTH(F2396),1),IGPM!A:B,2,1))*H2396</f>
        <v>51005.539330646214</v>
      </c>
      <c r="N2396" s="26" t="s">
        <v>28</v>
      </c>
      <c r="O2396" s="26" t="s">
        <v>29</v>
      </c>
      <c r="P2396" s="25">
        <v>-41169.82</v>
      </c>
      <c r="Q2396" s="25">
        <v>40798.420000000006</v>
      </c>
      <c r="R2396" s="25">
        <v>182331.94537377646</v>
      </c>
      <c r="S2396" s="25">
        <v>-91579.047827404967</v>
      </c>
      <c r="T2396" s="27">
        <v>90752.897546371489</v>
      </c>
    </row>
    <row r="2397" spans="1:20">
      <c r="A2397" s="28" t="s">
        <v>2853</v>
      </c>
      <c r="B2397" s="22" t="s">
        <v>53</v>
      </c>
      <c r="C2397" s="22" t="s">
        <v>32</v>
      </c>
      <c r="D2397" s="22" t="s">
        <v>105</v>
      </c>
      <c r="E2397" s="22" t="s">
        <v>26</v>
      </c>
      <c r="F2397" s="23">
        <v>41623</v>
      </c>
      <c r="G2397" s="24" t="s">
        <v>27</v>
      </c>
      <c r="H2397" s="25">
        <v>81968.240000000005</v>
      </c>
      <c r="I2397" s="25">
        <v>-41169.82</v>
      </c>
      <c r="J2397" s="25">
        <v>40798.420000000006</v>
      </c>
      <c r="K2397" s="41">
        <f t="shared" si="78"/>
        <v>2013</v>
      </c>
      <c r="L2397" s="42">
        <f t="shared" si="77"/>
        <v>262.80920538394389</v>
      </c>
      <c r="M2397" s="39">
        <f>(VLOOKUP(DATE(2005,12,1),IGPM!A:B,2,1)/VLOOKUP(DATE(YEAR(F2397),MONTH(F2397),1),IGPM!A:B,2,1))*H2397</f>
        <v>51005.539330646214</v>
      </c>
      <c r="N2397" s="26" t="s">
        <v>28</v>
      </c>
      <c r="O2397" s="26" t="s">
        <v>29</v>
      </c>
      <c r="P2397" s="25">
        <v>-41169.82</v>
      </c>
      <c r="Q2397" s="25">
        <v>40798.420000000006</v>
      </c>
      <c r="R2397" s="25">
        <v>182331.94537377646</v>
      </c>
      <c r="S2397" s="25">
        <v>-91579.047827404967</v>
      </c>
      <c r="T2397" s="27">
        <v>90752.897546371489</v>
      </c>
    </row>
    <row r="2398" spans="1:20">
      <c r="A2398" s="28" t="s">
        <v>2854</v>
      </c>
      <c r="B2398" s="22" t="s">
        <v>1333</v>
      </c>
      <c r="C2398" s="22" t="s">
        <v>32</v>
      </c>
      <c r="D2398" s="22" t="s">
        <v>105</v>
      </c>
      <c r="E2398" s="22" t="s">
        <v>26</v>
      </c>
      <c r="F2398" s="23">
        <v>41623</v>
      </c>
      <c r="G2398" s="24" t="s">
        <v>27</v>
      </c>
      <c r="H2398" s="25">
        <v>50919.67</v>
      </c>
      <c r="I2398" s="25">
        <v>-25369.24</v>
      </c>
      <c r="J2398" s="25">
        <v>25550.429999999997</v>
      </c>
      <c r="K2398" s="41">
        <f t="shared" si="78"/>
        <v>2013</v>
      </c>
      <c r="L2398" s="42">
        <f t="shared" si="77"/>
        <v>264.94275902628533</v>
      </c>
      <c r="M2398" s="39">
        <f>(VLOOKUP(DATE(2005,12,1),IGPM!A:B,2,1)/VLOOKUP(DATE(YEAR(F2398),MONTH(F2398),1),IGPM!A:B,2,1))*H2398</f>
        <v>31685.262863866854</v>
      </c>
      <c r="N2398" s="26" t="s">
        <v>28</v>
      </c>
      <c r="O2398" s="26" t="s">
        <v>29</v>
      </c>
      <c r="P2398" s="25">
        <v>-25369.24</v>
      </c>
      <c r="Q2398" s="25">
        <v>25550.429999999997</v>
      </c>
      <c r="R2398" s="25">
        <v>113266.82735765369</v>
      </c>
      <c r="S2398" s="25">
        <v>-56431.892179876311</v>
      </c>
      <c r="T2398" s="27">
        <v>56834.935177777377</v>
      </c>
    </row>
    <row r="2399" spans="1:20">
      <c r="A2399" s="28" t="s">
        <v>2855</v>
      </c>
      <c r="B2399" s="22" t="s">
        <v>867</v>
      </c>
      <c r="C2399" s="22" t="s">
        <v>32</v>
      </c>
      <c r="D2399" s="22" t="s">
        <v>105</v>
      </c>
      <c r="E2399" s="22" t="s">
        <v>26</v>
      </c>
      <c r="F2399" s="23">
        <v>41623</v>
      </c>
      <c r="G2399" s="24" t="s">
        <v>27</v>
      </c>
      <c r="H2399" s="25">
        <v>81968.240000000005</v>
      </c>
      <c r="I2399" s="25">
        <v>-41169.82</v>
      </c>
      <c r="J2399" s="25">
        <v>40798.420000000006</v>
      </c>
      <c r="K2399" s="41">
        <f t="shared" si="78"/>
        <v>2013</v>
      </c>
      <c r="L2399" s="42">
        <f t="shared" si="77"/>
        <v>262.80920538394389</v>
      </c>
      <c r="M2399" s="39">
        <f>(VLOOKUP(DATE(2005,12,1),IGPM!A:B,2,1)/VLOOKUP(DATE(YEAR(F2399),MONTH(F2399),1),IGPM!A:B,2,1))*H2399</f>
        <v>51005.539330646214</v>
      </c>
      <c r="N2399" s="26" t="s">
        <v>28</v>
      </c>
      <c r="O2399" s="26" t="s">
        <v>29</v>
      </c>
      <c r="P2399" s="25">
        <v>-41169.82</v>
      </c>
      <c r="Q2399" s="25">
        <v>40798.420000000006</v>
      </c>
      <c r="R2399" s="25">
        <v>182331.94537377646</v>
      </c>
      <c r="S2399" s="25">
        <v>-91579.047827404967</v>
      </c>
      <c r="T2399" s="27">
        <v>90752.897546371489</v>
      </c>
    </row>
    <row r="2400" spans="1:20">
      <c r="A2400" s="28" t="s">
        <v>2856</v>
      </c>
      <c r="B2400" s="22" t="s">
        <v>53</v>
      </c>
      <c r="C2400" s="22" t="s">
        <v>32</v>
      </c>
      <c r="D2400" s="22" t="s">
        <v>105</v>
      </c>
      <c r="E2400" s="22" t="s">
        <v>26</v>
      </c>
      <c r="F2400" s="23">
        <v>41623</v>
      </c>
      <c r="G2400" s="24" t="s">
        <v>27</v>
      </c>
      <c r="H2400" s="25">
        <v>81968.240000000005</v>
      </c>
      <c r="I2400" s="25">
        <v>-41169.82</v>
      </c>
      <c r="J2400" s="25">
        <v>40798.420000000006</v>
      </c>
      <c r="K2400" s="41">
        <f t="shared" si="78"/>
        <v>2013</v>
      </c>
      <c r="L2400" s="42">
        <f t="shared" si="77"/>
        <v>262.80920538394389</v>
      </c>
      <c r="M2400" s="39">
        <f>(VLOOKUP(DATE(2005,12,1),IGPM!A:B,2,1)/VLOOKUP(DATE(YEAR(F2400),MONTH(F2400),1),IGPM!A:B,2,1))*H2400</f>
        <v>51005.539330646214</v>
      </c>
      <c r="N2400" s="26" t="s">
        <v>28</v>
      </c>
      <c r="O2400" s="26" t="s">
        <v>29</v>
      </c>
      <c r="P2400" s="25">
        <v>-41169.82</v>
      </c>
      <c r="Q2400" s="25">
        <v>40798.420000000006</v>
      </c>
      <c r="R2400" s="25">
        <v>182331.94537377646</v>
      </c>
      <c r="S2400" s="25">
        <v>-91579.047827404967</v>
      </c>
      <c r="T2400" s="27">
        <v>90752.897546371489</v>
      </c>
    </row>
    <row r="2401" spans="1:20">
      <c r="A2401" s="28" t="s">
        <v>2857</v>
      </c>
      <c r="B2401" s="22" t="s">
        <v>2858</v>
      </c>
      <c r="C2401" s="22" t="s">
        <v>32</v>
      </c>
      <c r="D2401" s="22" t="s">
        <v>105</v>
      </c>
      <c r="E2401" s="22" t="s">
        <v>26</v>
      </c>
      <c r="F2401" s="23">
        <v>41623</v>
      </c>
      <c r="G2401" s="24" t="s">
        <v>27</v>
      </c>
      <c r="H2401" s="25">
        <v>145307.34</v>
      </c>
      <c r="I2401" s="25">
        <v>-88945.42</v>
      </c>
      <c r="J2401" s="25">
        <v>56361.919999999998</v>
      </c>
      <c r="K2401" s="41">
        <f t="shared" si="78"/>
        <v>2013</v>
      </c>
      <c r="L2401" s="42">
        <f t="shared" si="77"/>
        <v>215.64425554458003</v>
      </c>
      <c r="M2401" s="39">
        <f>(VLOOKUP(DATE(2005,12,1),IGPM!A:B,2,1)/VLOOKUP(DATE(YEAR(F2401),MONTH(F2401),1),IGPM!A:B,2,1))*H2401</f>
        <v>90418.914025744365</v>
      </c>
      <c r="N2401" s="26" t="s">
        <v>28</v>
      </c>
      <c r="O2401" s="26" t="s">
        <v>29</v>
      </c>
      <c r="P2401" s="25">
        <v>-88945.42</v>
      </c>
      <c r="Q2401" s="25">
        <v>56361.919999999998</v>
      </c>
      <c r="R2401" s="25">
        <v>323224.82438672293</v>
      </c>
      <c r="S2401" s="25">
        <v>-197852.13712881482</v>
      </c>
      <c r="T2401" s="27">
        <v>125372.68725790811</v>
      </c>
    </row>
    <row r="2402" spans="1:20">
      <c r="A2402" s="28" t="s">
        <v>2859</v>
      </c>
      <c r="B2402" s="22" t="s">
        <v>111</v>
      </c>
      <c r="C2402" s="22" t="s">
        <v>32</v>
      </c>
      <c r="D2402" s="22" t="s">
        <v>105</v>
      </c>
      <c r="E2402" s="22" t="s">
        <v>26</v>
      </c>
      <c r="F2402" s="23">
        <v>41623</v>
      </c>
      <c r="G2402" s="24" t="s">
        <v>27</v>
      </c>
      <c r="H2402" s="25">
        <v>52161.61</v>
      </c>
      <c r="I2402" s="25">
        <v>-30622.42</v>
      </c>
      <c r="J2402" s="25">
        <v>21539.190000000002</v>
      </c>
      <c r="K2402" s="41">
        <f t="shared" si="78"/>
        <v>2013</v>
      </c>
      <c r="L2402" s="42">
        <f t="shared" si="77"/>
        <v>224.84612646551125</v>
      </c>
      <c r="M2402" s="39">
        <f>(VLOOKUP(DATE(2005,12,1),IGPM!A:B,2,1)/VLOOKUP(DATE(YEAR(F2402),MONTH(F2402),1),IGPM!A:B,2,1))*H2402</f>
        <v>32458.072180210635</v>
      </c>
      <c r="N2402" s="26" t="s">
        <v>28</v>
      </c>
      <c r="O2402" s="26" t="s">
        <v>29</v>
      </c>
      <c r="P2402" s="25">
        <v>-30622.42</v>
      </c>
      <c r="Q2402" s="25">
        <v>21539.190000000002</v>
      </c>
      <c r="R2402" s="25">
        <v>116029.42584991737</v>
      </c>
      <c r="S2402" s="25">
        <v>-68117.180637925601</v>
      </c>
      <c r="T2402" s="27">
        <v>47912.245211991773</v>
      </c>
    </row>
    <row r="2403" spans="1:20">
      <c r="A2403" s="28" t="s">
        <v>2860</v>
      </c>
      <c r="B2403" s="22" t="s">
        <v>111</v>
      </c>
      <c r="C2403" s="22" t="s">
        <v>32</v>
      </c>
      <c r="D2403" s="22" t="s">
        <v>105</v>
      </c>
      <c r="E2403" s="22" t="s">
        <v>26</v>
      </c>
      <c r="F2403" s="23">
        <v>41623</v>
      </c>
      <c r="G2403" s="24" t="s">
        <v>27</v>
      </c>
      <c r="H2403" s="25">
        <v>52161.61</v>
      </c>
      <c r="I2403" s="25">
        <v>-30082.11</v>
      </c>
      <c r="J2403" s="25">
        <v>22079.5</v>
      </c>
      <c r="K2403" s="41">
        <f t="shared" si="78"/>
        <v>2013</v>
      </c>
      <c r="L2403" s="42">
        <f t="shared" si="77"/>
        <v>228.8846267765127</v>
      </c>
      <c r="M2403" s="39">
        <f>(VLOOKUP(DATE(2005,12,1),IGPM!A:B,2,1)/VLOOKUP(DATE(YEAR(F2403),MONTH(F2403),1),IGPM!A:B,2,1))*H2403</f>
        <v>32458.072180210635</v>
      </c>
      <c r="N2403" s="26" t="s">
        <v>28</v>
      </c>
      <c r="O2403" s="26" t="s">
        <v>29</v>
      </c>
      <c r="P2403" s="25">
        <v>-30082.11</v>
      </c>
      <c r="Q2403" s="25">
        <v>22079.5</v>
      </c>
      <c r="R2403" s="25">
        <v>116029.42584991737</v>
      </c>
      <c r="S2403" s="25">
        <v>-66915.303259505556</v>
      </c>
      <c r="T2403" s="27">
        <v>49114.122590411818</v>
      </c>
    </row>
    <row r="2404" spans="1:20">
      <c r="A2404" s="28" t="s">
        <v>2861</v>
      </c>
      <c r="B2404" s="22" t="s">
        <v>996</v>
      </c>
      <c r="C2404" s="22" t="s">
        <v>32</v>
      </c>
      <c r="D2404" s="22" t="s">
        <v>105</v>
      </c>
      <c r="E2404" s="22" t="s">
        <v>26</v>
      </c>
      <c r="F2404" s="23">
        <v>41623</v>
      </c>
      <c r="G2404" s="24" t="s">
        <v>27</v>
      </c>
      <c r="H2404" s="25">
        <v>247146.67</v>
      </c>
      <c r="I2404" s="25">
        <v>-124133.22</v>
      </c>
      <c r="J2404" s="25">
        <v>123013.45000000001</v>
      </c>
      <c r="K2404" s="41">
        <f t="shared" si="78"/>
        <v>2013</v>
      </c>
      <c r="L2404" s="42">
        <f t="shared" si="77"/>
        <v>262.80926604497972</v>
      </c>
      <c r="M2404" s="39">
        <f>(VLOOKUP(DATE(2005,12,1),IGPM!A:B,2,1)/VLOOKUP(DATE(YEAR(F2404),MONTH(F2404),1),IGPM!A:B,2,1))*H2404</f>
        <v>153789.43353088025</v>
      </c>
      <c r="N2404" s="26" t="s">
        <v>28</v>
      </c>
      <c r="O2404" s="26" t="s">
        <v>29</v>
      </c>
      <c r="P2404" s="25">
        <v>-124133.22</v>
      </c>
      <c r="Q2404" s="25">
        <v>123013.45000000001</v>
      </c>
      <c r="R2404" s="25">
        <v>549758.45685781166</v>
      </c>
      <c r="S2404" s="25">
        <v>-276124.64886535291</v>
      </c>
      <c r="T2404" s="27">
        <v>273633.80799245875</v>
      </c>
    </row>
    <row r="2405" spans="1:20">
      <c r="A2405" s="28" t="s">
        <v>2862</v>
      </c>
      <c r="B2405" s="22" t="s">
        <v>160</v>
      </c>
      <c r="C2405" s="22" t="s">
        <v>24</v>
      </c>
      <c r="D2405" s="22" t="s">
        <v>105</v>
      </c>
      <c r="E2405" s="22" t="s">
        <v>26</v>
      </c>
      <c r="F2405" s="23">
        <v>41623</v>
      </c>
      <c r="G2405" s="24" t="s">
        <v>27</v>
      </c>
      <c r="H2405" s="25">
        <v>32290.52</v>
      </c>
      <c r="I2405" s="25">
        <v>-19287.59</v>
      </c>
      <c r="J2405" s="25">
        <v>13002.93</v>
      </c>
      <c r="K2405" s="41">
        <f t="shared" si="78"/>
        <v>2013</v>
      </c>
      <c r="L2405" s="42">
        <f t="shared" si="77"/>
        <v>220.98917697856496</v>
      </c>
      <c r="M2405" s="39">
        <f>(VLOOKUP(DATE(2005,12,1),IGPM!A:B,2,1)/VLOOKUP(DATE(YEAR(F2405),MONTH(F2405),1),IGPM!A:B,2,1))*H2405</f>
        <v>20093.092005720973</v>
      </c>
      <c r="N2405" s="26" t="s">
        <v>28</v>
      </c>
      <c r="O2405" s="26" t="s">
        <v>29</v>
      </c>
      <c r="P2405" s="25">
        <v>-19287.59</v>
      </c>
      <c r="Q2405" s="25">
        <v>13002.93</v>
      </c>
      <c r="R2405" s="25">
        <v>71827.738752605102</v>
      </c>
      <c r="S2405" s="25">
        <v>-42903.736938499555</v>
      </c>
      <c r="T2405" s="27">
        <v>28924.001814105548</v>
      </c>
    </row>
    <row r="2406" spans="1:20">
      <c r="A2406" s="28" t="s">
        <v>2863</v>
      </c>
      <c r="B2406" s="22" t="s">
        <v>77</v>
      </c>
      <c r="C2406" s="22" t="s">
        <v>32</v>
      </c>
      <c r="D2406" s="22" t="s">
        <v>105</v>
      </c>
      <c r="E2406" s="22" t="s">
        <v>26</v>
      </c>
      <c r="F2406" s="23">
        <v>41623</v>
      </c>
      <c r="G2406" s="24" t="s">
        <v>27</v>
      </c>
      <c r="H2406" s="25">
        <v>17387.2</v>
      </c>
      <c r="I2406" s="25">
        <v>-10563.68</v>
      </c>
      <c r="J2406" s="25">
        <v>6823.52</v>
      </c>
      <c r="K2406" s="41">
        <f t="shared" si="78"/>
        <v>2013</v>
      </c>
      <c r="L2406" s="42">
        <f t="shared" si="77"/>
        <v>217.26428668797237</v>
      </c>
      <c r="M2406" s="39">
        <f>(VLOOKUP(DATE(2005,12,1),IGPM!A:B,2,1)/VLOOKUP(DATE(YEAR(F2406),MONTH(F2406),1),IGPM!A:B,2,1))*H2406</f>
        <v>10819.355319204265</v>
      </c>
      <c r="N2406" s="26" t="s">
        <v>28</v>
      </c>
      <c r="O2406" s="26" t="s">
        <v>29</v>
      </c>
      <c r="P2406" s="25">
        <v>-10563.68</v>
      </c>
      <c r="Q2406" s="25">
        <v>6823.52</v>
      </c>
      <c r="R2406" s="25">
        <v>38676.467868566237</v>
      </c>
      <c r="S2406" s="25">
        <v>-23498.08077745789</v>
      </c>
      <c r="T2406" s="27">
        <v>15178.387091108347</v>
      </c>
    </row>
    <row r="2407" spans="1:20">
      <c r="A2407" s="28" t="s">
        <v>2864</v>
      </c>
      <c r="B2407" s="22" t="s">
        <v>77</v>
      </c>
      <c r="C2407" s="22" t="s">
        <v>32</v>
      </c>
      <c r="D2407" s="22" t="s">
        <v>105</v>
      </c>
      <c r="E2407" s="22" t="s">
        <v>26</v>
      </c>
      <c r="F2407" s="23">
        <v>41623</v>
      </c>
      <c r="G2407" s="24" t="s">
        <v>27</v>
      </c>
      <c r="H2407" s="25">
        <v>17387.2</v>
      </c>
      <c r="I2407" s="25">
        <v>-10563.68</v>
      </c>
      <c r="J2407" s="25">
        <v>6823.52</v>
      </c>
      <c r="K2407" s="41">
        <f t="shared" si="78"/>
        <v>2013</v>
      </c>
      <c r="L2407" s="42">
        <f t="shared" si="77"/>
        <v>217.26428668797237</v>
      </c>
      <c r="M2407" s="39">
        <f>(VLOOKUP(DATE(2005,12,1),IGPM!A:B,2,1)/VLOOKUP(DATE(YEAR(F2407),MONTH(F2407),1),IGPM!A:B,2,1))*H2407</f>
        <v>10819.355319204265</v>
      </c>
      <c r="N2407" s="26" t="s">
        <v>28</v>
      </c>
      <c r="O2407" s="26" t="s">
        <v>29</v>
      </c>
      <c r="P2407" s="25">
        <v>-10563.68</v>
      </c>
      <c r="Q2407" s="25">
        <v>6823.52</v>
      </c>
      <c r="R2407" s="25">
        <v>38676.467868566237</v>
      </c>
      <c r="S2407" s="25">
        <v>-23498.08077745789</v>
      </c>
      <c r="T2407" s="27">
        <v>15178.387091108347</v>
      </c>
    </row>
    <row r="2408" spans="1:20">
      <c r="A2408" s="28" t="s">
        <v>2865</v>
      </c>
      <c r="B2408" s="22" t="s">
        <v>23</v>
      </c>
      <c r="C2408" s="22" t="s">
        <v>24</v>
      </c>
      <c r="D2408" s="22" t="s">
        <v>105</v>
      </c>
      <c r="E2408" s="22" t="s">
        <v>26</v>
      </c>
      <c r="F2408" s="23">
        <v>41623</v>
      </c>
      <c r="G2408" s="24" t="s">
        <v>27</v>
      </c>
      <c r="H2408" s="25">
        <v>12419.43</v>
      </c>
      <c r="I2408" s="25">
        <v>-7545.49</v>
      </c>
      <c r="J2408" s="25">
        <v>4873.9400000000005</v>
      </c>
      <c r="K2408" s="41">
        <f t="shared" si="78"/>
        <v>2013</v>
      </c>
      <c r="L2408" s="42">
        <f t="shared" si="77"/>
        <v>217.26418827670568</v>
      </c>
      <c r="M2408" s="39">
        <f>(VLOOKUP(DATE(2005,12,1),IGPM!A:B,2,1)/VLOOKUP(DATE(YEAR(F2408),MONTH(F2408),1),IGPM!A:B,2,1))*H2408</f>
        <v>7728.1118312313092</v>
      </c>
      <c r="N2408" s="26" t="s">
        <v>28</v>
      </c>
      <c r="O2408" s="26" t="s">
        <v>29</v>
      </c>
      <c r="P2408" s="25">
        <v>-7545.49</v>
      </c>
      <c r="Q2408" s="25">
        <v>4873.9400000000005</v>
      </c>
      <c r="R2408" s="25">
        <v>27626.051655292835</v>
      </c>
      <c r="S2408" s="25">
        <v>-16784.352945706487</v>
      </c>
      <c r="T2408" s="27">
        <v>10841.698709586348</v>
      </c>
    </row>
    <row r="2409" spans="1:20">
      <c r="A2409" s="28" t="s">
        <v>2866</v>
      </c>
      <c r="B2409" s="22" t="s">
        <v>768</v>
      </c>
      <c r="C2409" s="22" t="s">
        <v>82</v>
      </c>
      <c r="D2409" s="22" t="s">
        <v>105</v>
      </c>
      <c r="E2409" s="22" t="s">
        <v>26</v>
      </c>
      <c r="F2409" s="23">
        <v>41623</v>
      </c>
      <c r="G2409" s="24" t="s">
        <v>27</v>
      </c>
      <c r="H2409" s="25">
        <v>8693.6</v>
      </c>
      <c r="I2409" s="25">
        <v>-8693.6</v>
      </c>
      <c r="J2409" s="25">
        <v>0</v>
      </c>
      <c r="K2409" s="41">
        <f t="shared" si="78"/>
        <v>2013</v>
      </c>
      <c r="L2409" s="42">
        <f t="shared" si="77"/>
        <v>132</v>
      </c>
      <c r="M2409" s="39">
        <f>(VLOOKUP(DATE(2005,12,1),IGPM!A:B,2,1)/VLOOKUP(DATE(YEAR(F2409),MONTH(F2409),1),IGPM!A:B,2,1))*H2409</f>
        <v>5409.6776596021327</v>
      </c>
      <c r="N2409" s="26" t="s">
        <v>28</v>
      </c>
      <c r="O2409" s="26" t="s">
        <v>29</v>
      </c>
      <c r="P2409" s="25">
        <v>-8693.6</v>
      </c>
      <c r="Q2409" s="25">
        <v>0</v>
      </c>
      <c r="R2409" s="25">
        <v>19338.233934283118</v>
      </c>
      <c r="S2409" s="25">
        <v>-19338.233934283118</v>
      </c>
      <c r="T2409" s="27">
        <v>0</v>
      </c>
    </row>
    <row r="2410" spans="1:20">
      <c r="A2410" s="28" t="s">
        <v>2867</v>
      </c>
      <c r="B2410" s="22" t="s">
        <v>913</v>
      </c>
      <c r="C2410" s="22" t="s">
        <v>24</v>
      </c>
      <c r="D2410" s="22" t="s">
        <v>105</v>
      </c>
      <c r="E2410" s="22" t="s">
        <v>26</v>
      </c>
      <c r="F2410" s="23">
        <v>41623</v>
      </c>
      <c r="G2410" s="24" t="s">
        <v>27</v>
      </c>
      <c r="H2410" s="25">
        <v>50919.67</v>
      </c>
      <c r="I2410" s="25">
        <v>-50919.67</v>
      </c>
      <c r="J2410" s="25">
        <v>0</v>
      </c>
      <c r="K2410" s="41">
        <f t="shared" si="78"/>
        <v>2013</v>
      </c>
      <c r="L2410" s="42">
        <f t="shared" si="77"/>
        <v>132</v>
      </c>
      <c r="M2410" s="39">
        <f>(VLOOKUP(DATE(2005,12,1),IGPM!A:B,2,1)/VLOOKUP(DATE(YEAR(F2410),MONTH(F2410),1),IGPM!A:B,2,1))*H2410</f>
        <v>31685.262863866854</v>
      </c>
      <c r="N2410" s="26" t="s">
        <v>28</v>
      </c>
      <c r="O2410" s="26" t="s">
        <v>29</v>
      </c>
      <c r="P2410" s="25">
        <v>-50919.67</v>
      </c>
      <c r="Q2410" s="25">
        <v>0</v>
      </c>
      <c r="R2410" s="25">
        <v>113266.82735765369</v>
      </c>
      <c r="S2410" s="25">
        <v>-113266.82735765369</v>
      </c>
      <c r="T2410" s="27">
        <v>0</v>
      </c>
    </row>
    <row r="2411" spans="1:20">
      <c r="A2411" s="28" t="s">
        <v>2868</v>
      </c>
      <c r="B2411" s="22" t="s">
        <v>2462</v>
      </c>
      <c r="C2411" s="22" t="s">
        <v>24</v>
      </c>
      <c r="D2411" s="22" t="s">
        <v>105</v>
      </c>
      <c r="E2411" s="22" t="s">
        <v>26</v>
      </c>
      <c r="F2411" s="23">
        <v>41623</v>
      </c>
      <c r="G2411" s="24" t="s">
        <v>27</v>
      </c>
      <c r="H2411" s="25">
        <v>9935.5400000000009</v>
      </c>
      <c r="I2411" s="25">
        <v>-9935.5400000000009</v>
      </c>
      <c r="J2411" s="25">
        <v>0</v>
      </c>
      <c r="K2411" s="41">
        <f t="shared" si="78"/>
        <v>2013</v>
      </c>
      <c r="L2411" s="42">
        <f t="shared" si="77"/>
        <v>132</v>
      </c>
      <c r="M2411" s="39">
        <f>(VLOOKUP(DATE(2005,12,1),IGPM!A:B,2,1)/VLOOKUP(DATE(YEAR(F2411),MONTH(F2411),1),IGPM!A:B,2,1))*H2411</f>
        <v>6182.4869759459107</v>
      </c>
      <c r="N2411" s="26" t="s">
        <v>28</v>
      </c>
      <c r="O2411" s="26" t="s">
        <v>29</v>
      </c>
      <c r="P2411" s="25">
        <v>-9935.5400000000009</v>
      </c>
      <c r="Q2411" s="25">
        <v>0</v>
      </c>
      <c r="R2411" s="25">
        <v>22100.832426546807</v>
      </c>
      <c r="S2411" s="25">
        <v>-22100.832426546807</v>
      </c>
      <c r="T2411" s="27">
        <v>0</v>
      </c>
    </row>
    <row r="2412" spans="1:20">
      <c r="A2412" s="28" t="s">
        <v>2869</v>
      </c>
      <c r="B2412" s="22" t="s">
        <v>245</v>
      </c>
      <c r="C2412" s="22" t="s">
        <v>24</v>
      </c>
      <c r="D2412" s="22" t="s">
        <v>105</v>
      </c>
      <c r="E2412" s="22" t="s">
        <v>26</v>
      </c>
      <c r="F2412" s="23">
        <v>41623</v>
      </c>
      <c r="G2412" s="24" t="s">
        <v>27</v>
      </c>
      <c r="H2412" s="25">
        <v>3725.83</v>
      </c>
      <c r="I2412" s="25">
        <v>-3725.83</v>
      </c>
      <c r="J2412" s="25">
        <v>0</v>
      </c>
      <c r="K2412" s="41">
        <f t="shared" si="78"/>
        <v>2013</v>
      </c>
      <c r="L2412" s="42">
        <f t="shared" si="77"/>
        <v>132</v>
      </c>
      <c r="M2412" s="39">
        <f>(VLOOKUP(DATE(2005,12,1),IGPM!A:B,2,1)/VLOOKUP(DATE(YEAR(F2412),MONTH(F2412),1),IGPM!A:B,2,1))*H2412</f>
        <v>2318.4341716291769</v>
      </c>
      <c r="N2412" s="26" t="s">
        <v>28</v>
      </c>
      <c r="O2412" s="26" t="s">
        <v>29</v>
      </c>
      <c r="P2412" s="25">
        <v>-3725.83</v>
      </c>
      <c r="Q2412" s="25">
        <v>0</v>
      </c>
      <c r="R2412" s="25">
        <v>8287.8177210097165</v>
      </c>
      <c r="S2412" s="25">
        <v>-8287.8177210097165</v>
      </c>
      <c r="T2412" s="27">
        <v>0</v>
      </c>
    </row>
    <row r="2413" spans="1:20">
      <c r="A2413" s="28" t="s">
        <v>2870</v>
      </c>
      <c r="B2413" s="22" t="s">
        <v>1430</v>
      </c>
      <c r="C2413" s="22" t="s">
        <v>24</v>
      </c>
      <c r="D2413" s="22" t="s">
        <v>105</v>
      </c>
      <c r="E2413" s="22" t="s">
        <v>26</v>
      </c>
      <c r="F2413" s="23">
        <v>41623</v>
      </c>
      <c r="G2413" s="24" t="s">
        <v>27</v>
      </c>
      <c r="H2413" s="25">
        <v>6209.72</v>
      </c>
      <c r="I2413" s="25">
        <v>-6209.72</v>
      </c>
      <c r="J2413" s="25">
        <v>0</v>
      </c>
      <c r="K2413" s="41">
        <f t="shared" si="78"/>
        <v>2013</v>
      </c>
      <c r="L2413" s="42">
        <f t="shared" si="77"/>
        <v>132</v>
      </c>
      <c r="M2413" s="39">
        <f>(VLOOKUP(DATE(2005,12,1),IGPM!A:B,2,1)/VLOOKUP(DATE(YEAR(F2413),MONTH(F2413),1),IGPM!A:B,2,1))*H2413</f>
        <v>3864.0590269145755</v>
      </c>
      <c r="N2413" s="26" t="s">
        <v>28</v>
      </c>
      <c r="O2413" s="26" t="s">
        <v>29</v>
      </c>
      <c r="P2413" s="25">
        <v>-6209.72</v>
      </c>
      <c r="Q2413" s="25">
        <v>0</v>
      </c>
      <c r="R2413" s="25">
        <v>13813.036949755748</v>
      </c>
      <c r="S2413" s="25">
        <v>-13813.036949755748</v>
      </c>
      <c r="T2413" s="27">
        <v>0</v>
      </c>
    </row>
    <row r="2414" spans="1:20">
      <c r="A2414" s="28" t="s">
        <v>2871</v>
      </c>
      <c r="B2414" s="22" t="s">
        <v>2872</v>
      </c>
      <c r="C2414" s="22" t="s">
        <v>24</v>
      </c>
      <c r="D2414" s="22" t="s">
        <v>105</v>
      </c>
      <c r="E2414" s="22" t="s">
        <v>26</v>
      </c>
      <c r="F2414" s="23">
        <v>41623</v>
      </c>
      <c r="G2414" s="24" t="s">
        <v>27</v>
      </c>
      <c r="H2414" s="25">
        <v>47193.84</v>
      </c>
      <c r="I2414" s="25">
        <v>-47193.84</v>
      </c>
      <c r="J2414" s="25">
        <v>0</v>
      </c>
      <c r="K2414" s="41">
        <f t="shared" si="78"/>
        <v>2013</v>
      </c>
      <c r="L2414" s="42">
        <f t="shared" si="77"/>
        <v>132</v>
      </c>
      <c r="M2414" s="39">
        <f>(VLOOKUP(DATE(2005,12,1),IGPM!A:B,2,1)/VLOOKUP(DATE(YEAR(F2414),MONTH(F2414),1),IGPM!A:B,2,1))*H2414</f>
        <v>29366.828692237676</v>
      </c>
      <c r="N2414" s="26" t="s">
        <v>28</v>
      </c>
      <c r="O2414" s="26" t="s">
        <v>29</v>
      </c>
      <c r="P2414" s="25">
        <v>-47193.84</v>
      </c>
      <c r="Q2414" s="25">
        <v>0</v>
      </c>
      <c r="R2414" s="25">
        <v>104979.00963664397</v>
      </c>
      <c r="S2414" s="25">
        <v>-104979.00963664397</v>
      </c>
      <c r="T2414" s="27">
        <v>0</v>
      </c>
    </row>
    <row r="2415" spans="1:20">
      <c r="A2415" s="28" t="s">
        <v>2873</v>
      </c>
      <c r="B2415" s="22" t="s">
        <v>2874</v>
      </c>
      <c r="C2415" s="22" t="s">
        <v>32</v>
      </c>
      <c r="D2415" s="22" t="s">
        <v>105</v>
      </c>
      <c r="E2415" s="22" t="s">
        <v>26</v>
      </c>
      <c r="F2415" s="23">
        <v>41623</v>
      </c>
      <c r="G2415" s="24" t="s">
        <v>27</v>
      </c>
      <c r="H2415" s="25">
        <v>1241.95</v>
      </c>
      <c r="I2415" s="25">
        <v>-528.79999999999995</v>
      </c>
      <c r="J2415" s="25">
        <v>713.15000000000009</v>
      </c>
      <c r="K2415" s="41">
        <f t="shared" si="78"/>
        <v>2013</v>
      </c>
      <c r="L2415" s="42">
        <f t="shared" si="77"/>
        <v>310.01777609682301</v>
      </c>
      <c r="M2415" s="39">
        <f>(VLOOKUP(DATE(2005,12,1),IGPM!A:B,2,1)/VLOOKUP(DATE(YEAR(F2415),MONTH(F2415),1),IGPM!A:B,2,1))*H2415</f>
        <v>772.81553894162005</v>
      </c>
      <c r="N2415" s="26" t="s">
        <v>28</v>
      </c>
      <c r="O2415" s="26" t="s">
        <v>29</v>
      </c>
      <c r="P2415" s="25">
        <v>-528.79999999999995</v>
      </c>
      <c r="Q2415" s="25">
        <v>713.15000000000009</v>
      </c>
      <c r="R2415" s="25">
        <v>2762.6207364823454</v>
      </c>
      <c r="S2415" s="25">
        <v>-1176.2742827423522</v>
      </c>
      <c r="T2415" s="27">
        <v>1586.3464537399932</v>
      </c>
    </row>
    <row r="2416" spans="1:20">
      <c r="A2416" s="28" t="s">
        <v>2875</v>
      </c>
      <c r="B2416" s="22" t="s">
        <v>68</v>
      </c>
      <c r="C2416" s="22" t="s">
        <v>69</v>
      </c>
      <c r="D2416" s="22" t="s">
        <v>105</v>
      </c>
      <c r="E2416" s="22" t="s">
        <v>26</v>
      </c>
      <c r="F2416" s="23">
        <v>41623</v>
      </c>
      <c r="G2416" s="24" t="s">
        <v>27</v>
      </c>
      <c r="H2416" s="25">
        <v>3001805</v>
      </c>
      <c r="I2416" s="25">
        <v>-1544305.49</v>
      </c>
      <c r="J2416" s="25">
        <v>1457499.51</v>
      </c>
      <c r="K2416" s="41">
        <f t="shared" si="78"/>
        <v>2013</v>
      </c>
      <c r="L2416" s="42">
        <f t="shared" si="77"/>
        <v>256.58023141522341</v>
      </c>
      <c r="M2416" s="39">
        <f>(VLOOKUP(DATE(2005,12,1),IGPM!A:B,2,1)/VLOOKUP(DATE(YEAR(F2416),MONTH(F2416),1),IGPM!A:B,2,1))*H2416</f>
        <v>1867902.531400338</v>
      </c>
      <c r="N2416" s="26" t="s">
        <v>28</v>
      </c>
      <c r="O2416" s="26" t="s">
        <v>29</v>
      </c>
      <c r="P2416" s="25">
        <v>-1544305.49</v>
      </c>
      <c r="Q2416" s="25">
        <v>1457499.51</v>
      </c>
      <c r="R2416" s="25">
        <v>6677280.679476941</v>
      </c>
      <c r="S2416" s="25">
        <v>-3435186.899744377</v>
      </c>
      <c r="T2416" s="27">
        <v>3242093.779732564</v>
      </c>
    </row>
    <row r="2417" spans="1:20">
      <c r="A2417" s="28" t="s">
        <v>2876</v>
      </c>
      <c r="B2417" s="22" t="s">
        <v>68</v>
      </c>
      <c r="C2417" s="22" t="s">
        <v>69</v>
      </c>
      <c r="D2417" s="22" t="s">
        <v>105</v>
      </c>
      <c r="E2417" s="22" t="s">
        <v>26</v>
      </c>
      <c r="F2417" s="23">
        <v>41623</v>
      </c>
      <c r="G2417" s="24" t="s">
        <v>27</v>
      </c>
      <c r="H2417" s="25">
        <v>118909.63</v>
      </c>
      <c r="I2417" s="25">
        <v>-61298.77</v>
      </c>
      <c r="J2417" s="25">
        <v>57610.860000000008</v>
      </c>
      <c r="K2417" s="41">
        <f t="shared" si="78"/>
        <v>2013</v>
      </c>
      <c r="L2417" s="42">
        <f t="shared" si="77"/>
        <v>256.05850101070547</v>
      </c>
      <c r="M2417" s="39">
        <f>(VLOOKUP(DATE(2005,12,1),IGPM!A:B,2,1)/VLOOKUP(DATE(YEAR(F2417),MONTH(F2417),1),IGPM!A:B,2,1))*H2417</f>
        <v>73992.680698738783</v>
      </c>
      <c r="N2417" s="26" t="s">
        <v>28</v>
      </c>
      <c r="O2417" s="26" t="s">
        <v>29</v>
      </c>
      <c r="P2417" s="25">
        <v>-61298.77</v>
      </c>
      <c r="Q2417" s="25">
        <v>57610.860000000008</v>
      </c>
      <c r="R2417" s="25">
        <v>264505.18105031864</v>
      </c>
      <c r="S2417" s="25">
        <v>-136354.32434708474</v>
      </c>
      <c r="T2417" s="27">
        <v>128150.85670323391</v>
      </c>
    </row>
    <row r="2418" spans="1:20">
      <c r="A2418" s="28" t="s">
        <v>2877</v>
      </c>
      <c r="B2418" s="22" t="s">
        <v>68</v>
      </c>
      <c r="C2418" s="22" t="s">
        <v>69</v>
      </c>
      <c r="D2418" s="22" t="s">
        <v>105</v>
      </c>
      <c r="E2418" s="22" t="s">
        <v>26</v>
      </c>
      <c r="F2418" s="23">
        <v>41623</v>
      </c>
      <c r="G2418" s="24" t="s">
        <v>27</v>
      </c>
      <c r="H2418" s="25">
        <v>61872.82</v>
      </c>
      <c r="I2418" s="25">
        <v>-31896.39</v>
      </c>
      <c r="J2418" s="25">
        <v>29976.43</v>
      </c>
      <c r="K2418" s="41">
        <f t="shared" si="78"/>
        <v>2013</v>
      </c>
      <c r="L2418" s="42">
        <f t="shared" si="77"/>
        <v>256.05443876250575</v>
      </c>
      <c r="M2418" s="39">
        <f>(VLOOKUP(DATE(2005,12,1),IGPM!A:B,2,1)/VLOOKUP(DATE(YEAR(F2418),MONTH(F2418),1),IGPM!A:B,2,1))*H2418</f>
        <v>38500.96761877519</v>
      </c>
      <c r="N2418" s="26" t="s">
        <v>28</v>
      </c>
      <c r="O2418" s="26" t="s">
        <v>29</v>
      </c>
      <c r="P2418" s="25">
        <v>-31896.39</v>
      </c>
      <c r="Q2418" s="25">
        <v>29976.43</v>
      </c>
      <c r="R2418" s="25">
        <v>137631.25371926374</v>
      </c>
      <c r="S2418" s="25">
        <v>-70951.027362557361</v>
      </c>
      <c r="T2418" s="27">
        <v>66680.226356706378</v>
      </c>
    </row>
    <row r="2419" spans="1:20">
      <c r="A2419" s="28" t="s">
        <v>2878</v>
      </c>
      <c r="B2419" s="22" t="s">
        <v>2879</v>
      </c>
      <c r="C2419" s="22" t="s">
        <v>91</v>
      </c>
      <c r="D2419" s="22" t="s">
        <v>105</v>
      </c>
      <c r="E2419" s="22" t="s">
        <v>26</v>
      </c>
      <c r="F2419" s="23">
        <v>41623</v>
      </c>
      <c r="G2419" s="24" t="s">
        <v>27</v>
      </c>
      <c r="H2419" s="25">
        <v>12419.43</v>
      </c>
      <c r="I2419" s="25">
        <v>-5287.87</v>
      </c>
      <c r="J2419" s="25">
        <v>7131.56</v>
      </c>
      <c r="K2419" s="41">
        <f t="shared" si="78"/>
        <v>2013</v>
      </c>
      <c r="L2419" s="42">
        <f t="shared" si="77"/>
        <v>310.02365035449054</v>
      </c>
      <c r="M2419" s="39">
        <f>(VLOOKUP(DATE(2005,12,1),IGPM!A:B,2,1)/VLOOKUP(DATE(YEAR(F2419),MONTH(F2419),1),IGPM!A:B,2,1))*H2419</f>
        <v>7728.1118312313092</v>
      </c>
      <c r="N2419" s="26" t="s">
        <v>28</v>
      </c>
      <c r="O2419" s="26" t="s">
        <v>29</v>
      </c>
      <c r="P2419" s="25">
        <v>-5287.87</v>
      </c>
      <c r="Q2419" s="25">
        <v>7131.56</v>
      </c>
      <c r="R2419" s="25">
        <v>27626.051655292835</v>
      </c>
      <c r="S2419" s="25">
        <v>-11762.453652580942</v>
      </c>
      <c r="T2419" s="27">
        <v>15863.598002711893</v>
      </c>
    </row>
    <row r="2420" spans="1:20">
      <c r="A2420" s="28" t="s">
        <v>2880</v>
      </c>
      <c r="B2420" s="22" t="s">
        <v>90</v>
      </c>
      <c r="C2420" s="22" t="s">
        <v>91</v>
      </c>
      <c r="D2420" s="22" t="s">
        <v>105</v>
      </c>
      <c r="E2420" s="22" t="s">
        <v>26</v>
      </c>
      <c r="F2420" s="23">
        <v>41623</v>
      </c>
      <c r="G2420" s="24" t="s">
        <v>27</v>
      </c>
      <c r="H2420" s="25">
        <v>48435.78</v>
      </c>
      <c r="I2420" s="25">
        <v>-20622.68</v>
      </c>
      <c r="J2420" s="25">
        <v>27813.1</v>
      </c>
      <c r="K2420" s="41">
        <f t="shared" si="78"/>
        <v>2013</v>
      </c>
      <c r="L2420" s="42">
        <f t="shared" si="77"/>
        <v>310.02386498747978</v>
      </c>
      <c r="M2420" s="39">
        <f>(VLOOKUP(DATE(2005,12,1),IGPM!A:B,2,1)/VLOOKUP(DATE(YEAR(F2420),MONTH(F2420),1),IGPM!A:B,2,1))*H2420</f>
        <v>30139.638008581456</v>
      </c>
      <c r="N2420" s="26" t="s">
        <v>28</v>
      </c>
      <c r="O2420" s="26" t="s">
        <v>29</v>
      </c>
      <c r="P2420" s="25">
        <v>-20622.68</v>
      </c>
      <c r="Q2420" s="25">
        <v>27813.1</v>
      </c>
      <c r="R2420" s="25">
        <v>107741.60812890765</v>
      </c>
      <c r="S2420" s="25">
        <v>-45873.540327581417</v>
      </c>
      <c r="T2420" s="27">
        <v>61868.067801326237</v>
      </c>
    </row>
    <row r="2421" spans="1:20">
      <c r="A2421" s="28" t="s">
        <v>2881</v>
      </c>
      <c r="B2421" s="22" t="s">
        <v>68</v>
      </c>
      <c r="C2421" s="22" t="s">
        <v>69</v>
      </c>
      <c r="D2421" s="22" t="s">
        <v>25</v>
      </c>
      <c r="E2421" s="22" t="s">
        <v>26</v>
      </c>
      <c r="F2421" s="23">
        <v>41623</v>
      </c>
      <c r="G2421" s="24" t="s">
        <v>27</v>
      </c>
      <c r="H2421" s="25">
        <v>2085776.98</v>
      </c>
      <c r="I2421" s="25">
        <v>-1280094.22</v>
      </c>
      <c r="J2421" s="25">
        <v>805682.76</v>
      </c>
      <c r="K2421" s="41">
        <f t="shared" si="78"/>
        <v>2013</v>
      </c>
      <c r="L2421" s="42">
        <f t="shared" si="77"/>
        <v>215.07991916407531</v>
      </c>
      <c r="M2421" s="39">
        <f>(VLOOKUP(DATE(2005,12,1),IGPM!A:B,2,1)/VLOOKUP(DATE(YEAR(F2421),MONTH(F2421),1),IGPM!A:B,2,1))*H2421</f>
        <v>1297895.1333875959</v>
      </c>
      <c r="N2421" s="26" t="s">
        <v>28</v>
      </c>
      <c r="O2421" s="26" t="s">
        <v>29</v>
      </c>
      <c r="P2421" s="25">
        <v>-1280094.22</v>
      </c>
      <c r="Q2421" s="25">
        <v>805682.76</v>
      </c>
      <c r="R2421" s="25">
        <v>4639647.921917567</v>
      </c>
      <c r="S2421" s="25">
        <v>-2847469.5735119721</v>
      </c>
      <c r="T2421" s="27">
        <v>1792178.3484055949</v>
      </c>
    </row>
    <row r="2422" spans="1:20">
      <c r="A2422" s="28" t="s">
        <v>2882</v>
      </c>
      <c r="B2422" s="22" t="s">
        <v>68</v>
      </c>
      <c r="C2422" s="22" t="s">
        <v>69</v>
      </c>
      <c r="D2422" s="22" t="s">
        <v>25</v>
      </c>
      <c r="E2422" s="22" t="s">
        <v>26</v>
      </c>
      <c r="F2422" s="23">
        <v>41623</v>
      </c>
      <c r="G2422" s="24" t="s">
        <v>27</v>
      </c>
      <c r="H2422" s="25">
        <v>2085776.99</v>
      </c>
      <c r="I2422" s="25">
        <v>-1280094.22</v>
      </c>
      <c r="J2422" s="25">
        <v>805682.77</v>
      </c>
      <c r="K2422" s="41">
        <f t="shared" si="78"/>
        <v>2013</v>
      </c>
      <c r="L2422" s="42">
        <f t="shared" si="77"/>
        <v>215.0799201952494</v>
      </c>
      <c r="M2422" s="39">
        <f>(VLOOKUP(DATE(2005,12,1),IGPM!A:B,2,1)/VLOOKUP(DATE(YEAR(F2422),MONTH(F2422),1),IGPM!A:B,2,1))*H2422</f>
        <v>1297895.1396101937</v>
      </c>
      <c r="N2422" s="26" t="s">
        <v>28</v>
      </c>
      <c r="O2422" s="26" t="s">
        <v>29</v>
      </c>
      <c r="P2422" s="25">
        <v>-1280094.22</v>
      </c>
      <c r="Q2422" s="25">
        <v>805682.77</v>
      </c>
      <c r="R2422" s="25">
        <v>4639647.9441617848</v>
      </c>
      <c r="S2422" s="25">
        <v>-2847469.5735119721</v>
      </c>
      <c r="T2422" s="27">
        <v>1792178.3706498127</v>
      </c>
    </row>
    <row r="2423" spans="1:20">
      <c r="A2423" s="28" t="s">
        <v>2883</v>
      </c>
      <c r="B2423" s="22" t="s">
        <v>113</v>
      </c>
      <c r="C2423" s="22" t="s">
        <v>32</v>
      </c>
      <c r="D2423" s="22" t="s">
        <v>25</v>
      </c>
      <c r="E2423" s="22" t="s">
        <v>26</v>
      </c>
      <c r="F2423" s="23">
        <v>41623</v>
      </c>
      <c r="G2423" s="24" t="s">
        <v>27</v>
      </c>
      <c r="H2423" s="25">
        <v>3986153.22</v>
      </c>
      <c r="I2423" s="25">
        <v>-1946647</v>
      </c>
      <c r="J2423" s="25">
        <v>2039506.2200000002</v>
      </c>
      <c r="K2423" s="41">
        <f t="shared" si="78"/>
        <v>2013</v>
      </c>
      <c r="L2423" s="42">
        <f t="shared" si="77"/>
        <v>270.29668195620468</v>
      </c>
      <c r="M2423" s="39">
        <f>(VLOOKUP(DATE(2005,12,1),IGPM!A:B,2,1)/VLOOKUP(DATE(YEAR(F2423),MONTH(F2423),1),IGPM!A:B,2,1))*H2423</f>
        <v>2480422.8423190741</v>
      </c>
      <c r="N2423" s="26" t="s">
        <v>28</v>
      </c>
      <c r="O2423" s="26" t="s">
        <v>29</v>
      </c>
      <c r="P2423" s="25">
        <v>-1946647</v>
      </c>
      <c r="Q2423" s="25">
        <v>2039506.2200000002</v>
      </c>
      <c r="R2423" s="25">
        <v>8866886.3838060088</v>
      </c>
      <c r="S2423" s="25">
        <v>-4330164.1521890163</v>
      </c>
      <c r="T2423" s="27">
        <v>4536722.2316169925</v>
      </c>
    </row>
    <row r="2424" spans="1:20">
      <c r="A2424" s="28" t="s">
        <v>2884</v>
      </c>
      <c r="B2424" s="22" t="s">
        <v>113</v>
      </c>
      <c r="C2424" s="22" t="s">
        <v>32</v>
      </c>
      <c r="D2424" s="22" t="s">
        <v>25</v>
      </c>
      <c r="E2424" s="22" t="s">
        <v>26</v>
      </c>
      <c r="F2424" s="23">
        <v>41623</v>
      </c>
      <c r="G2424" s="24" t="s">
        <v>27</v>
      </c>
      <c r="H2424" s="25">
        <v>2314827.46</v>
      </c>
      <c r="I2424" s="25">
        <v>-1133161.55</v>
      </c>
      <c r="J2424" s="25">
        <v>1181665.9099999999</v>
      </c>
      <c r="K2424" s="41">
        <f t="shared" si="78"/>
        <v>2013</v>
      </c>
      <c r="L2424" s="42">
        <f t="shared" si="77"/>
        <v>269.65018776007707</v>
      </c>
      <c r="M2424" s="39">
        <f>(VLOOKUP(DATE(2005,12,1),IGPM!A:B,2,1)/VLOOKUP(DATE(YEAR(F2424),MONTH(F2424),1),IGPM!A:B,2,1))*H2424</f>
        <v>1440424.0356348979</v>
      </c>
      <c r="N2424" s="26" t="s">
        <v>28</v>
      </c>
      <c r="O2424" s="26" t="s">
        <v>29</v>
      </c>
      <c r="P2424" s="25">
        <v>-1133161.55</v>
      </c>
      <c r="Q2424" s="25">
        <v>1181665.9099999999</v>
      </c>
      <c r="R2424" s="25">
        <v>5149152.8180480348</v>
      </c>
      <c r="S2424" s="25">
        <v>-2520629.3295337786</v>
      </c>
      <c r="T2424" s="27">
        <v>2628523.4885142562</v>
      </c>
    </row>
    <row r="2425" spans="1:20">
      <c r="A2425" s="28" t="s">
        <v>2885</v>
      </c>
      <c r="B2425" s="22" t="s">
        <v>220</v>
      </c>
      <c r="C2425" s="22" t="s">
        <v>32</v>
      </c>
      <c r="D2425" s="22" t="s">
        <v>25</v>
      </c>
      <c r="E2425" s="22" t="s">
        <v>26</v>
      </c>
      <c r="F2425" s="23">
        <v>41623</v>
      </c>
      <c r="G2425" s="24" t="s">
        <v>27</v>
      </c>
      <c r="H2425" s="25">
        <v>61622.25</v>
      </c>
      <c r="I2425" s="25">
        <v>-29912.080000000002</v>
      </c>
      <c r="J2425" s="25">
        <v>31710.17</v>
      </c>
      <c r="K2425" s="41">
        <f t="shared" si="78"/>
        <v>2013</v>
      </c>
      <c r="L2425" s="42">
        <f t="shared" si="77"/>
        <v>271.93485040157685</v>
      </c>
      <c r="M2425" s="39">
        <f>(VLOOKUP(DATE(2005,12,1),IGPM!A:B,2,1)/VLOOKUP(DATE(YEAR(F2425),MONTH(F2425),1),IGPM!A:B,2,1))*H2425</f>
        <v>38345.047984657387</v>
      </c>
      <c r="N2425" s="26" t="s">
        <v>28</v>
      </c>
      <c r="O2425" s="26" t="s">
        <v>29</v>
      </c>
      <c r="P2425" s="25">
        <v>-29912.080000000002</v>
      </c>
      <c r="Q2425" s="25">
        <v>31710.17</v>
      </c>
      <c r="R2425" s="25">
        <v>137073.88033229939</v>
      </c>
      <c r="S2425" s="25">
        <v>-66537.084809629087</v>
      </c>
      <c r="T2425" s="27">
        <v>70536.795522670305</v>
      </c>
    </row>
    <row r="2426" spans="1:20">
      <c r="A2426" s="28" t="s">
        <v>2886</v>
      </c>
      <c r="B2426" s="22" t="s">
        <v>220</v>
      </c>
      <c r="C2426" s="22" t="s">
        <v>32</v>
      </c>
      <c r="D2426" s="22" t="s">
        <v>25</v>
      </c>
      <c r="E2426" s="22" t="s">
        <v>26</v>
      </c>
      <c r="F2426" s="23">
        <v>41623</v>
      </c>
      <c r="G2426" s="24" t="s">
        <v>27</v>
      </c>
      <c r="H2426" s="25">
        <v>61622.25</v>
      </c>
      <c r="I2426" s="25">
        <v>-29912.080000000002</v>
      </c>
      <c r="J2426" s="25">
        <v>31710.17</v>
      </c>
      <c r="K2426" s="41">
        <f t="shared" si="78"/>
        <v>2013</v>
      </c>
      <c r="L2426" s="42">
        <f t="shared" si="77"/>
        <v>271.93485040157685</v>
      </c>
      <c r="M2426" s="39">
        <f>(VLOOKUP(DATE(2005,12,1),IGPM!A:B,2,1)/VLOOKUP(DATE(YEAR(F2426),MONTH(F2426),1),IGPM!A:B,2,1))*H2426</f>
        <v>38345.047984657387</v>
      </c>
      <c r="N2426" s="26" t="s">
        <v>28</v>
      </c>
      <c r="O2426" s="26" t="s">
        <v>29</v>
      </c>
      <c r="P2426" s="25">
        <v>-29912.080000000002</v>
      </c>
      <c r="Q2426" s="25">
        <v>31710.17</v>
      </c>
      <c r="R2426" s="25">
        <v>137073.88033229939</v>
      </c>
      <c r="S2426" s="25">
        <v>-66537.084809629087</v>
      </c>
      <c r="T2426" s="27">
        <v>70536.795522670305</v>
      </c>
    </row>
    <row r="2427" spans="1:20">
      <c r="A2427" s="28" t="s">
        <v>2887</v>
      </c>
      <c r="B2427" s="22" t="s">
        <v>734</v>
      </c>
      <c r="C2427" s="22" t="s">
        <v>32</v>
      </c>
      <c r="D2427" s="22" t="s">
        <v>25</v>
      </c>
      <c r="E2427" s="22" t="s">
        <v>26</v>
      </c>
      <c r="F2427" s="23">
        <v>41623</v>
      </c>
      <c r="G2427" s="24" t="s">
        <v>27</v>
      </c>
      <c r="H2427" s="25">
        <v>9786.51</v>
      </c>
      <c r="I2427" s="25">
        <v>-4829.45</v>
      </c>
      <c r="J2427" s="25">
        <v>4957.0600000000004</v>
      </c>
      <c r="K2427" s="41">
        <f t="shared" si="78"/>
        <v>2013</v>
      </c>
      <c r="L2427" s="42">
        <f t="shared" si="77"/>
        <v>267.48787543094971</v>
      </c>
      <c r="M2427" s="39">
        <f>(VLOOKUP(DATE(2005,12,1),IGPM!A:B,2,1)/VLOOKUP(DATE(YEAR(F2427),MONTH(F2427),1),IGPM!A:B,2,1))*H2427</f>
        <v>6089.7516003120527</v>
      </c>
      <c r="N2427" s="26" t="s">
        <v>28</v>
      </c>
      <c r="O2427" s="26" t="s">
        <v>29</v>
      </c>
      <c r="P2427" s="25">
        <v>-4829.45</v>
      </c>
      <c r="Q2427" s="25">
        <v>4957.0600000000004</v>
      </c>
      <c r="R2427" s="25">
        <v>21769.326835856387</v>
      </c>
      <c r="S2427" s="25">
        <v>-10742.734180767877</v>
      </c>
      <c r="T2427" s="27">
        <v>11026.592655088511</v>
      </c>
    </row>
    <row r="2428" spans="1:20">
      <c r="A2428" s="28" t="s">
        <v>2888</v>
      </c>
      <c r="B2428" s="22" t="s">
        <v>734</v>
      </c>
      <c r="C2428" s="22" t="s">
        <v>32</v>
      </c>
      <c r="D2428" s="22" t="s">
        <v>25</v>
      </c>
      <c r="E2428" s="22" t="s">
        <v>26</v>
      </c>
      <c r="F2428" s="23">
        <v>41623</v>
      </c>
      <c r="G2428" s="24" t="s">
        <v>27</v>
      </c>
      <c r="H2428" s="25">
        <v>9786.51</v>
      </c>
      <c r="I2428" s="25">
        <v>-4829.45</v>
      </c>
      <c r="J2428" s="25">
        <v>4957.0600000000004</v>
      </c>
      <c r="K2428" s="41">
        <f t="shared" si="78"/>
        <v>2013</v>
      </c>
      <c r="L2428" s="42">
        <f t="shared" si="77"/>
        <v>267.48787543094971</v>
      </c>
      <c r="M2428" s="39">
        <f>(VLOOKUP(DATE(2005,12,1),IGPM!A:B,2,1)/VLOOKUP(DATE(YEAR(F2428),MONTH(F2428),1),IGPM!A:B,2,1))*H2428</f>
        <v>6089.7516003120527</v>
      </c>
      <c r="N2428" s="26" t="s">
        <v>28</v>
      </c>
      <c r="O2428" s="26" t="s">
        <v>29</v>
      </c>
      <c r="P2428" s="25">
        <v>-4829.45</v>
      </c>
      <c r="Q2428" s="25">
        <v>4957.0600000000004</v>
      </c>
      <c r="R2428" s="25">
        <v>21769.326835856387</v>
      </c>
      <c r="S2428" s="25">
        <v>-10742.734180767877</v>
      </c>
      <c r="T2428" s="27">
        <v>11026.592655088511</v>
      </c>
    </row>
    <row r="2429" spans="1:20">
      <c r="A2429" s="28" t="s">
        <v>2889</v>
      </c>
      <c r="B2429" s="22" t="s">
        <v>867</v>
      </c>
      <c r="C2429" s="22" t="s">
        <v>32</v>
      </c>
      <c r="D2429" s="22" t="s">
        <v>25</v>
      </c>
      <c r="E2429" s="22" t="s">
        <v>26</v>
      </c>
      <c r="F2429" s="23">
        <v>41623</v>
      </c>
      <c r="G2429" s="24" t="s">
        <v>27</v>
      </c>
      <c r="H2429" s="25">
        <v>5010.32</v>
      </c>
      <c r="I2429" s="25">
        <v>-2432.0700000000002</v>
      </c>
      <c r="J2429" s="25">
        <v>2578.2499999999995</v>
      </c>
      <c r="K2429" s="41">
        <f t="shared" si="78"/>
        <v>2013</v>
      </c>
      <c r="L2429" s="42">
        <f t="shared" si="77"/>
        <v>271.93388348197215</v>
      </c>
      <c r="M2429" s="39">
        <f>(VLOOKUP(DATE(2005,12,1),IGPM!A:B,2,1)/VLOOKUP(DATE(YEAR(F2429),MONTH(F2429),1),IGPM!A:B,2,1))*H2429</f>
        <v>3117.7206417891039</v>
      </c>
      <c r="N2429" s="26" t="s">
        <v>28</v>
      </c>
      <c r="O2429" s="26" t="s">
        <v>29</v>
      </c>
      <c r="P2429" s="25">
        <v>-2432.0700000000002</v>
      </c>
      <c r="Q2429" s="25">
        <v>2578.2499999999995</v>
      </c>
      <c r="R2429" s="25">
        <v>11145.065363671825</v>
      </c>
      <c r="S2429" s="25">
        <v>-5409.9496876497587</v>
      </c>
      <c r="T2429" s="27">
        <v>5735.1156760220665</v>
      </c>
    </row>
    <row r="2430" spans="1:20">
      <c r="A2430" s="28" t="s">
        <v>2890</v>
      </c>
      <c r="B2430" s="22" t="s">
        <v>867</v>
      </c>
      <c r="C2430" s="22" t="s">
        <v>32</v>
      </c>
      <c r="D2430" s="22" t="s">
        <v>25</v>
      </c>
      <c r="E2430" s="22" t="s">
        <v>26</v>
      </c>
      <c r="F2430" s="23">
        <v>41623</v>
      </c>
      <c r="G2430" s="24" t="s">
        <v>27</v>
      </c>
      <c r="H2430" s="25">
        <v>5010.32</v>
      </c>
      <c r="I2430" s="25">
        <v>-2432.0700000000002</v>
      </c>
      <c r="J2430" s="25">
        <v>2578.2499999999995</v>
      </c>
      <c r="K2430" s="41">
        <f t="shared" si="78"/>
        <v>2013</v>
      </c>
      <c r="L2430" s="42">
        <f t="shared" si="77"/>
        <v>271.93388348197215</v>
      </c>
      <c r="M2430" s="39">
        <f>(VLOOKUP(DATE(2005,12,1),IGPM!A:B,2,1)/VLOOKUP(DATE(YEAR(F2430),MONTH(F2430),1),IGPM!A:B,2,1))*H2430</f>
        <v>3117.7206417891039</v>
      </c>
      <c r="N2430" s="26" t="s">
        <v>28</v>
      </c>
      <c r="O2430" s="26" t="s">
        <v>29</v>
      </c>
      <c r="P2430" s="25">
        <v>-2432.0700000000002</v>
      </c>
      <c r="Q2430" s="25">
        <v>2578.2499999999995</v>
      </c>
      <c r="R2430" s="25">
        <v>11145.065363671825</v>
      </c>
      <c r="S2430" s="25">
        <v>-5409.9496876497587</v>
      </c>
      <c r="T2430" s="27">
        <v>5735.1156760220665</v>
      </c>
    </row>
    <row r="2431" spans="1:20">
      <c r="A2431" s="28" t="s">
        <v>2891</v>
      </c>
      <c r="B2431" s="22" t="s">
        <v>53</v>
      </c>
      <c r="C2431" s="22" t="s">
        <v>32</v>
      </c>
      <c r="D2431" s="22" t="s">
        <v>25</v>
      </c>
      <c r="E2431" s="22" t="s">
        <v>26</v>
      </c>
      <c r="F2431" s="23">
        <v>41623</v>
      </c>
      <c r="G2431" s="24" t="s">
        <v>27</v>
      </c>
      <c r="H2431" s="25">
        <v>5010.32</v>
      </c>
      <c r="I2431" s="25">
        <v>-2432.0700000000002</v>
      </c>
      <c r="J2431" s="25">
        <v>2578.2499999999995</v>
      </c>
      <c r="K2431" s="41">
        <f t="shared" si="78"/>
        <v>2013</v>
      </c>
      <c r="L2431" s="42">
        <f t="shared" si="77"/>
        <v>271.93388348197215</v>
      </c>
      <c r="M2431" s="39">
        <f>(VLOOKUP(DATE(2005,12,1),IGPM!A:B,2,1)/VLOOKUP(DATE(YEAR(F2431),MONTH(F2431),1),IGPM!A:B,2,1))*H2431</f>
        <v>3117.7206417891039</v>
      </c>
      <c r="N2431" s="26" t="s">
        <v>28</v>
      </c>
      <c r="O2431" s="26" t="s">
        <v>29</v>
      </c>
      <c r="P2431" s="25">
        <v>-2432.0700000000002</v>
      </c>
      <c r="Q2431" s="25">
        <v>2578.2499999999995</v>
      </c>
      <c r="R2431" s="25">
        <v>11145.065363671825</v>
      </c>
      <c r="S2431" s="25">
        <v>-5409.9496876497587</v>
      </c>
      <c r="T2431" s="27">
        <v>5735.1156760220665</v>
      </c>
    </row>
    <row r="2432" spans="1:20">
      <c r="A2432" s="28" t="s">
        <v>2892</v>
      </c>
      <c r="B2432" s="22" t="s">
        <v>53</v>
      </c>
      <c r="C2432" s="22" t="s">
        <v>32</v>
      </c>
      <c r="D2432" s="22" t="s">
        <v>25</v>
      </c>
      <c r="E2432" s="22" t="s">
        <v>26</v>
      </c>
      <c r="F2432" s="23">
        <v>41623</v>
      </c>
      <c r="G2432" s="24" t="s">
        <v>27</v>
      </c>
      <c r="H2432" s="25">
        <v>5010.32</v>
      </c>
      <c r="I2432" s="25">
        <v>-2432.0700000000002</v>
      </c>
      <c r="J2432" s="25">
        <v>2578.2499999999995</v>
      </c>
      <c r="K2432" s="41">
        <f t="shared" si="78"/>
        <v>2013</v>
      </c>
      <c r="L2432" s="42">
        <f t="shared" si="77"/>
        <v>271.93388348197215</v>
      </c>
      <c r="M2432" s="39">
        <f>(VLOOKUP(DATE(2005,12,1),IGPM!A:B,2,1)/VLOOKUP(DATE(YEAR(F2432),MONTH(F2432),1),IGPM!A:B,2,1))*H2432</f>
        <v>3117.7206417891039</v>
      </c>
      <c r="N2432" s="26" t="s">
        <v>28</v>
      </c>
      <c r="O2432" s="26" t="s">
        <v>29</v>
      </c>
      <c r="P2432" s="25">
        <v>-2432.0700000000002</v>
      </c>
      <c r="Q2432" s="25">
        <v>2578.2499999999995</v>
      </c>
      <c r="R2432" s="25">
        <v>11145.065363671825</v>
      </c>
      <c r="S2432" s="25">
        <v>-5409.9496876497587</v>
      </c>
      <c r="T2432" s="27">
        <v>5735.1156760220665</v>
      </c>
    </row>
    <row r="2433" spans="1:20">
      <c r="A2433" s="28" t="s">
        <v>2893</v>
      </c>
      <c r="B2433" s="22" t="s">
        <v>2894</v>
      </c>
      <c r="C2433" s="22" t="s">
        <v>32</v>
      </c>
      <c r="D2433" s="22" t="s">
        <v>25</v>
      </c>
      <c r="E2433" s="22" t="s">
        <v>26</v>
      </c>
      <c r="F2433" s="23">
        <v>41623</v>
      </c>
      <c r="G2433" s="24" t="s">
        <v>27</v>
      </c>
      <c r="H2433" s="25">
        <v>426620.47</v>
      </c>
      <c r="I2433" s="25">
        <v>-249398.05</v>
      </c>
      <c r="J2433" s="25">
        <v>177222.41999999998</v>
      </c>
      <c r="K2433" s="41">
        <f t="shared" si="78"/>
        <v>2013</v>
      </c>
      <c r="L2433" s="42">
        <f t="shared" si="77"/>
        <v>225.79928768488767</v>
      </c>
      <c r="M2433" s="39">
        <f>(VLOOKUP(DATE(2005,12,1),IGPM!A:B,2,1)/VLOOKUP(DATE(YEAR(F2433),MONTH(F2433),1),IGPM!A:B,2,1))*H2433</f>
        <v>265468.7615818489</v>
      </c>
      <c r="N2433" s="26" t="s">
        <v>28</v>
      </c>
      <c r="O2433" s="26" t="s">
        <v>29</v>
      </c>
      <c r="P2433" s="25">
        <v>-249398.05</v>
      </c>
      <c r="Q2433" s="25">
        <v>177222.41999999998</v>
      </c>
      <c r="R2433" s="25">
        <v>948983.90195244923</v>
      </c>
      <c r="S2433" s="25">
        <v>-554766.47575849341</v>
      </c>
      <c r="T2433" s="27">
        <v>394217.42619395582</v>
      </c>
    </row>
    <row r="2434" spans="1:20">
      <c r="A2434" s="28" t="s">
        <v>2895</v>
      </c>
      <c r="B2434" s="22" t="s">
        <v>61</v>
      </c>
      <c r="C2434" s="22" t="s">
        <v>32</v>
      </c>
      <c r="D2434" s="22" t="s">
        <v>25</v>
      </c>
      <c r="E2434" s="22" t="s">
        <v>26</v>
      </c>
      <c r="F2434" s="23">
        <v>41623</v>
      </c>
      <c r="G2434" s="24" t="s">
        <v>27</v>
      </c>
      <c r="H2434" s="25">
        <v>47129.75</v>
      </c>
      <c r="I2434" s="25">
        <v>-23028.66</v>
      </c>
      <c r="J2434" s="25">
        <v>24101.09</v>
      </c>
      <c r="K2434" s="41">
        <f t="shared" si="78"/>
        <v>2013</v>
      </c>
      <c r="L2434" s="42">
        <f t="shared" si="77"/>
        <v>270.1471557615597</v>
      </c>
      <c r="M2434" s="39">
        <f>(VLOOKUP(DATE(2005,12,1),IGPM!A:B,2,1)/VLOOKUP(DATE(YEAR(F2434),MONTH(F2434),1),IGPM!A:B,2,1))*H2434</f>
        <v>29326.948062670654</v>
      </c>
      <c r="N2434" s="26" t="s">
        <v>28</v>
      </c>
      <c r="O2434" s="26" t="s">
        <v>29</v>
      </c>
      <c r="P2434" s="25">
        <v>-23028.66</v>
      </c>
      <c r="Q2434" s="25">
        <v>24101.09</v>
      </c>
      <c r="R2434" s="25">
        <v>104836.44643925184</v>
      </c>
      <c r="S2434" s="25">
        <v>-51225.454848747155</v>
      </c>
      <c r="T2434" s="27">
        <v>53610.991590504687</v>
      </c>
    </row>
    <row r="2435" spans="1:20">
      <c r="A2435" s="28" t="s">
        <v>2896</v>
      </c>
      <c r="B2435" s="22" t="s">
        <v>68</v>
      </c>
      <c r="C2435" s="22" t="s">
        <v>69</v>
      </c>
      <c r="D2435" s="22" t="s">
        <v>25</v>
      </c>
      <c r="E2435" s="22" t="s">
        <v>26</v>
      </c>
      <c r="F2435" s="23">
        <v>41623</v>
      </c>
      <c r="G2435" s="24" t="s">
        <v>27</v>
      </c>
      <c r="H2435" s="25">
        <v>877271.39</v>
      </c>
      <c r="I2435" s="25">
        <v>-410355.08</v>
      </c>
      <c r="J2435" s="25">
        <v>466916.31</v>
      </c>
      <c r="K2435" s="41">
        <f t="shared" si="78"/>
        <v>2013</v>
      </c>
      <c r="L2435" s="42">
        <f t="shared" ref="L2435:L2498" si="79">IFERROR((DATEDIF(F2435,DATE(2024,12,31),"M")*H2435)/(H2435-J2435),12*_xlfn.NUMBERVALUE(LEFT(G2435,3)))</f>
        <v>282.19419991096493</v>
      </c>
      <c r="M2435" s="39">
        <f>(VLOOKUP(DATE(2005,12,1),IGPM!A:B,2,1)/VLOOKUP(DATE(YEAR(F2435),MONTH(F2435),1),IGPM!A:B,2,1))*H2435</f>
        <v>545890.705794045</v>
      </c>
      <c r="N2435" s="26" t="s">
        <v>28</v>
      </c>
      <c r="O2435" s="26" t="s">
        <v>29</v>
      </c>
      <c r="P2435" s="25">
        <v>-410355.08</v>
      </c>
      <c r="Q2435" s="25">
        <v>466916.31</v>
      </c>
      <c r="R2435" s="25">
        <v>1951421.6623347888</v>
      </c>
      <c r="S2435" s="25">
        <v>-912802.81277738384</v>
      </c>
      <c r="T2435" s="27">
        <v>1038618.849557405</v>
      </c>
    </row>
    <row r="2436" spans="1:20">
      <c r="A2436" s="28" t="s">
        <v>2897</v>
      </c>
      <c r="B2436" s="22" t="s">
        <v>867</v>
      </c>
      <c r="C2436" s="22" t="s">
        <v>32</v>
      </c>
      <c r="D2436" s="22" t="s">
        <v>25</v>
      </c>
      <c r="E2436" s="22" t="s">
        <v>26</v>
      </c>
      <c r="F2436" s="23">
        <v>41623</v>
      </c>
      <c r="G2436" s="24" t="s">
        <v>27</v>
      </c>
      <c r="H2436" s="25">
        <v>70667.19</v>
      </c>
      <c r="I2436" s="25">
        <v>-34510.49</v>
      </c>
      <c r="J2436" s="25">
        <v>36156.700000000004</v>
      </c>
      <c r="K2436" s="41">
        <f t="shared" si="78"/>
        <v>2013</v>
      </c>
      <c r="L2436" s="42">
        <f t="shared" si="79"/>
        <v>270.29662806874086</v>
      </c>
      <c r="M2436" s="39">
        <f>(VLOOKUP(DATE(2005,12,1),IGPM!A:B,2,1)/VLOOKUP(DATE(YEAR(F2436),MONTH(F2436),1),IGPM!A:B,2,1))*H2436</f>
        <v>43973.35039682746</v>
      </c>
      <c r="N2436" s="26" t="s">
        <v>28</v>
      </c>
      <c r="O2436" s="26" t="s">
        <v>29</v>
      </c>
      <c r="P2436" s="25">
        <v>-34510.49</v>
      </c>
      <c r="Q2436" s="25">
        <v>36156.700000000004</v>
      </c>
      <c r="R2436" s="25">
        <v>157193.64264498398</v>
      </c>
      <c r="S2436" s="25">
        <v>-76765.888562475637</v>
      </c>
      <c r="T2436" s="27">
        <v>80427.754082508342</v>
      </c>
    </row>
    <row r="2437" spans="1:20">
      <c r="A2437" s="28" t="s">
        <v>2898</v>
      </c>
      <c r="B2437" s="22" t="s">
        <v>867</v>
      </c>
      <c r="C2437" s="22" t="s">
        <v>32</v>
      </c>
      <c r="D2437" s="22" t="s">
        <v>25</v>
      </c>
      <c r="E2437" s="22" t="s">
        <v>26</v>
      </c>
      <c r="F2437" s="23">
        <v>41623</v>
      </c>
      <c r="G2437" s="24" t="s">
        <v>27</v>
      </c>
      <c r="H2437" s="25">
        <v>70667.199999999997</v>
      </c>
      <c r="I2437" s="25">
        <v>-34510.49</v>
      </c>
      <c r="J2437" s="25">
        <v>36156.71</v>
      </c>
      <c r="K2437" s="41">
        <f t="shared" ref="K2437:K2500" si="80">YEAR(F2437)</f>
        <v>2013</v>
      </c>
      <c r="L2437" s="42">
        <f t="shared" si="79"/>
        <v>270.29666631798045</v>
      </c>
      <c r="M2437" s="39">
        <f>(VLOOKUP(DATE(2005,12,1),IGPM!A:B,2,1)/VLOOKUP(DATE(YEAR(F2437),MONTH(F2437),1),IGPM!A:B,2,1))*H2437</f>
        <v>43973.3566194253</v>
      </c>
      <c r="N2437" s="26" t="s">
        <v>28</v>
      </c>
      <c r="O2437" s="26" t="s">
        <v>29</v>
      </c>
      <c r="P2437" s="25">
        <v>-34510.49</v>
      </c>
      <c r="Q2437" s="25">
        <v>36156.71</v>
      </c>
      <c r="R2437" s="25">
        <v>157193.66488920263</v>
      </c>
      <c r="S2437" s="25">
        <v>-76765.888562475637</v>
      </c>
      <c r="T2437" s="27">
        <v>80427.776326726991</v>
      </c>
    </row>
    <row r="2438" spans="1:20">
      <c r="A2438" s="28" t="s">
        <v>2899</v>
      </c>
      <c r="B2438" s="22" t="s">
        <v>53</v>
      </c>
      <c r="C2438" s="22" t="s">
        <v>32</v>
      </c>
      <c r="D2438" s="22" t="s">
        <v>25</v>
      </c>
      <c r="E2438" s="22" t="s">
        <v>26</v>
      </c>
      <c r="F2438" s="23">
        <v>41623</v>
      </c>
      <c r="G2438" s="24" t="s">
        <v>27</v>
      </c>
      <c r="H2438" s="25">
        <v>70667.19</v>
      </c>
      <c r="I2438" s="25">
        <v>-34510.49</v>
      </c>
      <c r="J2438" s="25">
        <v>36156.700000000004</v>
      </c>
      <c r="K2438" s="41">
        <f t="shared" si="80"/>
        <v>2013</v>
      </c>
      <c r="L2438" s="42">
        <f t="shared" si="79"/>
        <v>270.29662806874086</v>
      </c>
      <c r="M2438" s="39">
        <f>(VLOOKUP(DATE(2005,12,1),IGPM!A:B,2,1)/VLOOKUP(DATE(YEAR(F2438),MONTH(F2438),1),IGPM!A:B,2,1))*H2438</f>
        <v>43973.35039682746</v>
      </c>
      <c r="N2438" s="26" t="s">
        <v>28</v>
      </c>
      <c r="O2438" s="26" t="s">
        <v>29</v>
      </c>
      <c r="P2438" s="25">
        <v>-34510.49</v>
      </c>
      <c r="Q2438" s="25">
        <v>36156.700000000004</v>
      </c>
      <c r="R2438" s="25">
        <v>157193.64264498398</v>
      </c>
      <c r="S2438" s="25">
        <v>-76765.888562475637</v>
      </c>
      <c r="T2438" s="27">
        <v>80427.754082508342</v>
      </c>
    </row>
    <row r="2439" spans="1:20">
      <c r="A2439" s="28" t="s">
        <v>2900</v>
      </c>
      <c r="B2439" s="22" t="s">
        <v>314</v>
      </c>
      <c r="C2439" s="22" t="s">
        <v>32</v>
      </c>
      <c r="D2439" s="22" t="s">
        <v>25</v>
      </c>
      <c r="E2439" s="22" t="s">
        <v>26</v>
      </c>
      <c r="F2439" s="23">
        <v>41623</v>
      </c>
      <c r="G2439" s="24" t="s">
        <v>27</v>
      </c>
      <c r="H2439" s="25">
        <v>28915.09</v>
      </c>
      <c r="I2439" s="25">
        <v>-17797.86</v>
      </c>
      <c r="J2439" s="25">
        <v>11117.23</v>
      </c>
      <c r="K2439" s="41">
        <f t="shared" si="80"/>
        <v>2013</v>
      </c>
      <c r="L2439" s="42">
        <f t="shared" si="79"/>
        <v>214.45229257899544</v>
      </c>
      <c r="M2439" s="39">
        <f>(VLOOKUP(DATE(2005,12,1),IGPM!A:B,2,1)/VLOOKUP(DATE(YEAR(F2439),MONTH(F2439),1),IGPM!A:B,2,1))*H2439</f>
        <v>17992.697662462619</v>
      </c>
      <c r="N2439" s="26" t="s">
        <v>28</v>
      </c>
      <c r="O2439" s="26" t="s">
        <v>29</v>
      </c>
      <c r="P2439" s="25">
        <v>-17797.86</v>
      </c>
      <c r="Q2439" s="25">
        <v>11117.23</v>
      </c>
      <c r="R2439" s="25">
        <v>64319.358453442816</v>
      </c>
      <c r="S2439" s="25">
        <v>-39589.948952059</v>
      </c>
      <c r="T2439" s="27">
        <v>24729.409501383816</v>
      </c>
    </row>
    <row r="2440" spans="1:20">
      <c r="A2440" s="28" t="s">
        <v>2901</v>
      </c>
      <c r="B2440" s="22" t="s">
        <v>314</v>
      </c>
      <c r="C2440" s="22" t="s">
        <v>32</v>
      </c>
      <c r="D2440" s="22" t="s">
        <v>25</v>
      </c>
      <c r="E2440" s="22" t="s">
        <v>26</v>
      </c>
      <c r="F2440" s="23">
        <v>41623</v>
      </c>
      <c r="G2440" s="24" t="s">
        <v>27</v>
      </c>
      <c r="H2440" s="25">
        <v>18998.009999999998</v>
      </c>
      <c r="I2440" s="25">
        <v>-11695.24</v>
      </c>
      <c r="J2440" s="25">
        <v>7302.7699999999986</v>
      </c>
      <c r="K2440" s="41">
        <f t="shared" si="80"/>
        <v>2013</v>
      </c>
      <c r="L2440" s="42">
        <f t="shared" si="79"/>
        <v>214.42375872577219</v>
      </c>
      <c r="M2440" s="39">
        <f>(VLOOKUP(DATE(2005,12,1),IGPM!A:B,2,1)/VLOOKUP(DATE(YEAR(F2440),MONTH(F2440),1),IGPM!A:B,2,1))*H2440</f>
        <v>11821.697602132361</v>
      </c>
      <c r="N2440" s="26" t="s">
        <v>28</v>
      </c>
      <c r="O2440" s="26" t="s">
        <v>29</v>
      </c>
      <c r="P2440" s="25">
        <v>-11695.24</v>
      </c>
      <c r="Q2440" s="25">
        <v>7302.7699999999986</v>
      </c>
      <c r="R2440" s="25">
        <v>42259.588854542424</v>
      </c>
      <c r="S2440" s="25">
        <v>-26015.147584152168</v>
      </c>
      <c r="T2440" s="27">
        <v>16244.441270390256</v>
      </c>
    </row>
    <row r="2441" spans="1:20">
      <c r="A2441" s="28" t="s">
        <v>2902</v>
      </c>
      <c r="B2441" s="22" t="s">
        <v>316</v>
      </c>
      <c r="C2441" s="22" t="s">
        <v>32</v>
      </c>
      <c r="D2441" s="22" t="s">
        <v>25</v>
      </c>
      <c r="E2441" s="22" t="s">
        <v>26</v>
      </c>
      <c r="F2441" s="23">
        <v>41623</v>
      </c>
      <c r="G2441" s="24" t="s">
        <v>27</v>
      </c>
      <c r="H2441" s="25">
        <v>37507.160000000003</v>
      </c>
      <c r="I2441" s="25">
        <v>-22040.55</v>
      </c>
      <c r="J2441" s="25">
        <v>15466.610000000004</v>
      </c>
      <c r="K2441" s="41">
        <f t="shared" si="80"/>
        <v>2013</v>
      </c>
      <c r="L2441" s="42">
        <f t="shared" si="79"/>
        <v>224.62892804399166</v>
      </c>
      <c r="M2441" s="39">
        <f>(VLOOKUP(DATE(2005,12,1),IGPM!A:B,2,1)/VLOOKUP(DATE(YEAR(F2441),MONTH(F2441),1),IGPM!A:B,2,1))*H2441</f>
        <v>23339.197286178653</v>
      </c>
      <c r="N2441" s="26" t="s">
        <v>28</v>
      </c>
      <c r="O2441" s="26" t="s">
        <v>29</v>
      </c>
      <c r="P2441" s="25">
        <v>-22040.55</v>
      </c>
      <c r="Q2441" s="25">
        <v>15466.610000000004</v>
      </c>
      <c r="R2441" s="25">
        <v>83431.746835670667</v>
      </c>
      <c r="S2441" s="25">
        <v>-49027.481358730991</v>
      </c>
      <c r="T2441" s="27">
        <v>34404.265476939676</v>
      </c>
    </row>
    <row r="2442" spans="1:20">
      <c r="A2442" s="28" t="s">
        <v>2903</v>
      </c>
      <c r="B2442" s="22" t="s">
        <v>316</v>
      </c>
      <c r="C2442" s="22" t="s">
        <v>32</v>
      </c>
      <c r="D2442" s="22" t="s">
        <v>25</v>
      </c>
      <c r="E2442" s="22" t="s">
        <v>26</v>
      </c>
      <c r="F2442" s="23">
        <v>41623</v>
      </c>
      <c r="G2442" s="24" t="s">
        <v>27</v>
      </c>
      <c r="H2442" s="25">
        <v>37507.160000000003</v>
      </c>
      <c r="I2442" s="25">
        <v>-22040.55</v>
      </c>
      <c r="J2442" s="25">
        <v>15466.610000000004</v>
      </c>
      <c r="K2442" s="41">
        <f t="shared" si="80"/>
        <v>2013</v>
      </c>
      <c r="L2442" s="42">
        <f t="shared" si="79"/>
        <v>224.62892804399166</v>
      </c>
      <c r="M2442" s="39">
        <f>(VLOOKUP(DATE(2005,12,1),IGPM!A:B,2,1)/VLOOKUP(DATE(YEAR(F2442),MONTH(F2442),1),IGPM!A:B,2,1))*H2442</f>
        <v>23339.197286178653</v>
      </c>
      <c r="N2442" s="26" t="s">
        <v>28</v>
      </c>
      <c r="O2442" s="26" t="s">
        <v>29</v>
      </c>
      <c r="P2442" s="25">
        <v>-22040.55</v>
      </c>
      <c r="Q2442" s="25">
        <v>15466.610000000004</v>
      </c>
      <c r="R2442" s="25">
        <v>83431.746835670667</v>
      </c>
      <c r="S2442" s="25">
        <v>-49027.481358730991</v>
      </c>
      <c r="T2442" s="27">
        <v>34404.265476939676</v>
      </c>
    </row>
    <row r="2443" spans="1:20">
      <c r="A2443" s="28" t="s">
        <v>2904</v>
      </c>
      <c r="B2443" s="22" t="s">
        <v>2258</v>
      </c>
      <c r="C2443" s="22" t="s">
        <v>32</v>
      </c>
      <c r="D2443" s="22" t="s">
        <v>25</v>
      </c>
      <c r="E2443" s="22" t="s">
        <v>26</v>
      </c>
      <c r="F2443" s="23">
        <v>41623</v>
      </c>
      <c r="G2443" s="24" t="s">
        <v>27</v>
      </c>
      <c r="H2443" s="25">
        <v>43875.41</v>
      </c>
      <c r="I2443" s="25">
        <v>-20247.099999999999</v>
      </c>
      <c r="J2443" s="25">
        <v>23628.310000000005</v>
      </c>
      <c r="K2443" s="41">
        <f t="shared" si="80"/>
        <v>2013</v>
      </c>
      <c r="L2443" s="42">
        <f t="shared" si="79"/>
        <v>286.04363686651425</v>
      </c>
      <c r="M2443" s="39">
        <f>(VLOOKUP(DATE(2005,12,1),IGPM!A:B,2,1)/VLOOKUP(DATE(YEAR(F2443),MONTH(F2443),1),IGPM!A:B,2,1))*H2443</f>
        <v>27301.903156676635</v>
      </c>
      <c r="N2443" s="26" t="s">
        <v>28</v>
      </c>
      <c r="O2443" s="26" t="s">
        <v>29</v>
      </c>
      <c r="P2443" s="25">
        <v>-20247.099999999999</v>
      </c>
      <c r="Q2443" s="25">
        <v>23628.310000000005</v>
      </c>
      <c r="R2443" s="25">
        <v>97597.421383843859</v>
      </c>
      <c r="S2443" s="25">
        <v>-45038.091963148028</v>
      </c>
      <c r="T2443" s="27">
        <v>52559.329420695831</v>
      </c>
    </row>
    <row r="2444" spans="1:20">
      <c r="A2444" s="28" t="s">
        <v>2905</v>
      </c>
      <c r="B2444" s="22" t="s">
        <v>2872</v>
      </c>
      <c r="C2444" s="22" t="s">
        <v>24</v>
      </c>
      <c r="D2444" s="22" t="s">
        <v>25</v>
      </c>
      <c r="E2444" s="22" t="s">
        <v>26</v>
      </c>
      <c r="F2444" s="23">
        <v>41623</v>
      </c>
      <c r="G2444" s="24" t="s">
        <v>27</v>
      </c>
      <c r="H2444" s="25">
        <v>34650.81</v>
      </c>
      <c r="I2444" s="25">
        <v>-34650.81</v>
      </c>
      <c r="J2444" s="25">
        <v>0</v>
      </c>
      <c r="K2444" s="41">
        <f t="shared" si="80"/>
        <v>2013</v>
      </c>
      <c r="L2444" s="42">
        <f t="shared" si="79"/>
        <v>132</v>
      </c>
      <c r="M2444" s="39">
        <f>(VLOOKUP(DATE(2005,12,1),IGPM!A:B,2,1)/VLOOKUP(DATE(YEAR(F2444),MONTH(F2444),1),IGPM!A:B,2,1))*H2444</f>
        <v>21561.805551683785</v>
      </c>
      <c r="N2444" s="26" t="s">
        <v>28</v>
      </c>
      <c r="O2444" s="26" t="s">
        <v>29</v>
      </c>
      <c r="P2444" s="25">
        <v>-34650.81</v>
      </c>
      <c r="Q2444" s="25">
        <v>0</v>
      </c>
      <c r="R2444" s="25">
        <v>77078.019438713163</v>
      </c>
      <c r="S2444" s="25">
        <v>-77078.019438713163</v>
      </c>
      <c r="T2444" s="27">
        <v>0</v>
      </c>
    </row>
    <row r="2445" spans="1:20">
      <c r="A2445" s="28" t="s">
        <v>2906</v>
      </c>
      <c r="B2445" s="22" t="s">
        <v>2874</v>
      </c>
      <c r="C2445" s="22" t="s">
        <v>32</v>
      </c>
      <c r="D2445" s="22" t="s">
        <v>25</v>
      </c>
      <c r="E2445" s="22" t="s">
        <v>26</v>
      </c>
      <c r="F2445" s="23">
        <v>41623</v>
      </c>
      <c r="G2445" s="24" t="s">
        <v>27</v>
      </c>
      <c r="H2445" s="25">
        <v>1123.79</v>
      </c>
      <c r="I2445" s="25">
        <v>-463.57</v>
      </c>
      <c r="J2445" s="25">
        <v>660.22</v>
      </c>
      <c r="K2445" s="41">
        <f t="shared" si="80"/>
        <v>2013</v>
      </c>
      <c r="L2445" s="42">
        <f t="shared" si="79"/>
        <v>319.99542679638461</v>
      </c>
      <c r="M2445" s="39">
        <f>(VLOOKUP(DATE(2005,12,1),IGPM!A:B,2,1)/VLOOKUP(DATE(YEAR(F2445),MONTH(F2445),1),IGPM!A:B,2,1))*H2445</f>
        <v>699.2893228448836</v>
      </c>
      <c r="N2445" s="26" t="s">
        <v>28</v>
      </c>
      <c r="O2445" s="26" t="s">
        <v>29</v>
      </c>
      <c r="P2445" s="25">
        <v>-463.57</v>
      </c>
      <c r="Q2445" s="25">
        <v>660.22</v>
      </c>
      <c r="R2445" s="25">
        <v>2499.7830487954388</v>
      </c>
      <c r="S2445" s="25">
        <v>-1031.1752444229808</v>
      </c>
      <c r="T2445" s="27">
        <v>1468.6078043724581</v>
      </c>
    </row>
    <row r="2446" spans="1:20">
      <c r="A2446" s="28" t="s">
        <v>2907</v>
      </c>
      <c r="B2446" s="22" t="s">
        <v>23</v>
      </c>
      <c r="C2446" s="22" t="s">
        <v>24</v>
      </c>
      <c r="D2446" s="22" t="s">
        <v>25</v>
      </c>
      <c r="E2446" s="22" t="s">
        <v>26</v>
      </c>
      <c r="F2446" s="23">
        <v>41623</v>
      </c>
      <c r="G2446" s="24" t="s">
        <v>27</v>
      </c>
      <c r="H2446" s="25">
        <v>9271.43</v>
      </c>
      <c r="I2446" s="25">
        <v>-5527.49</v>
      </c>
      <c r="J2446" s="25">
        <v>3743.9400000000005</v>
      </c>
      <c r="K2446" s="41">
        <f t="shared" si="80"/>
        <v>2013</v>
      </c>
      <c r="L2446" s="42">
        <f t="shared" si="79"/>
        <v>221.40768413873207</v>
      </c>
      <c r="M2446" s="39">
        <f>(VLOOKUP(DATE(2005,12,1),IGPM!A:B,2,1)/VLOOKUP(DATE(YEAR(F2446),MONTH(F2446),1),IGPM!A:B,2,1))*H2446</f>
        <v>5769.2380306852165</v>
      </c>
      <c r="N2446" s="26" t="s">
        <v>28</v>
      </c>
      <c r="O2446" s="26" t="s">
        <v>29</v>
      </c>
      <c r="P2446" s="25">
        <v>-5527.49</v>
      </c>
      <c r="Q2446" s="25">
        <v>3743.9400000000005</v>
      </c>
      <c r="R2446" s="25">
        <v>20623.571621115596</v>
      </c>
      <c r="S2446" s="25">
        <v>-12295.469620112564</v>
      </c>
      <c r="T2446" s="27">
        <v>8328.1020010030315</v>
      </c>
    </row>
    <row r="2447" spans="1:20">
      <c r="A2447" s="28" t="s">
        <v>2908</v>
      </c>
      <c r="B2447" s="22" t="s">
        <v>77</v>
      </c>
      <c r="C2447" s="22" t="s">
        <v>32</v>
      </c>
      <c r="D2447" s="22" t="s">
        <v>25</v>
      </c>
      <c r="E2447" s="22" t="s">
        <v>26</v>
      </c>
      <c r="F2447" s="23">
        <v>41623</v>
      </c>
      <c r="G2447" s="24" t="s">
        <v>27</v>
      </c>
      <c r="H2447" s="25">
        <v>12596.04</v>
      </c>
      <c r="I2447" s="25">
        <v>-7509.57</v>
      </c>
      <c r="J2447" s="25">
        <v>5086.4700000000012</v>
      </c>
      <c r="K2447" s="41">
        <f t="shared" si="80"/>
        <v>2013</v>
      </c>
      <c r="L2447" s="42">
        <f t="shared" si="79"/>
        <v>221.4077876629421</v>
      </c>
      <c r="M2447" s="39">
        <f>(VLOOKUP(DATE(2005,12,1),IGPM!A:B,2,1)/VLOOKUP(DATE(YEAR(F2447),MONTH(F2447),1),IGPM!A:B,2,1))*H2447</f>
        <v>7838.0091317123915</v>
      </c>
      <c r="N2447" s="26" t="s">
        <v>28</v>
      </c>
      <c r="O2447" s="26" t="s">
        <v>29</v>
      </c>
      <c r="P2447" s="25">
        <v>-7509.57</v>
      </c>
      <c r="Q2447" s="25">
        <v>5086.4700000000012</v>
      </c>
      <c r="R2447" s="25">
        <v>28018.906801047615</v>
      </c>
      <c r="S2447" s="25">
        <v>-16704.451712279661</v>
      </c>
      <c r="T2447" s="27">
        <v>11314.455088767954</v>
      </c>
    </row>
    <row r="2448" spans="1:20">
      <c r="A2448" s="28" t="s">
        <v>2909</v>
      </c>
      <c r="B2448" s="22" t="s">
        <v>77</v>
      </c>
      <c r="C2448" s="22" t="s">
        <v>32</v>
      </c>
      <c r="D2448" s="22" t="s">
        <v>25</v>
      </c>
      <c r="E2448" s="22" t="s">
        <v>26</v>
      </c>
      <c r="F2448" s="23">
        <v>41623</v>
      </c>
      <c r="G2448" s="24" t="s">
        <v>27</v>
      </c>
      <c r="H2448" s="25">
        <v>12596.04</v>
      </c>
      <c r="I2448" s="25">
        <v>-7509.57</v>
      </c>
      <c r="J2448" s="25">
        <v>5086.4700000000012</v>
      </c>
      <c r="K2448" s="41">
        <f t="shared" si="80"/>
        <v>2013</v>
      </c>
      <c r="L2448" s="42">
        <f t="shared" si="79"/>
        <v>221.4077876629421</v>
      </c>
      <c r="M2448" s="39">
        <f>(VLOOKUP(DATE(2005,12,1),IGPM!A:B,2,1)/VLOOKUP(DATE(YEAR(F2448),MONTH(F2448),1),IGPM!A:B,2,1))*H2448</f>
        <v>7838.0091317123915</v>
      </c>
      <c r="N2448" s="26" t="s">
        <v>28</v>
      </c>
      <c r="O2448" s="26" t="s">
        <v>29</v>
      </c>
      <c r="P2448" s="25">
        <v>-7509.57</v>
      </c>
      <c r="Q2448" s="25">
        <v>5086.4700000000012</v>
      </c>
      <c r="R2448" s="25">
        <v>28018.906801047615</v>
      </c>
      <c r="S2448" s="25">
        <v>-16704.451712279661</v>
      </c>
      <c r="T2448" s="27">
        <v>11314.455088767954</v>
      </c>
    </row>
    <row r="2449" spans="1:20">
      <c r="A2449" s="28" t="s">
        <v>2910</v>
      </c>
      <c r="B2449" s="22" t="s">
        <v>160</v>
      </c>
      <c r="C2449" s="22" t="s">
        <v>24</v>
      </c>
      <c r="D2449" s="22" t="s">
        <v>25</v>
      </c>
      <c r="E2449" s="22" t="s">
        <v>26</v>
      </c>
      <c r="F2449" s="23">
        <v>41623</v>
      </c>
      <c r="G2449" s="24" t="s">
        <v>27</v>
      </c>
      <c r="H2449" s="25">
        <v>23365.88</v>
      </c>
      <c r="I2449" s="25">
        <v>-13730.6</v>
      </c>
      <c r="J2449" s="25">
        <v>9635.2800000000007</v>
      </c>
      <c r="K2449" s="41">
        <f t="shared" si="80"/>
        <v>2013</v>
      </c>
      <c r="L2449" s="42">
        <f t="shared" si="79"/>
        <v>224.62937963381063</v>
      </c>
      <c r="M2449" s="39">
        <f>(VLOOKUP(DATE(2005,12,1),IGPM!A:B,2,1)/VLOOKUP(DATE(YEAR(F2449),MONTH(F2449),1),IGPM!A:B,2,1))*H2449</f>
        <v>14539.64744558575</v>
      </c>
      <c r="N2449" s="26" t="s">
        <v>28</v>
      </c>
      <c r="O2449" s="26" t="s">
        <v>29</v>
      </c>
      <c r="P2449" s="25">
        <v>-13730.6</v>
      </c>
      <c r="Q2449" s="25">
        <v>9635.2800000000007</v>
      </c>
      <c r="R2449" s="25">
        <v>51975.574390400667</v>
      </c>
      <c r="S2449" s="25">
        <v>-30542.646873339905</v>
      </c>
      <c r="T2449" s="27">
        <v>21432.927517060762</v>
      </c>
    </row>
    <row r="2450" spans="1:20">
      <c r="A2450" s="28" t="s">
        <v>2911</v>
      </c>
      <c r="B2450" s="22" t="s">
        <v>768</v>
      </c>
      <c r="C2450" s="22" t="s">
        <v>82</v>
      </c>
      <c r="D2450" s="22" t="s">
        <v>25</v>
      </c>
      <c r="E2450" s="22" t="s">
        <v>26</v>
      </c>
      <c r="F2450" s="23">
        <v>41623</v>
      </c>
      <c r="G2450" s="24" t="s">
        <v>27</v>
      </c>
      <c r="H2450" s="25">
        <v>6274.61</v>
      </c>
      <c r="I2450" s="25">
        <v>-6274.61</v>
      </c>
      <c r="J2450" s="25">
        <v>0</v>
      </c>
      <c r="K2450" s="41">
        <f t="shared" si="80"/>
        <v>2013</v>
      </c>
      <c r="L2450" s="42">
        <f t="shared" si="79"/>
        <v>132</v>
      </c>
      <c r="M2450" s="39">
        <f>(VLOOKUP(DATE(2005,12,1),IGPM!A:B,2,1)/VLOOKUP(DATE(YEAR(F2450),MONTH(F2450),1),IGPM!A:B,2,1))*H2450</f>
        <v>3904.4374643089322</v>
      </c>
      <c r="N2450" s="26" t="s">
        <v>28</v>
      </c>
      <c r="O2450" s="26" t="s">
        <v>29</v>
      </c>
      <c r="P2450" s="25">
        <v>-6274.61</v>
      </c>
      <c r="Q2450" s="25">
        <v>0</v>
      </c>
      <c r="R2450" s="25">
        <v>13957.379684640677</v>
      </c>
      <c r="S2450" s="25">
        <v>-13957.379684640677</v>
      </c>
      <c r="T2450" s="27">
        <v>0</v>
      </c>
    </row>
    <row r="2451" spans="1:20">
      <c r="A2451" s="28" t="s">
        <v>2912</v>
      </c>
      <c r="B2451" s="22" t="s">
        <v>2462</v>
      </c>
      <c r="C2451" s="22" t="s">
        <v>24</v>
      </c>
      <c r="D2451" s="22" t="s">
        <v>25</v>
      </c>
      <c r="E2451" s="22" t="s">
        <v>26</v>
      </c>
      <c r="F2451" s="23">
        <v>41623</v>
      </c>
      <c r="G2451" s="24" t="s">
        <v>27</v>
      </c>
      <c r="H2451" s="25">
        <v>7351.59</v>
      </c>
      <c r="I2451" s="25">
        <v>-7351.59</v>
      </c>
      <c r="J2451" s="25">
        <v>0</v>
      </c>
      <c r="K2451" s="41">
        <f t="shared" si="80"/>
        <v>2013</v>
      </c>
      <c r="L2451" s="42">
        <f t="shared" si="79"/>
        <v>132</v>
      </c>
      <c r="M2451" s="39">
        <f>(VLOOKUP(DATE(2005,12,1),IGPM!A:B,2,1)/VLOOKUP(DATE(YEAR(F2451),MONTH(F2451),1),IGPM!A:B,2,1))*H2451</f>
        <v>4574.5988066571317</v>
      </c>
      <c r="N2451" s="26" t="s">
        <v>28</v>
      </c>
      <c r="O2451" s="26" t="s">
        <v>29</v>
      </c>
      <c r="P2451" s="25">
        <v>-7351.59</v>
      </c>
      <c r="Q2451" s="25">
        <v>0</v>
      </c>
      <c r="R2451" s="25">
        <v>16353.037545888521</v>
      </c>
      <c r="S2451" s="25">
        <v>-16353.037545888521</v>
      </c>
      <c r="T2451" s="27">
        <v>0</v>
      </c>
    </row>
    <row r="2452" spans="1:20">
      <c r="A2452" s="28" t="s">
        <v>2913</v>
      </c>
      <c r="B2452" s="22" t="s">
        <v>913</v>
      </c>
      <c r="C2452" s="22" t="s">
        <v>24</v>
      </c>
      <c r="D2452" s="22" t="s">
        <v>25</v>
      </c>
      <c r="E2452" s="22" t="s">
        <v>26</v>
      </c>
      <c r="F2452" s="23">
        <v>41623</v>
      </c>
      <c r="G2452" s="24" t="s">
        <v>27</v>
      </c>
      <c r="H2452" s="25">
        <v>36383.35</v>
      </c>
      <c r="I2452" s="25">
        <v>-36383.35</v>
      </c>
      <c r="J2452" s="25">
        <v>0</v>
      </c>
      <c r="K2452" s="41">
        <f t="shared" si="80"/>
        <v>2013</v>
      </c>
      <c r="L2452" s="42">
        <f t="shared" si="79"/>
        <v>132</v>
      </c>
      <c r="M2452" s="39">
        <f>(VLOOKUP(DATE(2005,12,1),IGPM!A:B,2,1)/VLOOKUP(DATE(YEAR(F2452),MONTH(F2452),1),IGPM!A:B,2,1))*H2452</f>
        <v>22639.895518138081</v>
      </c>
      <c r="N2452" s="26" t="s">
        <v>28</v>
      </c>
      <c r="O2452" s="26" t="s">
        <v>29</v>
      </c>
      <c r="P2452" s="25">
        <v>-36383.35</v>
      </c>
      <c r="Q2452" s="25">
        <v>0</v>
      </c>
      <c r="R2452" s="25">
        <v>80931.91929843789</v>
      </c>
      <c r="S2452" s="25">
        <v>-80931.91929843789</v>
      </c>
      <c r="T2452" s="27">
        <v>0</v>
      </c>
    </row>
    <row r="2453" spans="1:20">
      <c r="A2453" s="28" t="s">
        <v>2914</v>
      </c>
      <c r="B2453" s="22" t="s">
        <v>1430</v>
      </c>
      <c r="C2453" s="22" t="s">
        <v>24</v>
      </c>
      <c r="D2453" s="22" t="s">
        <v>25</v>
      </c>
      <c r="E2453" s="22" t="s">
        <v>26</v>
      </c>
      <c r="F2453" s="23">
        <v>41623</v>
      </c>
      <c r="G2453" s="24" t="s">
        <v>27</v>
      </c>
      <c r="H2453" s="25">
        <v>4776.1899999999996</v>
      </c>
      <c r="I2453" s="25">
        <v>-4619.72</v>
      </c>
      <c r="J2453" s="25">
        <v>156.46999999999935</v>
      </c>
      <c r="K2453" s="41">
        <f t="shared" si="80"/>
        <v>2013</v>
      </c>
      <c r="L2453" s="42">
        <f t="shared" si="79"/>
        <v>136.47084238871619</v>
      </c>
      <c r="M2453" s="39">
        <f>(VLOOKUP(DATE(2005,12,1),IGPM!A:B,2,1)/VLOOKUP(DATE(YEAR(F2453),MONTH(F2453),1),IGPM!A:B,2,1))*H2453</f>
        <v>2972.0309585229484</v>
      </c>
      <c r="N2453" s="26" t="s">
        <v>28</v>
      </c>
      <c r="O2453" s="26" t="s">
        <v>29</v>
      </c>
      <c r="P2453" s="25">
        <v>-4619.72</v>
      </c>
      <c r="Q2453" s="25">
        <v>156.46999999999935</v>
      </c>
      <c r="R2453" s="25">
        <v>10624.261472184558</v>
      </c>
      <c r="S2453" s="25">
        <v>-10276.206182811082</v>
      </c>
      <c r="T2453" s="27">
        <v>348.05528937347663</v>
      </c>
    </row>
    <row r="2454" spans="1:20">
      <c r="A2454" s="28" t="s">
        <v>2915</v>
      </c>
      <c r="B2454" s="22" t="s">
        <v>245</v>
      </c>
      <c r="C2454" s="22" t="s">
        <v>24</v>
      </c>
      <c r="D2454" s="22" t="s">
        <v>25</v>
      </c>
      <c r="E2454" s="22" t="s">
        <v>26</v>
      </c>
      <c r="F2454" s="23">
        <v>41623</v>
      </c>
      <c r="G2454" s="24" t="s">
        <v>27</v>
      </c>
      <c r="H2454" s="25">
        <v>2388.1</v>
      </c>
      <c r="I2454" s="25">
        <v>-2309.87</v>
      </c>
      <c r="J2454" s="25">
        <v>78.230000000000018</v>
      </c>
      <c r="K2454" s="41">
        <f t="shared" si="80"/>
        <v>2013</v>
      </c>
      <c r="L2454" s="42">
        <f t="shared" si="79"/>
        <v>136.47053730296511</v>
      </c>
      <c r="M2454" s="39">
        <f>(VLOOKUP(DATE(2005,12,1),IGPM!A:B,2,1)/VLOOKUP(DATE(YEAR(F2454),MONTH(F2454),1),IGPM!A:B,2,1))*H2454</f>
        <v>1486.0185905603951</v>
      </c>
      <c r="N2454" s="26" t="s">
        <v>28</v>
      </c>
      <c r="O2454" s="26" t="s">
        <v>29</v>
      </c>
      <c r="P2454" s="25">
        <v>-2309.87</v>
      </c>
      <c r="Q2454" s="25">
        <v>78.230000000000018</v>
      </c>
      <c r="R2454" s="25">
        <v>5312.1418582016095</v>
      </c>
      <c r="S2454" s="25">
        <v>-5138.1253356241996</v>
      </c>
      <c r="T2454" s="27">
        <v>174.01652257740989</v>
      </c>
    </row>
    <row r="2455" spans="1:20">
      <c r="A2455" s="28" t="s">
        <v>2916</v>
      </c>
      <c r="B2455" s="22" t="s">
        <v>68</v>
      </c>
      <c r="C2455" s="22" t="s">
        <v>69</v>
      </c>
      <c r="D2455" s="22" t="s">
        <v>25</v>
      </c>
      <c r="E2455" s="22" t="s">
        <v>26</v>
      </c>
      <c r="F2455" s="23">
        <v>41623</v>
      </c>
      <c r="G2455" s="24" t="s">
        <v>27</v>
      </c>
      <c r="H2455" s="25">
        <v>4230871.09</v>
      </c>
      <c r="I2455" s="25">
        <v>-2116123.31</v>
      </c>
      <c r="J2455" s="25">
        <v>2114747.7799999998</v>
      </c>
      <c r="K2455" s="41">
        <f t="shared" si="80"/>
        <v>2013</v>
      </c>
      <c r="L2455" s="42">
        <f t="shared" si="79"/>
        <v>263.91419689053942</v>
      </c>
      <c r="M2455" s="39">
        <f>(VLOOKUP(DATE(2005,12,1),IGPM!A:B,2,1)/VLOOKUP(DATE(YEAR(F2455),MONTH(F2455),1),IGPM!A:B,2,1))*H2455</f>
        <v>2632700.9312861785</v>
      </c>
      <c r="N2455" s="26" t="s">
        <v>28</v>
      </c>
      <c r="O2455" s="26" t="s">
        <v>29</v>
      </c>
      <c r="P2455" s="25">
        <v>-2116123.31</v>
      </c>
      <c r="Q2455" s="25">
        <v>2114747.7799999998</v>
      </c>
      <c r="R2455" s="25">
        <v>9411242.1648356728</v>
      </c>
      <c r="S2455" s="25">
        <v>-4707150.9619225087</v>
      </c>
      <c r="T2455" s="27">
        <v>4704091.2029131642</v>
      </c>
    </row>
    <row r="2456" spans="1:20">
      <c r="A2456" s="28" t="s">
        <v>2917</v>
      </c>
      <c r="B2456" s="22" t="s">
        <v>68</v>
      </c>
      <c r="C2456" s="22" t="s">
        <v>69</v>
      </c>
      <c r="D2456" s="22" t="s">
        <v>25</v>
      </c>
      <c r="E2456" s="22" t="s">
        <v>26</v>
      </c>
      <c r="F2456" s="23">
        <v>41623</v>
      </c>
      <c r="G2456" s="24" t="s">
        <v>27</v>
      </c>
      <c r="H2456" s="25">
        <v>4230871.09</v>
      </c>
      <c r="I2456" s="25">
        <v>-2116123.31</v>
      </c>
      <c r="J2456" s="25">
        <v>2114747.7799999998</v>
      </c>
      <c r="K2456" s="41">
        <f t="shared" si="80"/>
        <v>2013</v>
      </c>
      <c r="L2456" s="42">
        <f t="shared" si="79"/>
        <v>263.91419689053942</v>
      </c>
      <c r="M2456" s="39">
        <f>(VLOOKUP(DATE(2005,12,1),IGPM!A:B,2,1)/VLOOKUP(DATE(YEAR(F2456),MONTH(F2456),1),IGPM!A:B,2,1))*H2456</f>
        <v>2632700.9312861785</v>
      </c>
      <c r="N2456" s="26" t="s">
        <v>28</v>
      </c>
      <c r="O2456" s="26" t="s">
        <v>29</v>
      </c>
      <c r="P2456" s="25">
        <v>-2116123.31</v>
      </c>
      <c r="Q2456" s="25">
        <v>2114747.7799999998</v>
      </c>
      <c r="R2456" s="25">
        <v>9411242.1648356728</v>
      </c>
      <c r="S2456" s="25">
        <v>-4707150.9619225087</v>
      </c>
      <c r="T2456" s="27">
        <v>4704091.2029131642</v>
      </c>
    </row>
    <row r="2457" spans="1:20">
      <c r="A2457" s="28" t="s">
        <v>2918</v>
      </c>
      <c r="B2457" s="22" t="s">
        <v>787</v>
      </c>
      <c r="C2457" s="22" t="s">
        <v>91</v>
      </c>
      <c r="D2457" s="22" t="s">
        <v>25</v>
      </c>
      <c r="E2457" s="22" t="s">
        <v>26</v>
      </c>
      <c r="F2457" s="23">
        <v>41623</v>
      </c>
      <c r="G2457" s="24" t="s">
        <v>27</v>
      </c>
      <c r="H2457" s="25">
        <v>8943.65</v>
      </c>
      <c r="I2457" s="25">
        <v>-3689.3</v>
      </c>
      <c r="J2457" s="25">
        <v>5254.3499999999995</v>
      </c>
      <c r="K2457" s="41">
        <f t="shared" si="80"/>
        <v>2013</v>
      </c>
      <c r="L2457" s="42">
        <f t="shared" si="79"/>
        <v>319.99615103136097</v>
      </c>
      <c r="M2457" s="39">
        <f>(VLOOKUP(DATE(2005,12,1),IGPM!A:B,2,1)/VLOOKUP(DATE(YEAR(F2457),MONTH(F2457),1),IGPM!A:B,2,1))*H2457</f>
        <v>5565.2737186321674</v>
      </c>
      <c r="N2457" s="26" t="s">
        <v>28</v>
      </c>
      <c r="O2457" s="26" t="s">
        <v>29</v>
      </c>
      <c r="P2457" s="25">
        <v>-3689.3</v>
      </c>
      <c r="Q2457" s="25">
        <v>5254.3499999999995</v>
      </c>
      <c r="R2457" s="25">
        <v>19894.450621877153</v>
      </c>
      <c r="S2457" s="25">
        <v>-8206.5595902446294</v>
      </c>
      <c r="T2457" s="27">
        <v>11687.891031632524</v>
      </c>
    </row>
    <row r="2458" spans="1:20">
      <c r="A2458" s="28" t="s">
        <v>2919</v>
      </c>
      <c r="B2458" s="22" t="s">
        <v>90</v>
      </c>
      <c r="C2458" s="22" t="s">
        <v>91</v>
      </c>
      <c r="D2458" s="22" t="s">
        <v>25</v>
      </c>
      <c r="E2458" s="22" t="s">
        <v>26</v>
      </c>
      <c r="F2458" s="23">
        <v>41623</v>
      </c>
      <c r="G2458" s="24" t="s">
        <v>27</v>
      </c>
      <c r="H2458" s="25">
        <v>26784.14</v>
      </c>
      <c r="I2458" s="25">
        <v>-11048.59</v>
      </c>
      <c r="J2458" s="25">
        <v>15735.55</v>
      </c>
      <c r="K2458" s="41">
        <f t="shared" si="80"/>
        <v>2013</v>
      </c>
      <c r="L2458" s="42">
        <f t="shared" si="79"/>
        <v>319.99616964698663</v>
      </c>
      <c r="M2458" s="39">
        <f>(VLOOKUP(DATE(2005,12,1),IGPM!A:B,2,1)/VLOOKUP(DATE(YEAR(F2458),MONTH(F2458),1),IGPM!A:B,2,1))*H2458</f>
        <v>16666.693175399818</v>
      </c>
      <c r="N2458" s="26" t="s">
        <v>28</v>
      </c>
      <c r="O2458" s="26" t="s">
        <v>29</v>
      </c>
      <c r="P2458" s="25">
        <v>-11048.59</v>
      </c>
      <c r="Q2458" s="25">
        <v>15735.55</v>
      </c>
      <c r="R2458" s="25">
        <v>59579.226678083854</v>
      </c>
      <c r="S2458" s="25">
        <v>-24576.725184501371</v>
      </c>
      <c r="T2458" s="27">
        <v>35002.501493582487</v>
      </c>
    </row>
    <row r="2459" spans="1:20">
      <c r="A2459" s="28" t="s">
        <v>2920</v>
      </c>
      <c r="B2459" s="22" t="s">
        <v>2410</v>
      </c>
      <c r="C2459" s="22" t="s">
        <v>32</v>
      </c>
      <c r="D2459" s="22" t="s">
        <v>33</v>
      </c>
      <c r="E2459" s="22" t="s">
        <v>26</v>
      </c>
      <c r="F2459" s="23">
        <v>41623</v>
      </c>
      <c r="G2459" s="24" t="s">
        <v>27</v>
      </c>
      <c r="H2459" s="25">
        <v>12931.69</v>
      </c>
      <c r="I2459" s="25">
        <v>-8412.58</v>
      </c>
      <c r="J2459" s="25">
        <v>4519.1100000000006</v>
      </c>
      <c r="K2459" s="41">
        <f t="shared" si="80"/>
        <v>2013</v>
      </c>
      <c r="L2459" s="42">
        <f t="shared" si="79"/>
        <v>202.90839195585659</v>
      </c>
      <c r="M2459" s="39">
        <f>(VLOOKUP(DATE(2005,12,1),IGPM!A:B,2,1)/VLOOKUP(DATE(YEAR(F2459),MONTH(F2459),1),IGPM!A:B,2,1))*H2459</f>
        <v>8046.8706282668054</v>
      </c>
      <c r="N2459" s="26" t="s">
        <v>28</v>
      </c>
      <c r="O2459" s="26" t="s">
        <v>29</v>
      </c>
      <c r="P2459" s="25">
        <v>-8412.58</v>
      </c>
      <c r="Q2459" s="25">
        <v>4519.1100000000006</v>
      </c>
      <c r="R2459" s="25">
        <v>28765.534000371499</v>
      </c>
      <c r="S2459" s="25">
        <v>-18713.126901498974</v>
      </c>
      <c r="T2459" s="27">
        <v>10052.407098872525</v>
      </c>
    </row>
    <row r="2460" spans="1:20">
      <c r="A2460" s="28" t="s">
        <v>2921</v>
      </c>
      <c r="B2460" s="22" t="s">
        <v>2410</v>
      </c>
      <c r="C2460" s="22" t="s">
        <v>32</v>
      </c>
      <c r="D2460" s="22" t="s">
        <v>33</v>
      </c>
      <c r="E2460" s="22" t="s">
        <v>26</v>
      </c>
      <c r="F2460" s="23">
        <v>41623</v>
      </c>
      <c r="G2460" s="24" t="s">
        <v>27</v>
      </c>
      <c r="H2460" s="25">
        <v>12931.69</v>
      </c>
      <c r="I2460" s="25">
        <v>-8412.58</v>
      </c>
      <c r="J2460" s="25">
        <v>4519.1100000000006</v>
      </c>
      <c r="K2460" s="41">
        <f t="shared" si="80"/>
        <v>2013</v>
      </c>
      <c r="L2460" s="42">
        <f t="shared" si="79"/>
        <v>202.90839195585659</v>
      </c>
      <c r="M2460" s="39">
        <f>(VLOOKUP(DATE(2005,12,1),IGPM!A:B,2,1)/VLOOKUP(DATE(YEAR(F2460),MONTH(F2460),1),IGPM!A:B,2,1))*H2460</f>
        <v>8046.8706282668054</v>
      </c>
      <c r="N2460" s="26" t="s">
        <v>28</v>
      </c>
      <c r="O2460" s="26" t="s">
        <v>29</v>
      </c>
      <c r="P2460" s="25">
        <v>-8412.58</v>
      </c>
      <c r="Q2460" s="25">
        <v>4519.1100000000006</v>
      </c>
      <c r="R2460" s="25">
        <v>28765.534000371499</v>
      </c>
      <c r="S2460" s="25">
        <v>-18713.126901498974</v>
      </c>
      <c r="T2460" s="27">
        <v>10052.407098872525</v>
      </c>
    </row>
    <row r="2461" spans="1:20">
      <c r="A2461" s="28" t="s">
        <v>2922</v>
      </c>
      <c r="B2461" s="22" t="s">
        <v>2413</v>
      </c>
      <c r="C2461" s="22" t="s">
        <v>32</v>
      </c>
      <c r="D2461" s="22" t="s">
        <v>33</v>
      </c>
      <c r="E2461" s="22" t="s">
        <v>26</v>
      </c>
      <c r="F2461" s="23">
        <v>41623</v>
      </c>
      <c r="G2461" s="24" t="s">
        <v>27</v>
      </c>
      <c r="H2461" s="25">
        <v>17242.259999999998</v>
      </c>
      <c r="I2461" s="25">
        <v>-8503.67</v>
      </c>
      <c r="J2461" s="25">
        <v>8738.5899999999983</v>
      </c>
      <c r="K2461" s="41">
        <f t="shared" si="80"/>
        <v>2013</v>
      </c>
      <c r="L2461" s="42">
        <f t="shared" si="79"/>
        <v>267.64659494077262</v>
      </c>
      <c r="M2461" s="39">
        <f>(VLOOKUP(DATE(2005,12,1),IGPM!A:B,2,1)/VLOOKUP(DATE(YEAR(F2461),MONTH(F2461),1),IGPM!A:B,2,1))*H2461</f>
        <v>10729.164986087633</v>
      </c>
      <c r="N2461" s="26" t="s">
        <v>28</v>
      </c>
      <c r="O2461" s="26" t="s">
        <v>29</v>
      </c>
      <c r="P2461" s="25">
        <v>-8503.67</v>
      </c>
      <c r="Q2461" s="25">
        <v>8738.5899999999983</v>
      </c>
      <c r="R2461" s="25">
        <v>38354.060163307768</v>
      </c>
      <c r="S2461" s="25">
        <v>-18915.749489273181</v>
      </c>
      <c r="T2461" s="27">
        <v>19438.310674034587</v>
      </c>
    </row>
    <row r="2462" spans="1:20">
      <c r="A2462" s="28" t="s">
        <v>2923</v>
      </c>
      <c r="B2462" s="22" t="s">
        <v>734</v>
      </c>
      <c r="C2462" s="22" t="s">
        <v>32</v>
      </c>
      <c r="D2462" s="22" t="s">
        <v>33</v>
      </c>
      <c r="E2462" s="22" t="s">
        <v>26</v>
      </c>
      <c r="F2462" s="23">
        <v>41623</v>
      </c>
      <c r="G2462" s="24" t="s">
        <v>27</v>
      </c>
      <c r="H2462" s="25">
        <v>8037.41</v>
      </c>
      <c r="I2462" s="25">
        <v>-3963.94</v>
      </c>
      <c r="J2462" s="25">
        <v>4073.47</v>
      </c>
      <c r="K2462" s="41">
        <f t="shared" si="80"/>
        <v>2013</v>
      </c>
      <c r="L2462" s="42">
        <f t="shared" si="79"/>
        <v>267.64737105001586</v>
      </c>
      <c r="M2462" s="39">
        <f>(VLOOKUP(DATE(2005,12,1),IGPM!A:B,2,1)/VLOOKUP(DATE(YEAR(F2462),MONTH(F2462),1),IGPM!A:B,2,1))*H2462</f>
        <v>5001.3570118320113</v>
      </c>
      <c r="N2462" s="26" t="s">
        <v>28</v>
      </c>
      <c r="O2462" s="26" t="s">
        <v>29</v>
      </c>
      <c r="P2462" s="25">
        <v>-3963.94</v>
      </c>
      <c r="Q2462" s="25">
        <v>4073.47</v>
      </c>
      <c r="R2462" s="25">
        <v>17878.590550030651</v>
      </c>
      <c r="S2462" s="25">
        <v>-8817.4748115236762</v>
      </c>
      <c r="T2462" s="27">
        <v>9061.1157385069746</v>
      </c>
    </row>
    <row r="2463" spans="1:20">
      <c r="A2463" s="28" t="s">
        <v>2924</v>
      </c>
      <c r="B2463" s="22" t="s">
        <v>734</v>
      </c>
      <c r="C2463" s="22" t="s">
        <v>32</v>
      </c>
      <c r="D2463" s="22" t="s">
        <v>33</v>
      </c>
      <c r="E2463" s="22" t="s">
        <v>26</v>
      </c>
      <c r="F2463" s="23">
        <v>41623</v>
      </c>
      <c r="G2463" s="24" t="s">
        <v>27</v>
      </c>
      <c r="H2463" s="25">
        <v>8037.41</v>
      </c>
      <c r="I2463" s="25">
        <v>-3963.94</v>
      </c>
      <c r="J2463" s="25">
        <v>4073.47</v>
      </c>
      <c r="K2463" s="41">
        <f t="shared" si="80"/>
        <v>2013</v>
      </c>
      <c r="L2463" s="42">
        <f t="shared" si="79"/>
        <v>267.64737105001586</v>
      </c>
      <c r="M2463" s="39">
        <f>(VLOOKUP(DATE(2005,12,1),IGPM!A:B,2,1)/VLOOKUP(DATE(YEAR(F2463),MONTH(F2463),1),IGPM!A:B,2,1))*H2463</f>
        <v>5001.3570118320113</v>
      </c>
      <c r="N2463" s="26" t="s">
        <v>28</v>
      </c>
      <c r="O2463" s="26" t="s">
        <v>29</v>
      </c>
      <c r="P2463" s="25">
        <v>-3963.94</v>
      </c>
      <c r="Q2463" s="25">
        <v>4073.47</v>
      </c>
      <c r="R2463" s="25">
        <v>17878.590550030651</v>
      </c>
      <c r="S2463" s="25">
        <v>-8817.4748115236762</v>
      </c>
      <c r="T2463" s="27">
        <v>9061.1157385069746</v>
      </c>
    </row>
    <row r="2464" spans="1:20">
      <c r="A2464" s="28" t="s">
        <v>2925</v>
      </c>
      <c r="B2464" s="22" t="s">
        <v>1030</v>
      </c>
      <c r="C2464" s="22" t="s">
        <v>32</v>
      </c>
      <c r="D2464" s="22" t="s">
        <v>33</v>
      </c>
      <c r="E2464" s="22" t="s">
        <v>26</v>
      </c>
      <c r="F2464" s="23">
        <v>41623</v>
      </c>
      <c r="G2464" s="24" t="s">
        <v>27</v>
      </c>
      <c r="H2464" s="25">
        <v>1945.74</v>
      </c>
      <c r="I2464" s="25">
        <v>-1227.22</v>
      </c>
      <c r="J2464" s="25">
        <v>718.52</v>
      </c>
      <c r="K2464" s="41">
        <f t="shared" si="80"/>
        <v>2013</v>
      </c>
      <c r="L2464" s="42">
        <f t="shared" si="79"/>
        <v>209.28413813334203</v>
      </c>
      <c r="M2464" s="39">
        <f>(VLOOKUP(DATE(2005,12,1),IGPM!A:B,2,1)/VLOOKUP(DATE(YEAR(F2464),MONTH(F2464),1),IGPM!A:B,2,1))*H2464</f>
        <v>1210.7557524379145</v>
      </c>
      <c r="N2464" s="26" t="s">
        <v>28</v>
      </c>
      <c r="O2464" s="26" t="s">
        <v>29</v>
      </c>
      <c r="P2464" s="25">
        <v>-1227.22</v>
      </c>
      <c r="Q2464" s="25">
        <v>718.52</v>
      </c>
      <c r="R2464" s="25">
        <v>4328.1466015565511</v>
      </c>
      <c r="S2464" s="25">
        <v>-2729.855002396122</v>
      </c>
      <c r="T2464" s="27">
        <v>1598.2915991604291</v>
      </c>
    </row>
    <row r="2465" spans="1:20">
      <c r="A2465" s="28" t="s">
        <v>2926</v>
      </c>
      <c r="B2465" s="22" t="s">
        <v>1030</v>
      </c>
      <c r="C2465" s="22" t="s">
        <v>32</v>
      </c>
      <c r="D2465" s="22" t="s">
        <v>33</v>
      </c>
      <c r="E2465" s="22" t="s">
        <v>26</v>
      </c>
      <c r="F2465" s="23">
        <v>41623</v>
      </c>
      <c r="G2465" s="24" t="s">
        <v>27</v>
      </c>
      <c r="H2465" s="25">
        <v>1945.74</v>
      </c>
      <c r="I2465" s="25">
        <v>-1227.22</v>
      </c>
      <c r="J2465" s="25">
        <v>718.52</v>
      </c>
      <c r="K2465" s="41">
        <f t="shared" si="80"/>
        <v>2013</v>
      </c>
      <c r="L2465" s="42">
        <f t="shared" si="79"/>
        <v>209.28413813334203</v>
      </c>
      <c r="M2465" s="39">
        <f>(VLOOKUP(DATE(2005,12,1),IGPM!A:B,2,1)/VLOOKUP(DATE(YEAR(F2465),MONTH(F2465),1),IGPM!A:B,2,1))*H2465</f>
        <v>1210.7557524379145</v>
      </c>
      <c r="N2465" s="26" t="s">
        <v>28</v>
      </c>
      <c r="O2465" s="26" t="s">
        <v>29</v>
      </c>
      <c r="P2465" s="25">
        <v>-1227.22</v>
      </c>
      <c r="Q2465" s="25">
        <v>718.52</v>
      </c>
      <c r="R2465" s="25">
        <v>4328.1466015565511</v>
      </c>
      <c r="S2465" s="25">
        <v>-2729.855002396122</v>
      </c>
      <c r="T2465" s="27">
        <v>1598.2915991604291</v>
      </c>
    </row>
    <row r="2466" spans="1:20">
      <c r="A2466" s="28" t="s">
        <v>2927</v>
      </c>
      <c r="B2466" s="22" t="s">
        <v>160</v>
      </c>
      <c r="C2466" s="22" t="s">
        <v>24</v>
      </c>
      <c r="D2466" s="22" t="s">
        <v>33</v>
      </c>
      <c r="E2466" s="22" t="s">
        <v>26</v>
      </c>
      <c r="F2466" s="23">
        <v>41623</v>
      </c>
      <c r="G2466" s="24" t="s">
        <v>27</v>
      </c>
      <c r="H2466" s="25">
        <v>16209.52</v>
      </c>
      <c r="I2466" s="25">
        <v>-9757.9599999999991</v>
      </c>
      <c r="J2466" s="25">
        <v>6451.5600000000013</v>
      </c>
      <c r="K2466" s="41">
        <f t="shared" si="80"/>
        <v>2013</v>
      </c>
      <c r="L2466" s="42">
        <f t="shared" si="79"/>
        <v>219.27294639453331</v>
      </c>
      <c r="M2466" s="39">
        <f>(VLOOKUP(DATE(2005,12,1),IGPM!A:B,2,1)/VLOOKUP(DATE(YEAR(F2466),MONTH(F2466),1),IGPM!A:B,2,1))*H2466</f>
        <v>10086.532416590821</v>
      </c>
      <c r="N2466" s="26" t="s">
        <v>28</v>
      </c>
      <c r="O2466" s="26" t="s">
        <v>29</v>
      </c>
      <c r="P2466" s="25">
        <v>-9757.9599999999991</v>
      </c>
      <c r="Q2466" s="25">
        <v>6451.5600000000013</v>
      </c>
      <c r="R2466" s="25">
        <v>36056.810725411902</v>
      </c>
      <c r="S2466" s="25">
        <v>-21705.819591582</v>
      </c>
      <c r="T2466" s="27">
        <v>14350.991133829903</v>
      </c>
    </row>
    <row r="2467" spans="1:20">
      <c r="A2467" s="28" t="s">
        <v>2928</v>
      </c>
      <c r="B2467" s="22" t="s">
        <v>768</v>
      </c>
      <c r="C2467" s="22" t="s">
        <v>82</v>
      </c>
      <c r="D2467" s="22" t="s">
        <v>33</v>
      </c>
      <c r="E2467" s="22" t="s">
        <v>26</v>
      </c>
      <c r="F2467" s="23">
        <v>41623</v>
      </c>
      <c r="G2467" s="24" t="s">
        <v>27</v>
      </c>
      <c r="H2467" s="25">
        <v>1885.87</v>
      </c>
      <c r="I2467" s="25">
        <v>-1885.87</v>
      </c>
      <c r="J2467" s="25">
        <v>0</v>
      </c>
      <c r="K2467" s="41">
        <f t="shared" si="80"/>
        <v>2013</v>
      </c>
      <c r="L2467" s="42">
        <f t="shared" si="79"/>
        <v>132</v>
      </c>
      <c r="M2467" s="39">
        <f>(VLOOKUP(DATE(2005,12,1),IGPM!A:B,2,1)/VLOOKUP(DATE(YEAR(F2467),MONTH(F2467),1),IGPM!A:B,2,1))*H2467</f>
        <v>1173.5010591600571</v>
      </c>
      <c r="N2467" s="26" t="s">
        <v>28</v>
      </c>
      <c r="O2467" s="26" t="s">
        <v>29</v>
      </c>
      <c r="P2467" s="25">
        <v>-1885.87</v>
      </c>
      <c r="Q2467" s="25">
        <v>0</v>
      </c>
      <c r="R2467" s="25">
        <v>4194.9704644389558</v>
      </c>
      <c r="S2467" s="25">
        <v>-4194.9704644389558</v>
      </c>
      <c r="T2467" s="27">
        <v>0</v>
      </c>
    </row>
    <row r="2468" spans="1:20">
      <c r="A2468" s="28" t="s">
        <v>2929</v>
      </c>
      <c r="B2468" s="22" t="s">
        <v>1357</v>
      </c>
      <c r="C2468" s="22" t="s">
        <v>24</v>
      </c>
      <c r="D2468" s="22" t="s">
        <v>33</v>
      </c>
      <c r="E2468" s="22" t="s">
        <v>26</v>
      </c>
      <c r="F2468" s="23">
        <v>41623</v>
      </c>
      <c r="G2468" s="24" t="s">
        <v>27</v>
      </c>
      <c r="H2468" s="25">
        <v>5956.96</v>
      </c>
      <c r="I2468" s="25">
        <v>-5956.96</v>
      </c>
      <c r="J2468" s="25">
        <v>0</v>
      </c>
      <c r="K2468" s="41">
        <f t="shared" si="80"/>
        <v>2013</v>
      </c>
      <c r="L2468" s="42">
        <f t="shared" si="79"/>
        <v>132</v>
      </c>
      <c r="M2468" s="39">
        <f>(VLOOKUP(DATE(2005,12,1),IGPM!A:B,2,1)/VLOOKUP(DATE(YEAR(F2468),MONTH(F2468),1),IGPM!A:B,2,1))*H2468</f>
        <v>3706.7766438694575</v>
      </c>
      <c r="N2468" s="26" t="s">
        <v>28</v>
      </c>
      <c r="O2468" s="26" t="s">
        <v>29</v>
      </c>
      <c r="P2468" s="25">
        <v>-5956.96</v>
      </c>
      <c r="Q2468" s="25">
        <v>0</v>
      </c>
      <c r="R2468" s="25">
        <v>13250.792078904846</v>
      </c>
      <c r="S2468" s="25">
        <v>-13250.792078904846</v>
      </c>
      <c r="T2468" s="27">
        <v>0</v>
      </c>
    </row>
    <row r="2469" spans="1:20">
      <c r="A2469" s="28" t="s">
        <v>2930</v>
      </c>
      <c r="B2469" s="22" t="s">
        <v>328</v>
      </c>
      <c r="C2469" s="22" t="s">
        <v>24</v>
      </c>
      <c r="D2469" s="22" t="s">
        <v>33</v>
      </c>
      <c r="E2469" s="22" t="s">
        <v>26</v>
      </c>
      <c r="F2469" s="23">
        <v>41623</v>
      </c>
      <c r="G2469" s="24" t="s">
        <v>27</v>
      </c>
      <c r="H2469" s="25">
        <v>9444.33</v>
      </c>
      <c r="I2469" s="25">
        <v>-9444.33</v>
      </c>
      <c r="J2469" s="25">
        <v>0</v>
      </c>
      <c r="K2469" s="41">
        <f t="shared" si="80"/>
        <v>2013</v>
      </c>
      <c r="L2469" s="42">
        <f t="shared" si="79"/>
        <v>132</v>
      </c>
      <c r="M2469" s="39">
        <f>(VLOOKUP(DATE(2005,12,1),IGPM!A:B,2,1)/VLOOKUP(DATE(YEAR(F2469),MONTH(F2469),1),IGPM!A:B,2,1))*H2469</f>
        <v>5876.8267473670521</v>
      </c>
      <c r="N2469" s="26" t="s">
        <v>28</v>
      </c>
      <c r="O2469" s="26" t="s">
        <v>29</v>
      </c>
      <c r="P2469" s="25">
        <v>-9444.33</v>
      </c>
      <c r="Q2469" s="25">
        <v>0</v>
      </c>
      <c r="R2469" s="25">
        <v>21008.174161747502</v>
      </c>
      <c r="S2469" s="25">
        <v>-21008.174161747502</v>
      </c>
      <c r="T2469" s="27">
        <v>0</v>
      </c>
    </row>
    <row r="2470" spans="1:20">
      <c r="A2470" s="28" t="s">
        <v>2931</v>
      </c>
      <c r="B2470" s="22" t="s">
        <v>245</v>
      </c>
      <c r="C2470" s="22" t="s">
        <v>24</v>
      </c>
      <c r="D2470" s="22" t="s">
        <v>33</v>
      </c>
      <c r="E2470" s="22" t="s">
        <v>26</v>
      </c>
      <c r="F2470" s="23">
        <v>41623</v>
      </c>
      <c r="G2470" s="24" t="s">
        <v>27</v>
      </c>
      <c r="H2470" s="25">
        <v>1526.64</v>
      </c>
      <c r="I2470" s="25">
        <v>-1526.64</v>
      </c>
      <c r="J2470" s="25">
        <v>0</v>
      </c>
      <c r="K2470" s="41">
        <f t="shared" si="80"/>
        <v>2013</v>
      </c>
      <c r="L2470" s="42">
        <f t="shared" si="79"/>
        <v>132</v>
      </c>
      <c r="M2470" s="39">
        <f>(VLOOKUP(DATE(2005,12,1),IGPM!A:B,2,1)/VLOOKUP(DATE(YEAR(F2470),MONTH(F2470),1),IGPM!A:B,2,1))*H2470</f>
        <v>949.96667689507217</v>
      </c>
      <c r="N2470" s="26" t="s">
        <v>28</v>
      </c>
      <c r="O2470" s="26" t="s">
        <v>29</v>
      </c>
      <c r="P2470" s="25">
        <v>-1526.64</v>
      </c>
      <c r="Q2470" s="25">
        <v>0</v>
      </c>
      <c r="R2470" s="25">
        <v>3395.8913975147211</v>
      </c>
      <c r="S2470" s="25">
        <v>-3395.8913975147211</v>
      </c>
      <c r="T2470" s="27">
        <v>0</v>
      </c>
    </row>
    <row r="2471" spans="1:20">
      <c r="A2471" s="28" t="s">
        <v>2932</v>
      </c>
      <c r="B2471" s="22" t="s">
        <v>241</v>
      </c>
      <c r="C2471" s="22" t="s">
        <v>24</v>
      </c>
      <c r="D2471" s="22" t="s">
        <v>33</v>
      </c>
      <c r="E2471" s="22" t="s">
        <v>26</v>
      </c>
      <c r="F2471" s="23">
        <v>41623</v>
      </c>
      <c r="G2471" s="24" t="s">
        <v>27</v>
      </c>
      <c r="H2471" s="25">
        <v>3846.58</v>
      </c>
      <c r="I2471" s="25">
        <v>-3716.58</v>
      </c>
      <c r="J2471" s="25">
        <v>130</v>
      </c>
      <c r="K2471" s="41">
        <f t="shared" si="80"/>
        <v>2013</v>
      </c>
      <c r="L2471" s="42">
        <f t="shared" si="79"/>
        <v>136.61714802318261</v>
      </c>
      <c r="M2471" s="39">
        <f>(VLOOKUP(DATE(2005,12,1),IGPM!A:B,2,1)/VLOOKUP(DATE(YEAR(F2471),MONTH(F2471),1),IGPM!A:B,2,1))*H2471</f>
        <v>2393.5720405668962</v>
      </c>
      <c r="N2471" s="26" t="s">
        <v>28</v>
      </c>
      <c r="O2471" s="26" t="s">
        <v>29</v>
      </c>
      <c r="P2471" s="25">
        <v>-3716.58</v>
      </c>
      <c r="Q2471" s="25">
        <v>130</v>
      </c>
      <c r="R2471" s="25">
        <v>8556.4166613295711</v>
      </c>
      <c r="S2471" s="25">
        <v>-8267.2418187491894</v>
      </c>
      <c r="T2471" s="27">
        <v>289.17484258038166</v>
      </c>
    </row>
    <row r="2472" spans="1:20">
      <c r="A2472" s="28" t="s">
        <v>2933</v>
      </c>
      <c r="B2472" s="22" t="s">
        <v>399</v>
      </c>
      <c r="C2472" s="22" t="s">
        <v>32</v>
      </c>
      <c r="D2472" s="22" t="s">
        <v>33</v>
      </c>
      <c r="E2472" s="22" t="s">
        <v>26</v>
      </c>
      <c r="F2472" s="23">
        <v>41623</v>
      </c>
      <c r="G2472" s="24" t="s">
        <v>27</v>
      </c>
      <c r="H2472" s="25">
        <v>9174.92</v>
      </c>
      <c r="I2472" s="25">
        <v>-5327.14</v>
      </c>
      <c r="J2472" s="25">
        <v>3847.7799999999997</v>
      </c>
      <c r="K2472" s="41">
        <f t="shared" si="80"/>
        <v>2013</v>
      </c>
      <c r="L2472" s="42">
        <f t="shared" si="79"/>
        <v>227.3432723750455</v>
      </c>
      <c r="M2472" s="39">
        <f>(VLOOKUP(DATE(2005,12,1),IGPM!A:B,2,1)/VLOOKUP(DATE(YEAR(F2472),MONTH(F2472),1),IGPM!A:B,2,1))*H2472</f>
        <v>5709.1837389156153</v>
      </c>
      <c r="N2472" s="26" t="s">
        <v>28</v>
      </c>
      <c r="O2472" s="26" t="s">
        <v>29</v>
      </c>
      <c r="P2472" s="25">
        <v>-5327.14</v>
      </c>
      <c r="Q2472" s="25">
        <v>3847.7799999999997</v>
      </c>
      <c r="R2472" s="25">
        <v>20408.892666827651</v>
      </c>
      <c r="S2472" s="25">
        <v>-11849.806699258877</v>
      </c>
      <c r="T2472" s="27">
        <v>8559.0859675687734</v>
      </c>
    </row>
    <row r="2473" spans="1:20">
      <c r="A2473" s="28" t="s">
        <v>2934</v>
      </c>
      <c r="B2473" s="22" t="s">
        <v>2935</v>
      </c>
      <c r="C2473" s="22" t="s">
        <v>32</v>
      </c>
      <c r="D2473" s="22" t="s">
        <v>33</v>
      </c>
      <c r="E2473" s="22" t="s">
        <v>26</v>
      </c>
      <c r="F2473" s="23">
        <v>41623</v>
      </c>
      <c r="G2473" s="24" t="s">
        <v>27</v>
      </c>
      <c r="H2473" s="25">
        <v>161252.23000000001</v>
      </c>
      <c r="I2473" s="25">
        <v>-97701.64</v>
      </c>
      <c r="J2473" s="25">
        <v>63550.590000000011</v>
      </c>
      <c r="K2473" s="41">
        <f t="shared" si="80"/>
        <v>2013</v>
      </c>
      <c r="L2473" s="42">
        <f t="shared" si="79"/>
        <v>217.86015424101379</v>
      </c>
      <c r="M2473" s="39">
        <f>(VLOOKUP(DATE(2005,12,1),IGPM!A:B,2,1)/VLOOKUP(DATE(YEAR(F2473),MONTH(F2473),1),IGPM!A:B,2,1))*H2473</f>
        <v>100340.77783565206</v>
      </c>
      <c r="N2473" s="26" t="s">
        <v>28</v>
      </c>
      <c r="O2473" s="26" t="s">
        <v>29</v>
      </c>
      <c r="P2473" s="25">
        <v>-97701.64</v>
      </c>
      <c r="Q2473" s="25">
        <v>63550.590000000011</v>
      </c>
      <c r="R2473" s="25">
        <v>358692.98635373451</v>
      </c>
      <c r="S2473" s="25">
        <v>-217329.66436034703</v>
      </c>
      <c r="T2473" s="27">
        <v>141363.32199338748</v>
      </c>
    </row>
    <row r="2474" spans="1:20">
      <c r="A2474" s="28" t="s">
        <v>2936</v>
      </c>
      <c r="B2474" s="22" t="s">
        <v>263</v>
      </c>
      <c r="C2474" s="22" t="s">
        <v>32</v>
      </c>
      <c r="D2474" s="22" t="s">
        <v>33</v>
      </c>
      <c r="E2474" s="22" t="s">
        <v>26</v>
      </c>
      <c r="F2474" s="23">
        <v>41623</v>
      </c>
      <c r="G2474" s="24" t="s">
        <v>27</v>
      </c>
      <c r="H2474" s="25">
        <v>252215.03</v>
      </c>
      <c r="I2474" s="25">
        <v>-118984.32000000001</v>
      </c>
      <c r="J2474" s="25">
        <v>133230.71</v>
      </c>
      <c r="K2474" s="41">
        <f t="shared" si="80"/>
        <v>2013</v>
      </c>
      <c r="L2474" s="42">
        <f t="shared" si="79"/>
        <v>279.80480083426119</v>
      </c>
      <c r="M2474" s="39">
        <f>(VLOOKUP(DATE(2005,12,1),IGPM!A:B,2,1)/VLOOKUP(DATE(YEAR(F2474),MONTH(F2474),1),IGPM!A:B,2,1))*H2474</f>
        <v>156943.27013054219</v>
      </c>
      <c r="N2474" s="26" t="s">
        <v>28</v>
      </c>
      <c r="O2474" s="26" t="s">
        <v>29</v>
      </c>
      <c r="P2474" s="25">
        <v>-118984.32000000001</v>
      </c>
      <c r="Q2474" s="25">
        <v>133230.71</v>
      </c>
      <c r="R2474" s="25">
        <v>561032.62766658631</v>
      </c>
      <c r="S2474" s="25">
        <v>-264671.32311949041</v>
      </c>
      <c r="T2474" s="27">
        <v>296361.3045470959</v>
      </c>
    </row>
    <row r="2475" spans="1:20">
      <c r="A2475" s="28" t="s">
        <v>2937</v>
      </c>
      <c r="B2475" s="22" t="s">
        <v>917</v>
      </c>
      <c r="C2475" s="22" t="s">
        <v>91</v>
      </c>
      <c r="D2475" s="22" t="s">
        <v>33</v>
      </c>
      <c r="E2475" s="22" t="s">
        <v>26</v>
      </c>
      <c r="F2475" s="23">
        <v>41623</v>
      </c>
      <c r="G2475" s="24" t="s">
        <v>27</v>
      </c>
      <c r="H2475" s="25">
        <v>14323.65</v>
      </c>
      <c r="I2475" s="25">
        <v>-6036.31</v>
      </c>
      <c r="J2475" s="25">
        <v>8287.34</v>
      </c>
      <c r="K2475" s="41">
        <f t="shared" si="80"/>
        <v>2013</v>
      </c>
      <c r="L2475" s="42">
        <f t="shared" si="79"/>
        <v>313.22476811164438</v>
      </c>
      <c r="M2475" s="39">
        <f>(VLOOKUP(DATE(2005,12,1),IGPM!A:B,2,1)/VLOOKUP(DATE(YEAR(F2475),MONTH(F2475),1),IGPM!A:B,2,1))*H2475</f>
        <v>8913.031357430762</v>
      </c>
      <c r="N2475" s="26" t="s">
        <v>28</v>
      </c>
      <c r="O2475" s="26" t="s">
        <v>29</v>
      </c>
      <c r="P2475" s="25">
        <v>-6036.31</v>
      </c>
      <c r="Q2475" s="25">
        <v>8287.34</v>
      </c>
      <c r="R2475" s="25">
        <v>31861.840260972946</v>
      </c>
      <c r="S2475" s="25">
        <v>-13427.299953972179</v>
      </c>
      <c r="T2475" s="27">
        <v>18434.540307000767</v>
      </c>
    </row>
    <row r="2476" spans="1:20">
      <c r="A2476" s="28" t="s">
        <v>2938</v>
      </c>
      <c r="B2476" s="22" t="s">
        <v>2413</v>
      </c>
      <c r="C2476" s="22" t="s">
        <v>32</v>
      </c>
      <c r="D2476" s="22" t="s">
        <v>25</v>
      </c>
      <c r="E2476" s="22" t="s">
        <v>26</v>
      </c>
      <c r="F2476" s="23">
        <v>41634</v>
      </c>
      <c r="G2476" s="24" t="s">
        <v>27</v>
      </c>
      <c r="H2476" s="25">
        <v>60805.32</v>
      </c>
      <c r="I2476" s="25">
        <v>-29316.53</v>
      </c>
      <c r="J2476" s="25">
        <v>31488.79</v>
      </c>
      <c r="K2476" s="41">
        <f t="shared" si="80"/>
        <v>2013</v>
      </c>
      <c r="L2476" s="42">
        <f t="shared" si="79"/>
        <v>273.78077282679772</v>
      </c>
      <c r="M2476" s="39">
        <f>(VLOOKUP(DATE(2005,12,1),IGPM!A:B,2,1)/VLOOKUP(DATE(YEAR(F2476),MONTH(F2476),1),IGPM!A:B,2,1))*H2476</f>
        <v>37836.70529918086</v>
      </c>
      <c r="N2476" s="26" t="s">
        <v>28</v>
      </c>
      <c r="O2476" s="26" t="s">
        <v>29</v>
      </c>
      <c r="P2476" s="25">
        <v>-29316.53</v>
      </c>
      <c r="Q2476" s="25">
        <v>31488.79</v>
      </c>
      <c r="R2476" s="25">
        <v>135256.6833773056</v>
      </c>
      <c r="S2476" s="25">
        <v>-65212.330367331029</v>
      </c>
      <c r="T2476" s="27">
        <v>70044.353009974569</v>
      </c>
    </row>
    <row r="2477" spans="1:20">
      <c r="A2477" s="28" t="s">
        <v>2939</v>
      </c>
      <c r="B2477" s="22" t="s">
        <v>53</v>
      </c>
      <c r="C2477" s="22" t="s">
        <v>533</v>
      </c>
      <c r="D2477" s="22" t="s">
        <v>95</v>
      </c>
      <c r="E2477" s="22" t="s">
        <v>26</v>
      </c>
      <c r="F2477" s="23">
        <v>41640</v>
      </c>
      <c r="G2477" s="24" t="s">
        <v>27</v>
      </c>
      <c r="H2477" s="25">
        <v>7341.33</v>
      </c>
      <c r="I2477" s="25">
        <v>-2912.81</v>
      </c>
      <c r="J2477" s="25">
        <v>4428.5200000000004</v>
      </c>
      <c r="K2477" s="41">
        <f t="shared" si="80"/>
        <v>2014</v>
      </c>
      <c r="L2477" s="42">
        <f t="shared" si="79"/>
        <v>330.16716847305526</v>
      </c>
      <c r="M2477" s="39">
        <f>(VLOOKUP(DATE(2005,12,1),IGPM!A:B,2,1)/VLOOKUP(DATE(YEAR(F2477),MONTH(F2477),1),IGPM!A:B,2,1))*H2477</f>
        <v>4546.3511984826946</v>
      </c>
      <c r="N2477" s="26" t="s">
        <v>28</v>
      </c>
      <c r="O2477" s="26" t="s">
        <v>29</v>
      </c>
      <c r="P2477" s="25">
        <v>-2912.81</v>
      </c>
      <c r="Q2477" s="25">
        <v>4428.5200000000004</v>
      </c>
      <c r="R2477" s="25">
        <v>16252.059467464269</v>
      </c>
      <c r="S2477" s="25">
        <v>-6448.3085949582155</v>
      </c>
      <c r="T2477" s="27">
        <v>9803.7508725060543</v>
      </c>
    </row>
    <row r="2478" spans="1:20">
      <c r="A2478" s="28" t="s">
        <v>2940</v>
      </c>
      <c r="B2478" s="22" t="s">
        <v>53</v>
      </c>
      <c r="C2478" s="22" t="s">
        <v>533</v>
      </c>
      <c r="D2478" s="22" t="s">
        <v>95</v>
      </c>
      <c r="E2478" s="22" t="s">
        <v>26</v>
      </c>
      <c r="F2478" s="23">
        <v>41640</v>
      </c>
      <c r="G2478" s="24" t="s">
        <v>27</v>
      </c>
      <c r="H2478" s="25">
        <v>7341.33</v>
      </c>
      <c r="I2478" s="25">
        <v>-2912.81</v>
      </c>
      <c r="J2478" s="25">
        <v>4428.5200000000004</v>
      </c>
      <c r="K2478" s="41">
        <f t="shared" si="80"/>
        <v>2014</v>
      </c>
      <c r="L2478" s="42">
        <f t="shared" si="79"/>
        <v>330.16716847305526</v>
      </c>
      <c r="M2478" s="39">
        <f>(VLOOKUP(DATE(2005,12,1),IGPM!A:B,2,1)/VLOOKUP(DATE(YEAR(F2478),MONTH(F2478),1),IGPM!A:B,2,1))*H2478</f>
        <v>4546.3511984826946</v>
      </c>
      <c r="N2478" s="26" t="s">
        <v>28</v>
      </c>
      <c r="O2478" s="26" t="s">
        <v>29</v>
      </c>
      <c r="P2478" s="25">
        <v>-2912.81</v>
      </c>
      <c r="Q2478" s="25">
        <v>4428.5200000000004</v>
      </c>
      <c r="R2478" s="25">
        <v>16252.059467464269</v>
      </c>
      <c r="S2478" s="25">
        <v>-6448.3085949582155</v>
      </c>
      <c r="T2478" s="27">
        <v>9803.7508725060543</v>
      </c>
    </row>
    <row r="2479" spans="1:20">
      <c r="A2479" s="28" t="s">
        <v>2941</v>
      </c>
      <c r="B2479" s="22" t="s">
        <v>545</v>
      </c>
      <c r="C2479" s="22" t="s">
        <v>172</v>
      </c>
      <c r="D2479" s="22" t="s">
        <v>95</v>
      </c>
      <c r="E2479" s="22" t="s">
        <v>26</v>
      </c>
      <c r="F2479" s="23">
        <v>41640</v>
      </c>
      <c r="G2479" s="24" t="s">
        <v>27</v>
      </c>
      <c r="H2479" s="25">
        <v>7906.05</v>
      </c>
      <c r="I2479" s="25">
        <v>-3933.27</v>
      </c>
      <c r="J2479" s="25">
        <v>3972.78</v>
      </c>
      <c r="K2479" s="41">
        <f t="shared" si="80"/>
        <v>2014</v>
      </c>
      <c r="L2479" s="42">
        <f t="shared" si="79"/>
        <v>263.31590508660736</v>
      </c>
      <c r="M2479" s="39">
        <f>(VLOOKUP(DATE(2005,12,1),IGPM!A:B,2,1)/VLOOKUP(DATE(YEAR(F2479),MONTH(F2479),1),IGPM!A:B,2,1))*H2479</f>
        <v>4896.0719505544785</v>
      </c>
      <c r="N2479" s="26" t="s">
        <v>28</v>
      </c>
      <c r="O2479" s="26" t="s">
        <v>29</v>
      </c>
      <c r="P2479" s="25">
        <v>-3933.27</v>
      </c>
      <c r="Q2479" s="25">
        <v>3972.78</v>
      </c>
      <c r="R2479" s="25">
        <v>17502.222996752073</v>
      </c>
      <c r="S2479" s="25">
        <v>-8707.3783553651974</v>
      </c>
      <c r="T2479" s="27">
        <v>8794.8446413868751</v>
      </c>
    </row>
    <row r="2480" spans="1:20">
      <c r="A2480" s="28" t="s">
        <v>2942</v>
      </c>
      <c r="B2480" s="22" t="s">
        <v>1396</v>
      </c>
      <c r="C2480" s="22" t="s">
        <v>32</v>
      </c>
      <c r="D2480" s="22" t="s">
        <v>33</v>
      </c>
      <c r="E2480" s="22" t="s">
        <v>26</v>
      </c>
      <c r="F2480" s="23">
        <v>41661</v>
      </c>
      <c r="G2480" s="24" t="s">
        <v>27</v>
      </c>
      <c r="H2480" s="25">
        <v>364600.8</v>
      </c>
      <c r="I2480" s="25">
        <v>-177866.71</v>
      </c>
      <c r="J2480" s="25">
        <v>186734.09</v>
      </c>
      <c r="K2480" s="41">
        <f t="shared" si="80"/>
        <v>2014</v>
      </c>
      <c r="L2480" s="42">
        <f t="shared" si="79"/>
        <v>268.53088360379525</v>
      </c>
      <c r="M2480" s="39">
        <f>(VLOOKUP(DATE(2005,12,1),IGPM!A:B,2,1)/VLOOKUP(DATE(YEAR(F2480),MONTH(F2480),1),IGPM!A:B,2,1))*H2480</f>
        <v>225790.59707815194</v>
      </c>
      <c r="N2480" s="26" t="s">
        <v>28</v>
      </c>
      <c r="O2480" s="26" t="s">
        <v>29</v>
      </c>
      <c r="P2480" s="25">
        <v>-177866.71</v>
      </c>
      <c r="Q2480" s="25">
        <v>186734.09</v>
      </c>
      <c r="R2480" s="25">
        <v>807144.46612331097</v>
      </c>
      <c r="S2480" s="25">
        <v>-393757.03696771857</v>
      </c>
      <c r="T2480" s="27">
        <v>413387.4291555924</v>
      </c>
    </row>
    <row r="2481" spans="1:20">
      <c r="A2481" s="28" t="s">
        <v>2943</v>
      </c>
      <c r="B2481" s="22" t="s">
        <v>1396</v>
      </c>
      <c r="C2481" s="22" t="s">
        <v>32</v>
      </c>
      <c r="D2481" s="22" t="s">
        <v>33</v>
      </c>
      <c r="E2481" s="22" t="s">
        <v>26</v>
      </c>
      <c r="F2481" s="23">
        <v>41661</v>
      </c>
      <c r="G2481" s="24" t="s">
        <v>27</v>
      </c>
      <c r="H2481" s="25">
        <v>489214.74</v>
      </c>
      <c r="I2481" s="25">
        <v>-286351.96000000002</v>
      </c>
      <c r="J2481" s="25">
        <v>202862.77999999997</v>
      </c>
      <c r="K2481" s="41">
        <f t="shared" si="80"/>
        <v>2014</v>
      </c>
      <c r="L2481" s="42">
        <f t="shared" si="79"/>
        <v>223.80545584531706</v>
      </c>
      <c r="M2481" s="39">
        <f>(VLOOKUP(DATE(2005,12,1),IGPM!A:B,2,1)/VLOOKUP(DATE(YEAR(F2481),MONTH(F2481),1),IGPM!A:B,2,1))*H2481</f>
        <v>302961.72757721011</v>
      </c>
      <c r="N2481" s="26" t="s">
        <v>28</v>
      </c>
      <c r="O2481" s="26" t="s">
        <v>29</v>
      </c>
      <c r="P2481" s="25">
        <v>-286351.96000000002</v>
      </c>
      <c r="Q2481" s="25">
        <v>202862.77999999997</v>
      </c>
      <c r="R2481" s="25">
        <v>1083011.8039701348</v>
      </c>
      <c r="S2481" s="25">
        <v>-633919.06950715336</v>
      </c>
      <c r="T2481" s="27">
        <v>449092.73446298146</v>
      </c>
    </row>
    <row r="2482" spans="1:20">
      <c r="A2482" s="28" t="s">
        <v>2944</v>
      </c>
      <c r="B2482" s="22" t="s">
        <v>865</v>
      </c>
      <c r="C2482" s="22" t="s">
        <v>32</v>
      </c>
      <c r="D2482" s="22" t="s">
        <v>33</v>
      </c>
      <c r="E2482" s="22" t="s">
        <v>26</v>
      </c>
      <c r="F2482" s="23">
        <v>41661</v>
      </c>
      <c r="G2482" s="24" t="s">
        <v>27</v>
      </c>
      <c r="H2482" s="25">
        <v>250348.01</v>
      </c>
      <c r="I2482" s="25">
        <v>-119912.44</v>
      </c>
      <c r="J2482" s="25">
        <v>130435.57</v>
      </c>
      <c r="K2482" s="41">
        <f t="shared" si="80"/>
        <v>2014</v>
      </c>
      <c r="L2482" s="42">
        <f t="shared" si="79"/>
        <v>273.4961385991312</v>
      </c>
      <c r="M2482" s="39">
        <f>(VLOOKUP(DATE(2005,12,1),IGPM!A:B,2,1)/VLOOKUP(DATE(YEAR(F2482),MONTH(F2482),1),IGPM!A:B,2,1))*H2482</f>
        <v>155035.93698979035</v>
      </c>
      <c r="N2482" s="26" t="s">
        <v>28</v>
      </c>
      <c r="O2482" s="26" t="s">
        <v>29</v>
      </c>
      <c r="P2482" s="25">
        <v>-119912.44</v>
      </c>
      <c r="Q2482" s="25">
        <v>130435.57</v>
      </c>
      <c r="R2482" s="25">
        <v>554214.39249854453</v>
      </c>
      <c r="S2482" s="25">
        <v>-265459.27042766655</v>
      </c>
      <c r="T2482" s="27">
        <v>288755.12207087799</v>
      </c>
    </row>
    <row r="2483" spans="1:20">
      <c r="A2483" s="28" t="s">
        <v>2945</v>
      </c>
      <c r="B2483" s="22" t="s">
        <v>865</v>
      </c>
      <c r="C2483" s="22" t="s">
        <v>32</v>
      </c>
      <c r="D2483" s="22" t="s">
        <v>33</v>
      </c>
      <c r="E2483" s="22" t="s">
        <v>26</v>
      </c>
      <c r="F2483" s="23">
        <v>41661</v>
      </c>
      <c r="G2483" s="24" t="s">
        <v>27</v>
      </c>
      <c r="H2483" s="25">
        <v>250348.01</v>
      </c>
      <c r="I2483" s="25">
        <v>-119912.44</v>
      </c>
      <c r="J2483" s="25">
        <v>130435.57</v>
      </c>
      <c r="K2483" s="41">
        <f t="shared" si="80"/>
        <v>2014</v>
      </c>
      <c r="L2483" s="42">
        <f t="shared" si="79"/>
        <v>273.4961385991312</v>
      </c>
      <c r="M2483" s="39">
        <f>(VLOOKUP(DATE(2005,12,1),IGPM!A:B,2,1)/VLOOKUP(DATE(YEAR(F2483),MONTH(F2483),1),IGPM!A:B,2,1))*H2483</f>
        <v>155035.93698979035</v>
      </c>
      <c r="N2483" s="26" t="s">
        <v>28</v>
      </c>
      <c r="O2483" s="26" t="s">
        <v>29</v>
      </c>
      <c r="P2483" s="25">
        <v>-119912.44</v>
      </c>
      <c r="Q2483" s="25">
        <v>130435.57</v>
      </c>
      <c r="R2483" s="25">
        <v>554214.39249854453</v>
      </c>
      <c r="S2483" s="25">
        <v>-265459.27042766655</v>
      </c>
      <c r="T2483" s="27">
        <v>288755.12207087799</v>
      </c>
    </row>
    <row r="2484" spans="1:20">
      <c r="A2484" s="28" t="s">
        <v>2946</v>
      </c>
      <c r="B2484" s="22" t="s">
        <v>53</v>
      </c>
      <c r="C2484" s="22" t="s">
        <v>32</v>
      </c>
      <c r="D2484" s="22" t="s">
        <v>33</v>
      </c>
      <c r="E2484" s="22" t="s">
        <v>26</v>
      </c>
      <c r="F2484" s="23">
        <v>41661</v>
      </c>
      <c r="G2484" s="24" t="s">
        <v>27</v>
      </c>
      <c r="H2484" s="25">
        <v>203862.81</v>
      </c>
      <c r="I2484" s="25">
        <v>-97646.8</v>
      </c>
      <c r="J2484" s="25">
        <v>106216.01</v>
      </c>
      <c r="K2484" s="41">
        <f t="shared" si="80"/>
        <v>2014</v>
      </c>
      <c r="L2484" s="42">
        <f t="shared" si="79"/>
        <v>273.49619352605509</v>
      </c>
      <c r="M2484" s="39">
        <f>(VLOOKUP(DATE(2005,12,1),IGPM!A:B,2,1)/VLOOKUP(DATE(YEAR(F2484),MONTH(F2484),1),IGPM!A:B,2,1))*H2484</f>
        <v>126248.50409524566</v>
      </c>
      <c r="N2484" s="26" t="s">
        <v>28</v>
      </c>
      <c r="O2484" s="26" t="s">
        <v>29</v>
      </c>
      <c r="P2484" s="25">
        <v>-97646.8</v>
      </c>
      <c r="Q2484" s="25">
        <v>106216.01</v>
      </c>
      <c r="R2484" s="25">
        <v>451306.57678164169</v>
      </c>
      <c r="S2484" s="25">
        <v>-216168.13307773796</v>
      </c>
      <c r="T2484" s="27">
        <v>235138.44370390373</v>
      </c>
    </row>
    <row r="2485" spans="1:20">
      <c r="A2485" s="28" t="s">
        <v>2947</v>
      </c>
      <c r="B2485" s="22" t="s">
        <v>867</v>
      </c>
      <c r="C2485" s="22" t="s">
        <v>32</v>
      </c>
      <c r="D2485" s="22" t="s">
        <v>33</v>
      </c>
      <c r="E2485" s="22" t="s">
        <v>26</v>
      </c>
      <c r="F2485" s="23">
        <v>41661</v>
      </c>
      <c r="G2485" s="24" t="s">
        <v>27</v>
      </c>
      <c r="H2485" s="25">
        <v>203862.81</v>
      </c>
      <c r="I2485" s="25">
        <v>-97646.8</v>
      </c>
      <c r="J2485" s="25">
        <v>106216.01</v>
      </c>
      <c r="K2485" s="41">
        <f t="shared" si="80"/>
        <v>2014</v>
      </c>
      <c r="L2485" s="42">
        <f t="shared" si="79"/>
        <v>273.49619352605509</v>
      </c>
      <c r="M2485" s="39">
        <f>(VLOOKUP(DATE(2005,12,1),IGPM!A:B,2,1)/VLOOKUP(DATE(YEAR(F2485),MONTH(F2485),1),IGPM!A:B,2,1))*H2485</f>
        <v>126248.50409524566</v>
      </c>
      <c r="N2485" s="26" t="s">
        <v>28</v>
      </c>
      <c r="O2485" s="26" t="s">
        <v>29</v>
      </c>
      <c r="P2485" s="25">
        <v>-97646.8</v>
      </c>
      <c r="Q2485" s="25">
        <v>106216.01</v>
      </c>
      <c r="R2485" s="25">
        <v>451306.57678164169</v>
      </c>
      <c r="S2485" s="25">
        <v>-216168.13307773796</v>
      </c>
      <c r="T2485" s="27">
        <v>235138.44370390373</v>
      </c>
    </row>
    <row r="2486" spans="1:20">
      <c r="A2486" s="28" t="s">
        <v>2948</v>
      </c>
      <c r="B2486" s="22" t="s">
        <v>53</v>
      </c>
      <c r="C2486" s="22" t="s">
        <v>32</v>
      </c>
      <c r="D2486" s="22" t="s">
        <v>33</v>
      </c>
      <c r="E2486" s="22" t="s">
        <v>26</v>
      </c>
      <c r="F2486" s="23">
        <v>41661</v>
      </c>
      <c r="G2486" s="24" t="s">
        <v>27</v>
      </c>
      <c r="H2486" s="25">
        <v>203862.81</v>
      </c>
      <c r="I2486" s="25">
        <v>-97646.8</v>
      </c>
      <c r="J2486" s="25">
        <v>106216.01</v>
      </c>
      <c r="K2486" s="41">
        <f t="shared" si="80"/>
        <v>2014</v>
      </c>
      <c r="L2486" s="42">
        <f t="shared" si="79"/>
        <v>273.49619352605509</v>
      </c>
      <c r="M2486" s="39">
        <f>(VLOOKUP(DATE(2005,12,1),IGPM!A:B,2,1)/VLOOKUP(DATE(YEAR(F2486),MONTH(F2486),1),IGPM!A:B,2,1))*H2486</f>
        <v>126248.50409524566</v>
      </c>
      <c r="N2486" s="26" t="s">
        <v>28</v>
      </c>
      <c r="O2486" s="26" t="s">
        <v>29</v>
      </c>
      <c r="P2486" s="25">
        <v>-97646.8</v>
      </c>
      <c r="Q2486" s="25">
        <v>106216.01</v>
      </c>
      <c r="R2486" s="25">
        <v>451306.57678164169</v>
      </c>
      <c r="S2486" s="25">
        <v>-216168.13307773796</v>
      </c>
      <c r="T2486" s="27">
        <v>235138.44370390373</v>
      </c>
    </row>
    <row r="2487" spans="1:20">
      <c r="A2487" s="28" t="s">
        <v>2949</v>
      </c>
      <c r="B2487" s="22" t="s">
        <v>867</v>
      </c>
      <c r="C2487" s="22" t="s">
        <v>32</v>
      </c>
      <c r="D2487" s="22" t="s">
        <v>33</v>
      </c>
      <c r="E2487" s="22" t="s">
        <v>26</v>
      </c>
      <c r="F2487" s="23">
        <v>41661</v>
      </c>
      <c r="G2487" s="24" t="s">
        <v>27</v>
      </c>
      <c r="H2487" s="25">
        <v>203862.83</v>
      </c>
      <c r="I2487" s="25">
        <v>-97646.82</v>
      </c>
      <c r="J2487" s="25">
        <v>106216.00999999998</v>
      </c>
      <c r="K2487" s="41">
        <f t="shared" si="80"/>
        <v>2014</v>
      </c>
      <c r="L2487" s="42">
        <f t="shared" si="79"/>
        <v>273.49616434001632</v>
      </c>
      <c r="M2487" s="39">
        <f>(VLOOKUP(DATE(2005,12,1),IGPM!A:B,2,1)/VLOOKUP(DATE(YEAR(F2487),MONTH(F2487),1),IGPM!A:B,2,1))*H2487</f>
        <v>126248.51648087932</v>
      </c>
      <c r="N2487" s="26" t="s">
        <v>28</v>
      </c>
      <c r="O2487" s="26" t="s">
        <v>29</v>
      </c>
      <c r="P2487" s="25">
        <v>-97646.82</v>
      </c>
      <c r="Q2487" s="25">
        <v>106216.00999999998</v>
      </c>
      <c r="R2487" s="25">
        <v>451306.62105715979</v>
      </c>
      <c r="S2487" s="25">
        <v>-216168.17735325606</v>
      </c>
      <c r="T2487" s="27">
        <v>235138.44370390373</v>
      </c>
    </row>
    <row r="2488" spans="1:20">
      <c r="A2488" s="28" t="s">
        <v>2950</v>
      </c>
      <c r="B2488" s="22" t="s">
        <v>2951</v>
      </c>
      <c r="C2488" s="22" t="s">
        <v>32</v>
      </c>
      <c r="D2488" s="22" t="s">
        <v>33</v>
      </c>
      <c r="E2488" s="22" t="s">
        <v>26</v>
      </c>
      <c r="F2488" s="23">
        <v>41661</v>
      </c>
      <c r="G2488" s="24" t="s">
        <v>27</v>
      </c>
      <c r="H2488" s="25">
        <v>420887.1</v>
      </c>
      <c r="I2488" s="25">
        <v>-249243.15</v>
      </c>
      <c r="J2488" s="25">
        <v>171643.94999999998</v>
      </c>
      <c r="K2488" s="41">
        <f t="shared" si="80"/>
        <v>2014</v>
      </c>
      <c r="L2488" s="42">
        <f t="shared" si="79"/>
        <v>221.21454531448506</v>
      </c>
      <c r="M2488" s="39">
        <f>(VLOOKUP(DATE(2005,12,1),IGPM!A:B,2,1)/VLOOKUP(DATE(YEAR(F2488),MONTH(F2488),1),IGPM!A:B,2,1))*H2488</f>
        <v>260647.67167678141</v>
      </c>
      <c r="N2488" s="26" t="s">
        <v>28</v>
      </c>
      <c r="O2488" s="26" t="s">
        <v>29</v>
      </c>
      <c r="P2488" s="25">
        <v>-249243.15</v>
      </c>
      <c r="Q2488" s="25">
        <v>171643.94999999998</v>
      </c>
      <c r="R2488" s="25">
        <v>931749.72086646163</v>
      </c>
      <c r="S2488" s="25">
        <v>-551768.48005172319</v>
      </c>
      <c r="T2488" s="27">
        <v>379981.24081473844</v>
      </c>
    </row>
    <row r="2489" spans="1:20">
      <c r="A2489" s="28" t="s">
        <v>2952</v>
      </c>
      <c r="B2489" s="22" t="s">
        <v>428</v>
      </c>
      <c r="C2489" s="22" t="s">
        <v>24</v>
      </c>
      <c r="D2489" s="22" t="s">
        <v>33</v>
      </c>
      <c r="E2489" s="22" t="s">
        <v>26</v>
      </c>
      <c r="F2489" s="23">
        <v>41661</v>
      </c>
      <c r="G2489" s="24" t="s">
        <v>27</v>
      </c>
      <c r="H2489" s="25">
        <v>209463.44</v>
      </c>
      <c r="I2489" s="25">
        <v>-209463.44</v>
      </c>
      <c r="J2489" s="25">
        <v>0</v>
      </c>
      <c r="K2489" s="41">
        <f t="shared" si="80"/>
        <v>2014</v>
      </c>
      <c r="L2489" s="42">
        <f t="shared" si="79"/>
        <v>131</v>
      </c>
      <c r="M2489" s="39">
        <f>(VLOOKUP(DATE(2005,12,1),IGPM!A:B,2,1)/VLOOKUP(DATE(YEAR(F2489),MONTH(F2489),1),IGPM!A:B,2,1))*H2489</f>
        <v>129716.87166798224</v>
      </c>
      <c r="N2489" s="26" t="s">
        <v>28</v>
      </c>
      <c r="O2489" s="26" t="s">
        <v>29</v>
      </c>
      <c r="P2489" s="25">
        <v>-209463.44</v>
      </c>
      <c r="Q2489" s="25">
        <v>0</v>
      </c>
      <c r="R2489" s="25">
        <v>463705.116530606</v>
      </c>
      <c r="S2489" s="25">
        <v>-463705.116530606</v>
      </c>
      <c r="T2489" s="27">
        <v>0</v>
      </c>
    </row>
    <row r="2490" spans="1:20">
      <c r="A2490" s="28" t="s">
        <v>2953</v>
      </c>
      <c r="B2490" s="22" t="s">
        <v>68</v>
      </c>
      <c r="C2490" s="22" t="s">
        <v>69</v>
      </c>
      <c r="D2490" s="22" t="s">
        <v>25</v>
      </c>
      <c r="E2490" s="22" t="s">
        <v>26</v>
      </c>
      <c r="F2490" s="23">
        <v>41669</v>
      </c>
      <c r="G2490" s="24" t="s">
        <v>27</v>
      </c>
      <c r="H2490" s="25">
        <v>1855036.79</v>
      </c>
      <c r="I2490" s="25">
        <v>-906444.65</v>
      </c>
      <c r="J2490" s="25">
        <v>948592.14</v>
      </c>
      <c r="K2490" s="41">
        <f t="shared" si="80"/>
        <v>2014</v>
      </c>
      <c r="L2490" s="42">
        <f t="shared" si="79"/>
        <v>268.09118404526964</v>
      </c>
      <c r="M2490" s="39">
        <f>(VLOOKUP(DATE(2005,12,1),IGPM!A:B,2,1)/VLOOKUP(DATE(YEAR(F2490),MONTH(F2490),1),IGPM!A:B,2,1))*H2490</f>
        <v>1148790.3054958694</v>
      </c>
      <c r="N2490" s="26" t="s">
        <v>28</v>
      </c>
      <c r="O2490" s="26" t="s">
        <v>29</v>
      </c>
      <c r="P2490" s="25">
        <v>-906444.65</v>
      </c>
      <c r="Q2490" s="25">
        <v>948592.14</v>
      </c>
      <c r="R2490" s="25">
        <v>4106635.7493007439</v>
      </c>
      <c r="S2490" s="25">
        <v>-2006665.3257331895</v>
      </c>
      <c r="T2490" s="27">
        <v>2099970.4235675544</v>
      </c>
    </row>
    <row r="2491" spans="1:20">
      <c r="A2491" s="28" t="s">
        <v>2954</v>
      </c>
      <c r="B2491" s="22" t="s">
        <v>68</v>
      </c>
      <c r="C2491" s="22" t="s">
        <v>69</v>
      </c>
      <c r="D2491" s="22" t="s">
        <v>25</v>
      </c>
      <c r="E2491" s="22" t="s">
        <v>26</v>
      </c>
      <c r="F2491" s="23">
        <v>41669</v>
      </c>
      <c r="G2491" s="24" t="s">
        <v>27</v>
      </c>
      <c r="H2491" s="25">
        <v>2704089.82</v>
      </c>
      <c r="I2491" s="25">
        <v>-1291588.68</v>
      </c>
      <c r="J2491" s="25">
        <v>1412501.14</v>
      </c>
      <c r="K2491" s="41">
        <f t="shared" si="80"/>
        <v>2014</v>
      </c>
      <c r="L2491" s="42">
        <f t="shared" si="79"/>
        <v>274.26360412201814</v>
      </c>
      <c r="M2491" s="39">
        <f>(VLOOKUP(DATE(2005,12,1),IGPM!A:B,2,1)/VLOOKUP(DATE(YEAR(F2491),MONTH(F2491),1),IGPM!A:B,2,1))*H2491</f>
        <v>1674593.294942722</v>
      </c>
      <c r="N2491" s="26" t="s">
        <v>28</v>
      </c>
      <c r="O2491" s="26" t="s">
        <v>29</v>
      </c>
      <c r="P2491" s="25">
        <v>-1291588.68</v>
      </c>
      <c r="Q2491" s="25">
        <v>1412501.14</v>
      </c>
      <c r="R2491" s="25">
        <v>5986248.8895070441</v>
      </c>
      <c r="S2491" s="25">
        <v>-2859287.8994492386</v>
      </c>
      <c r="T2491" s="27">
        <v>3126960.9900578056</v>
      </c>
    </row>
    <row r="2492" spans="1:20">
      <c r="A2492" s="28" t="s">
        <v>2955</v>
      </c>
      <c r="B2492" s="22" t="s">
        <v>314</v>
      </c>
      <c r="C2492" s="22" t="s">
        <v>32</v>
      </c>
      <c r="D2492" s="22" t="s">
        <v>25</v>
      </c>
      <c r="E2492" s="22" t="s">
        <v>26</v>
      </c>
      <c r="F2492" s="23">
        <v>41674</v>
      </c>
      <c r="G2492" s="24" t="s">
        <v>27</v>
      </c>
      <c r="H2492" s="25">
        <v>22809.91</v>
      </c>
      <c r="I2492" s="25">
        <v>-13859.08</v>
      </c>
      <c r="J2492" s="25">
        <v>8950.83</v>
      </c>
      <c r="K2492" s="41">
        <f t="shared" si="80"/>
        <v>2014</v>
      </c>
      <c r="L2492" s="42">
        <f t="shared" si="79"/>
        <v>213.95996703965918</v>
      </c>
      <c r="M2492" s="39">
        <f>(VLOOKUP(DATE(2005,12,1),IGPM!A:B,2,1)/VLOOKUP(DATE(YEAR(F2492),MONTH(F2492),1),IGPM!A:B,2,1))*H2492</f>
        <v>14071.679531561325</v>
      </c>
      <c r="N2492" s="26" t="s">
        <v>28</v>
      </c>
      <c r="O2492" s="26" t="s">
        <v>29</v>
      </c>
      <c r="P2492" s="25">
        <v>-13859.08</v>
      </c>
      <c r="Q2492" s="25">
        <v>8950.83</v>
      </c>
      <c r="R2492" s="25">
        <v>50302.707065472401</v>
      </c>
      <c r="S2492" s="25">
        <v>-30563.436744684539</v>
      </c>
      <c r="T2492" s="27">
        <v>19739.270320787862</v>
      </c>
    </row>
    <row r="2493" spans="1:20">
      <c r="A2493" s="28" t="s">
        <v>2956</v>
      </c>
      <c r="B2493" s="22" t="s">
        <v>314</v>
      </c>
      <c r="C2493" s="22" t="s">
        <v>32</v>
      </c>
      <c r="D2493" s="22" t="s">
        <v>25</v>
      </c>
      <c r="E2493" s="22" t="s">
        <v>26</v>
      </c>
      <c r="F2493" s="23">
        <v>41674</v>
      </c>
      <c r="G2493" s="24" t="s">
        <v>27</v>
      </c>
      <c r="H2493" s="25">
        <v>7078.49</v>
      </c>
      <c r="I2493" s="25">
        <v>-4304.51</v>
      </c>
      <c r="J2493" s="25">
        <v>2773.9799999999996</v>
      </c>
      <c r="K2493" s="41">
        <f t="shared" si="80"/>
        <v>2014</v>
      </c>
      <c r="L2493" s="42">
        <f t="shared" si="79"/>
        <v>213.77664356686358</v>
      </c>
      <c r="M2493" s="39">
        <f>(VLOOKUP(DATE(2005,12,1),IGPM!A:B,2,1)/VLOOKUP(DATE(YEAR(F2493),MONTH(F2493),1),IGPM!A:B,2,1))*H2493</f>
        <v>4366.7968373115691</v>
      </c>
      <c r="N2493" s="26" t="s">
        <v>28</v>
      </c>
      <c r="O2493" s="26" t="s">
        <v>29</v>
      </c>
      <c r="P2493" s="25">
        <v>-4304.51</v>
      </c>
      <c r="Q2493" s="25">
        <v>2773.9799999999996</v>
      </c>
      <c r="R2493" s="25">
        <v>15610.197889245321</v>
      </c>
      <c r="S2493" s="25">
        <v>-9492.7382699184982</v>
      </c>
      <c r="T2493" s="27">
        <v>6117.4596193268226</v>
      </c>
    </row>
    <row r="2494" spans="1:20">
      <c r="A2494" s="28" t="s">
        <v>2957</v>
      </c>
      <c r="B2494" s="22" t="s">
        <v>53</v>
      </c>
      <c r="C2494" s="22" t="s">
        <v>32</v>
      </c>
      <c r="D2494" s="22" t="s">
        <v>99</v>
      </c>
      <c r="E2494" s="22" t="s">
        <v>26</v>
      </c>
      <c r="F2494" s="23">
        <v>41676</v>
      </c>
      <c r="G2494" s="24" t="s">
        <v>27</v>
      </c>
      <c r="H2494" s="25">
        <v>3723.55</v>
      </c>
      <c r="I2494" s="25">
        <v>-1798.13</v>
      </c>
      <c r="J2494" s="25">
        <v>1925.42</v>
      </c>
      <c r="K2494" s="41">
        <f t="shared" si="80"/>
        <v>2014</v>
      </c>
      <c r="L2494" s="42">
        <f t="shared" si="79"/>
        <v>269.20272727778303</v>
      </c>
      <c r="M2494" s="39">
        <f>(VLOOKUP(DATE(2005,12,1),IGPM!A:B,2,1)/VLOOKUP(DATE(YEAR(F2494),MONTH(F2494),1),IGPM!A:B,2,1))*H2494</f>
        <v>2297.0981612704818</v>
      </c>
      <c r="N2494" s="26" t="s">
        <v>28</v>
      </c>
      <c r="O2494" s="26" t="s">
        <v>29</v>
      </c>
      <c r="P2494" s="25">
        <v>-1798.13</v>
      </c>
      <c r="Q2494" s="25">
        <v>1925.42</v>
      </c>
      <c r="R2494" s="25">
        <v>8211.5468624663481</v>
      </c>
      <c r="S2494" s="25">
        <v>-3965.417077736734</v>
      </c>
      <c r="T2494" s="27">
        <v>4246.1297847296137</v>
      </c>
    </row>
    <row r="2495" spans="1:20">
      <c r="A2495" s="28" t="s">
        <v>2958</v>
      </c>
      <c r="B2495" s="22" t="s">
        <v>53</v>
      </c>
      <c r="C2495" s="22" t="s">
        <v>32</v>
      </c>
      <c r="D2495" s="22" t="s">
        <v>99</v>
      </c>
      <c r="E2495" s="22" t="s">
        <v>26</v>
      </c>
      <c r="F2495" s="23">
        <v>41676</v>
      </c>
      <c r="G2495" s="24" t="s">
        <v>27</v>
      </c>
      <c r="H2495" s="25">
        <v>3723.54</v>
      </c>
      <c r="I2495" s="25">
        <v>-1798.12</v>
      </c>
      <c r="J2495" s="25">
        <v>1925.42</v>
      </c>
      <c r="K2495" s="41">
        <f t="shared" si="80"/>
        <v>2014</v>
      </c>
      <c r="L2495" s="42">
        <f t="shared" si="79"/>
        <v>269.20350143483194</v>
      </c>
      <c r="M2495" s="39">
        <f>(VLOOKUP(DATE(2005,12,1),IGPM!A:B,2,1)/VLOOKUP(DATE(YEAR(F2495),MONTH(F2495),1),IGPM!A:B,2,1))*H2495</f>
        <v>2297.0919921626109</v>
      </c>
      <c r="N2495" s="26" t="s">
        <v>28</v>
      </c>
      <c r="O2495" s="26" t="s">
        <v>29</v>
      </c>
      <c r="P2495" s="25">
        <v>-1798.12</v>
      </c>
      <c r="Q2495" s="25">
        <v>1925.42</v>
      </c>
      <c r="R2495" s="25">
        <v>8211.5248094608487</v>
      </c>
      <c r="S2495" s="25">
        <v>-3965.3950247312346</v>
      </c>
      <c r="T2495" s="27">
        <v>4246.1297847296137</v>
      </c>
    </row>
    <row r="2496" spans="1:20">
      <c r="A2496" s="28" t="s">
        <v>2959</v>
      </c>
      <c r="B2496" s="22" t="s">
        <v>68</v>
      </c>
      <c r="C2496" s="22" t="s">
        <v>69</v>
      </c>
      <c r="D2496" s="22" t="s">
        <v>99</v>
      </c>
      <c r="E2496" s="22" t="s">
        <v>26</v>
      </c>
      <c r="F2496" s="23">
        <v>41676</v>
      </c>
      <c r="G2496" s="24" t="s">
        <v>27</v>
      </c>
      <c r="H2496" s="25">
        <v>359431.86</v>
      </c>
      <c r="I2496" s="25">
        <v>-157057.48000000001</v>
      </c>
      <c r="J2496" s="25">
        <v>202374.37999999998</v>
      </c>
      <c r="K2496" s="41">
        <f t="shared" si="80"/>
        <v>2014</v>
      </c>
      <c r="L2496" s="42">
        <f t="shared" si="79"/>
        <v>297.50981487796696</v>
      </c>
      <c r="M2496" s="39">
        <f>(VLOOKUP(DATE(2005,12,1),IGPM!A:B,2,1)/VLOOKUP(DATE(YEAR(F2496),MONTH(F2496),1),IGPM!A:B,2,1))*H2496</f>
        <v>221737.39165796866</v>
      </c>
      <c r="N2496" s="26" t="s">
        <v>28</v>
      </c>
      <c r="O2496" s="26" t="s">
        <v>29</v>
      </c>
      <c r="P2496" s="25">
        <v>-157057.48000000001</v>
      </c>
      <c r="Q2496" s="25">
        <v>202374.37999999998</v>
      </c>
      <c r="R2496" s="25">
        <v>792655.278498595</v>
      </c>
      <c r="S2496" s="25">
        <v>-346358.94700510835</v>
      </c>
      <c r="T2496" s="27">
        <v>446296.33149348665</v>
      </c>
    </row>
    <row r="2497" spans="1:20">
      <c r="A2497" s="28" t="s">
        <v>2960</v>
      </c>
      <c r="B2497" s="22" t="s">
        <v>68</v>
      </c>
      <c r="C2497" s="22" t="s">
        <v>69</v>
      </c>
      <c r="D2497" s="22" t="s">
        <v>99</v>
      </c>
      <c r="E2497" s="22" t="s">
        <v>26</v>
      </c>
      <c r="F2497" s="23">
        <v>41676</v>
      </c>
      <c r="G2497" s="24" t="s">
        <v>27</v>
      </c>
      <c r="H2497" s="25">
        <v>359431.86</v>
      </c>
      <c r="I2497" s="25">
        <v>-157057.48000000001</v>
      </c>
      <c r="J2497" s="25">
        <v>202374.37999999998</v>
      </c>
      <c r="K2497" s="41">
        <f t="shared" si="80"/>
        <v>2014</v>
      </c>
      <c r="L2497" s="42">
        <f t="shared" si="79"/>
        <v>297.50981487796696</v>
      </c>
      <c r="M2497" s="39">
        <f>(VLOOKUP(DATE(2005,12,1),IGPM!A:B,2,1)/VLOOKUP(DATE(YEAR(F2497),MONTH(F2497),1),IGPM!A:B,2,1))*H2497</f>
        <v>221737.39165796866</v>
      </c>
      <c r="N2497" s="26" t="s">
        <v>28</v>
      </c>
      <c r="O2497" s="26" t="s">
        <v>29</v>
      </c>
      <c r="P2497" s="25">
        <v>-157057.48000000001</v>
      </c>
      <c r="Q2497" s="25">
        <v>202374.37999999998</v>
      </c>
      <c r="R2497" s="25">
        <v>792655.278498595</v>
      </c>
      <c r="S2497" s="25">
        <v>-346358.94700510835</v>
      </c>
      <c r="T2497" s="27">
        <v>446296.33149348665</v>
      </c>
    </row>
    <row r="2498" spans="1:20">
      <c r="A2498" s="28" t="s">
        <v>2961</v>
      </c>
      <c r="B2498" s="22" t="s">
        <v>90</v>
      </c>
      <c r="C2498" s="22" t="s">
        <v>91</v>
      </c>
      <c r="D2498" s="22" t="s">
        <v>99</v>
      </c>
      <c r="E2498" s="22" t="s">
        <v>26</v>
      </c>
      <c r="F2498" s="23">
        <v>41676</v>
      </c>
      <c r="G2498" s="24" t="s">
        <v>27</v>
      </c>
      <c r="H2498" s="25">
        <v>3796.56</v>
      </c>
      <c r="I2498" s="25">
        <v>-1564.23</v>
      </c>
      <c r="J2498" s="25">
        <v>2232.33</v>
      </c>
      <c r="K2498" s="41">
        <f t="shared" si="80"/>
        <v>2014</v>
      </c>
      <c r="L2498" s="42">
        <f t="shared" si="79"/>
        <v>315.52444333633798</v>
      </c>
      <c r="M2498" s="39">
        <f>(VLOOKUP(DATE(2005,12,1),IGPM!A:B,2,1)/VLOOKUP(DATE(YEAR(F2498),MONTH(F2498),1),IGPM!A:B,2,1))*H2498</f>
        <v>2342.1388178359525</v>
      </c>
      <c r="N2498" s="26" t="s">
        <v>28</v>
      </c>
      <c r="O2498" s="26" t="s">
        <v>29</v>
      </c>
      <c r="P2498" s="25">
        <v>-1564.23</v>
      </c>
      <c r="Q2498" s="25">
        <v>2232.33</v>
      </c>
      <c r="R2498" s="25">
        <v>8372.555855612316</v>
      </c>
      <c r="S2498" s="25">
        <v>-3449.5972791222716</v>
      </c>
      <c r="T2498" s="27">
        <v>4922.9585764900439</v>
      </c>
    </row>
    <row r="2499" spans="1:20">
      <c r="A2499" s="28" t="s">
        <v>2962</v>
      </c>
      <c r="B2499" s="22" t="s">
        <v>68</v>
      </c>
      <c r="C2499" s="22" t="s">
        <v>69</v>
      </c>
      <c r="D2499" s="22" t="s">
        <v>25</v>
      </c>
      <c r="E2499" s="22" t="s">
        <v>26</v>
      </c>
      <c r="F2499" s="23">
        <v>41697</v>
      </c>
      <c r="G2499" s="24" t="s">
        <v>27</v>
      </c>
      <c r="H2499" s="25">
        <v>1259.6400000000001</v>
      </c>
      <c r="I2499" s="25">
        <v>-599.29999999999995</v>
      </c>
      <c r="J2499" s="25">
        <v>660.34000000000015</v>
      </c>
      <c r="K2499" s="41">
        <f t="shared" si="80"/>
        <v>2014</v>
      </c>
      <c r="L2499" s="42">
        <f t="shared" ref="L2499:L2562" si="81">IFERROR((DATEDIF(F2499,DATE(2024,12,31),"M")*H2499)/(H2499-J2499),12*_xlfn.NUMBERVALUE(LEFT(G2499,3)))</f>
        <v>273.24078091106293</v>
      </c>
      <c r="M2499" s="39">
        <f>(VLOOKUP(DATE(2005,12,1),IGPM!A:B,2,1)/VLOOKUP(DATE(YEAR(F2499),MONTH(F2499),1),IGPM!A:B,2,1))*H2499</f>
        <v>777.08550385055923</v>
      </c>
      <c r="N2499" s="26" t="s">
        <v>28</v>
      </c>
      <c r="O2499" s="26" t="s">
        <v>29</v>
      </c>
      <c r="P2499" s="25">
        <v>-599.29999999999995</v>
      </c>
      <c r="Q2499" s="25">
        <v>660.34000000000015</v>
      </c>
      <c r="R2499" s="25">
        <v>2777.8847846375397</v>
      </c>
      <c r="S2499" s="25">
        <v>-1321.6366195367546</v>
      </c>
      <c r="T2499" s="27">
        <v>1456.2481651007852</v>
      </c>
    </row>
    <row r="2500" spans="1:20">
      <c r="A2500" s="28" t="s">
        <v>2963</v>
      </c>
      <c r="B2500" s="22" t="s">
        <v>68</v>
      </c>
      <c r="C2500" s="22" t="s">
        <v>69</v>
      </c>
      <c r="D2500" s="22" t="s">
        <v>105</v>
      </c>
      <c r="E2500" s="22" t="s">
        <v>26</v>
      </c>
      <c r="F2500" s="23">
        <v>41698</v>
      </c>
      <c r="G2500" s="24" t="s">
        <v>27</v>
      </c>
      <c r="H2500" s="25">
        <v>7040.31</v>
      </c>
      <c r="I2500" s="25">
        <v>-2709.54</v>
      </c>
      <c r="J2500" s="25">
        <v>4330.7700000000004</v>
      </c>
      <c r="K2500" s="41">
        <f t="shared" si="80"/>
        <v>2014</v>
      </c>
      <c r="L2500" s="42">
        <f t="shared" si="81"/>
        <v>337.78438406519189</v>
      </c>
      <c r="M2500" s="39">
        <f>(VLOOKUP(DATE(2005,12,1),IGPM!A:B,2,1)/VLOOKUP(DATE(YEAR(F2500),MONTH(F2500),1),IGPM!A:B,2,1))*H2500</f>
        <v>4343.2431834604577</v>
      </c>
      <c r="N2500" s="26" t="s">
        <v>28</v>
      </c>
      <c r="O2500" s="26" t="s">
        <v>29</v>
      </c>
      <c r="P2500" s="25">
        <v>-2709.54</v>
      </c>
      <c r="Q2500" s="25">
        <v>4330.7700000000004</v>
      </c>
      <c r="R2500" s="25">
        <v>15525.999514251307</v>
      </c>
      <c r="S2500" s="25">
        <v>-5975.3500518932378</v>
      </c>
      <c r="T2500" s="27">
        <v>9550.6494623580693</v>
      </c>
    </row>
    <row r="2501" spans="1:20">
      <c r="A2501" s="28" t="s">
        <v>2964</v>
      </c>
      <c r="B2501" s="22" t="s">
        <v>256</v>
      </c>
      <c r="C2501" s="22" t="s">
        <v>32</v>
      </c>
      <c r="D2501" s="22" t="s">
        <v>105</v>
      </c>
      <c r="E2501" s="22" t="s">
        <v>26</v>
      </c>
      <c r="F2501" s="23">
        <v>41698</v>
      </c>
      <c r="G2501" s="24" t="s">
        <v>27</v>
      </c>
      <c r="H2501" s="25">
        <v>306199.32</v>
      </c>
      <c r="I2501" s="25">
        <v>-146328.95000000001</v>
      </c>
      <c r="J2501" s="25">
        <v>159870.37</v>
      </c>
      <c r="K2501" s="41">
        <f t="shared" ref="K2501:K2564" si="82">YEAR(F2501)</f>
        <v>2014</v>
      </c>
      <c r="L2501" s="42">
        <f t="shared" si="81"/>
        <v>272.03032345957513</v>
      </c>
      <c r="M2501" s="39">
        <f>(VLOOKUP(DATE(2005,12,1),IGPM!A:B,2,1)/VLOOKUP(DATE(YEAR(F2501),MONTH(F2501),1),IGPM!A:B,2,1))*H2501</f>
        <v>188897.66350774714</v>
      </c>
      <c r="N2501" s="26" t="s">
        <v>28</v>
      </c>
      <c r="O2501" s="26" t="s">
        <v>29</v>
      </c>
      <c r="P2501" s="25">
        <v>-146328.95000000001</v>
      </c>
      <c r="Q2501" s="25">
        <v>159870.37</v>
      </c>
      <c r="R2501" s="25">
        <v>675261.52876564814</v>
      </c>
      <c r="S2501" s="25">
        <v>-322699.31389681756</v>
      </c>
      <c r="T2501" s="27">
        <v>352562.21486883058</v>
      </c>
    </row>
    <row r="2502" spans="1:20">
      <c r="A2502" s="28" t="s">
        <v>2965</v>
      </c>
      <c r="B2502" s="22" t="s">
        <v>256</v>
      </c>
      <c r="C2502" s="22" t="s">
        <v>32</v>
      </c>
      <c r="D2502" s="22" t="s">
        <v>105</v>
      </c>
      <c r="E2502" s="22" t="s">
        <v>26</v>
      </c>
      <c r="F2502" s="23">
        <v>41698</v>
      </c>
      <c r="G2502" s="24" t="s">
        <v>27</v>
      </c>
      <c r="H2502" s="25">
        <v>306199.32</v>
      </c>
      <c r="I2502" s="25">
        <v>-146328.95000000001</v>
      </c>
      <c r="J2502" s="25">
        <v>159870.37</v>
      </c>
      <c r="K2502" s="41">
        <f t="shared" si="82"/>
        <v>2014</v>
      </c>
      <c r="L2502" s="42">
        <f t="shared" si="81"/>
        <v>272.03032345957513</v>
      </c>
      <c r="M2502" s="39">
        <f>(VLOOKUP(DATE(2005,12,1),IGPM!A:B,2,1)/VLOOKUP(DATE(YEAR(F2502),MONTH(F2502),1),IGPM!A:B,2,1))*H2502</f>
        <v>188897.66350774714</v>
      </c>
      <c r="N2502" s="26" t="s">
        <v>28</v>
      </c>
      <c r="O2502" s="26" t="s">
        <v>29</v>
      </c>
      <c r="P2502" s="25">
        <v>-146328.95000000001</v>
      </c>
      <c r="Q2502" s="25">
        <v>159870.37</v>
      </c>
      <c r="R2502" s="25">
        <v>675261.52876564814</v>
      </c>
      <c r="S2502" s="25">
        <v>-322699.31389681756</v>
      </c>
      <c r="T2502" s="27">
        <v>352562.21486883058</v>
      </c>
    </row>
    <row r="2503" spans="1:20">
      <c r="A2503" s="28" t="s">
        <v>2966</v>
      </c>
      <c r="B2503" s="22" t="s">
        <v>220</v>
      </c>
      <c r="C2503" s="22" t="s">
        <v>32</v>
      </c>
      <c r="D2503" s="22" t="s">
        <v>105</v>
      </c>
      <c r="E2503" s="22" t="s">
        <v>26</v>
      </c>
      <c r="F2503" s="23">
        <v>41698</v>
      </c>
      <c r="G2503" s="24" t="s">
        <v>27</v>
      </c>
      <c r="H2503" s="25">
        <v>52720.06</v>
      </c>
      <c r="I2503" s="25">
        <v>-25194.29</v>
      </c>
      <c r="J2503" s="25">
        <v>27525.769999999997</v>
      </c>
      <c r="K2503" s="41">
        <f t="shared" si="82"/>
        <v>2014</v>
      </c>
      <c r="L2503" s="42">
        <f t="shared" si="81"/>
        <v>272.03020208150338</v>
      </c>
      <c r="M2503" s="39">
        <f>(VLOOKUP(DATE(2005,12,1),IGPM!A:B,2,1)/VLOOKUP(DATE(YEAR(F2503),MONTH(F2503),1),IGPM!A:B,2,1))*H2503</f>
        <v>32523.573710053435</v>
      </c>
      <c r="N2503" s="26" t="s">
        <v>28</v>
      </c>
      <c r="O2503" s="26" t="s">
        <v>29</v>
      </c>
      <c r="P2503" s="25">
        <v>-25194.29</v>
      </c>
      <c r="Q2503" s="25">
        <v>27525.769999999997</v>
      </c>
      <c r="R2503" s="25">
        <v>116263.57730714978</v>
      </c>
      <c r="S2503" s="25">
        <v>-55560.981590570103</v>
      </c>
      <c r="T2503" s="27">
        <v>60702.595716579679</v>
      </c>
    </row>
    <row r="2504" spans="1:20">
      <c r="A2504" s="28" t="s">
        <v>2967</v>
      </c>
      <c r="B2504" s="22" t="s">
        <v>220</v>
      </c>
      <c r="C2504" s="22" t="s">
        <v>32</v>
      </c>
      <c r="D2504" s="22" t="s">
        <v>105</v>
      </c>
      <c r="E2504" s="22" t="s">
        <v>26</v>
      </c>
      <c r="F2504" s="23">
        <v>41698</v>
      </c>
      <c r="G2504" s="24" t="s">
        <v>27</v>
      </c>
      <c r="H2504" s="25">
        <v>52720.07</v>
      </c>
      <c r="I2504" s="25">
        <v>-25194.27</v>
      </c>
      <c r="J2504" s="25">
        <v>27525.8</v>
      </c>
      <c r="K2504" s="41">
        <f t="shared" si="82"/>
        <v>2014</v>
      </c>
      <c r="L2504" s="42">
        <f t="shared" si="81"/>
        <v>272.0304696266254</v>
      </c>
      <c r="M2504" s="39">
        <f>(VLOOKUP(DATE(2005,12,1),IGPM!A:B,2,1)/VLOOKUP(DATE(YEAR(F2504),MONTH(F2504),1),IGPM!A:B,2,1))*H2504</f>
        <v>32523.579879161309</v>
      </c>
      <c r="N2504" s="26" t="s">
        <v>28</v>
      </c>
      <c r="O2504" s="26" t="s">
        <v>29</v>
      </c>
      <c r="P2504" s="25">
        <v>-25194.27</v>
      </c>
      <c r="Q2504" s="25">
        <v>27525.8</v>
      </c>
      <c r="R2504" s="25">
        <v>116263.59936015529</v>
      </c>
      <c r="S2504" s="25">
        <v>-55560.937484559101</v>
      </c>
      <c r="T2504" s="27">
        <v>60702.66187559619</v>
      </c>
    </row>
    <row r="2505" spans="1:20">
      <c r="A2505" s="28" t="s">
        <v>2968</v>
      </c>
      <c r="B2505" s="22" t="s">
        <v>331</v>
      </c>
      <c r="C2505" s="22" t="s">
        <v>32</v>
      </c>
      <c r="D2505" s="22" t="s">
        <v>105</v>
      </c>
      <c r="E2505" s="22" t="s">
        <v>26</v>
      </c>
      <c r="F2505" s="23">
        <v>41698</v>
      </c>
      <c r="G2505" s="24" t="s">
        <v>27</v>
      </c>
      <c r="H2505" s="25">
        <v>106195.42</v>
      </c>
      <c r="I2505" s="25">
        <v>-50749.51</v>
      </c>
      <c r="J2505" s="25">
        <v>55445.909999999996</v>
      </c>
      <c r="K2505" s="41">
        <f t="shared" si="82"/>
        <v>2014</v>
      </c>
      <c r="L2505" s="42">
        <f t="shared" si="81"/>
        <v>272.03030334677123</v>
      </c>
      <c r="M2505" s="39">
        <f>(VLOOKUP(DATE(2005,12,1),IGPM!A:B,2,1)/VLOOKUP(DATE(YEAR(F2505),MONTH(F2505),1),IGPM!A:B,2,1))*H2505</f>
        <v>65513.100137596259</v>
      </c>
      <c r="N2505" s="26" t="s">
        <v>28</v>
      </c>
      <c r="O2505" s="26" t="s">
        <v>29</v>
      </c>
      <c r="P2505" s="25">
        <v>-50749.51</v>
      </c>
      <c r="Q2505" s="25">
        <v>55445.909999999996</v>
      </c>
      <c r="R2505" s="25">
        <v>234192.81811961596</v>
      </c>
      <c r="S2505" s="25">
        <v>-111917.92230860458</v>
      </c>
      <c r="T2505" s="27">
        <v>122274.89581101137</v>
      </c>
    </row>
    <row r="2506" spans="1:20">
      <c r="A2506" s="28" t="s">
        <v>2969</v>
      </c>
      <c r="B2506" s="22" t="s">
        <v>2970</v>
      </c>
      <c r="C2506" s="22" t="s">
        <v>32</v>
      </c>
      <c r="D2506" s="22" t="s">
        <v>105</v>
      </c>
      <c r="E2506" s="22" t="s">
        <v>26</v>
      </c>
      <c r="F2506" s="23">
        <v>41698</v>
      </c>
      <c r="G2506" s="24" t="s">
        <v>27</v>
      </c>
      <c r="H2506" s="25">
        <v>55741.27</v>
      </c>
      <c r="I2506" s="25">
        <v>-32965.050000000003</v>
      </c>
      <c r="J2506" s="25">
        <v>22776.219999999994</v>
      </c>
      <c r="K2506" s="41">
        <f t="shared" si="82"/>
        <v>2014</v>
      </c>
      <c r="L2506" s="42">
        <f t="shared" si="81"/>
        <v>219.81963018408888</v>
      </c>
      <c r="M2506" s="39">
        <f>(VLOOKUP(DATE(2005,12,1),IGPM!A:B,2,1)/VLOOKUP(DATE(YEAR(F2506),MONTH(F2506),1),IGPM!A:B,2,1))*H2506</f>
        <v>34387.390749118844</v>
      </c>
      <c r="N2506" s="26" t="s">
        <v>28</v>
      </c>
      <c r="O2506" s="26" t="s">
        <v>29</v>
      </c>
      <c r="P2506" s="25">
        <v>-32965.050000000003</v>
      </c>
      <c r="Q2506" s="25">
        <v>22776.219999999994</v>
      </c>
      <c r="R2506" s="25">
        <v>122926.25338142083</v>
      </c>
      <c r="S2506" s="25">
        <v>-72697.842891473541</v>
      </c>
      <c r="T2506" s="27">
        <v>50228.410489947288</v>
      </c>
    </row>
    <row r="2507" spans="1:20">
      <c r="A2507" s="28" t="s">
        <v>2971</v>
      </c>
      <c r="B2507" s="22" t="s">
        <v>2972</v>
      </c>
      <c r="C2507" s="22" t="s">
        <v>32</v>
      </c>
      <c r="D2507" s="22" t="s">
        <v>105</v>
      </c>
      <c r="E2507" s="22" t="s">
        <v>26</v>
      </c>
      <c r="F2507" s="23">
        <v>41698</v>
      </c>
      <c r="G2507" s="24" t="s">
        <v>27</v>
      </c>
      <c r="H2507" s="25">
        <v>236711.56</v>
      </c>
      <c r="I2507" s="25">
        <v>-136483.44</v>
      </c>
      <c r="J2507" s="25">
        <v>100228.12</v>
      </c>
      <c r="K2507" s="41">
        <f t="shared" si="82"/>
        <v>2014</v>
      </c>
      <c r="L2507" s="42">
        <f t="shared" si="81"/>
        <v>225.46693430353162</v>
      </c>
      <c r="M2507" s="39">
        <f>(VLOOKUP(DATE(2005,12,1),IGPM!A:B,2,1)/VLOOKUP(DATE(YEAR(F2507),MONTH(F2507),1),IGPM!A:B,2,1))*H2507</f>
        <v>146029.91479299791</v>
      </c>
      <c r="N2507" s="26" t="s">
        <v>28</v>
      </c>
      <c r="O2507" s="26" t="s">
        <v>29</v>
      </c>
      <c r="P2507" s="25">
        <v>-136483.44</v>
      </c>
      <c r="Q2507" s="25">
        <v>100228.12</v>
      </c>
      <c r="R2507" s="25">
        <v>522020.13342845259</v>
      </c>
      <c r="S2507" s="25">
        <v>-300987.00528007251</v>
      </c>
      <c r="T2507" s="27">
        <v>221033.12814838008</v>
      </c>
    </row>
    <row r="2508" spans="1:20">
      <c r="A2508" s="28" t="s">
        <v>2973</v>
      </c>
      <c r="B2508" s="22" t="s">
        <v>2972</v>
      </c>
      <c r="C2508" s="22" t="s">
        <v>32</v>
      </c>
      <c r="D2508" s="22" t="s">
        <v>105</v>
      </c>
      <c r="E2508" s="22" t="s">
        <v>26</v>
      </c>
      <c r="F2508" s="23">
        <v>41698</v>
      </c>
      <c r="G2508" s="24" t="s">
        <v>27</v>
      </c>
      <c r="H2508" s="25">
        <v>236711.56</v>
      </c>
      <c r="I2508" s="25">
        <v>-136483.44</v>
      </c>
      <c r="J2508" s="25">
        <v>100228.12</v>
      </c>
      <c r="K2508" s="41">
        <f t="shared" si="82"/>
        <v>2014</v>
      </c>
      <c r="L2508" s="42">
        <f t="shared" si="81"/>
        <v>225.46693430353162</v>
      </c>
      <c r="M2508" s="39">
        <f>(VLOOKUP(DATE(2005,12,1),IGPM!A:B,2,1)/VLOOKUP(DATE(YEAR(F2508),MONTH(F2508),1),IGPM!A:B,2,1))*H2508</f>
        <v>146029.91479299791</v>
      </c>
      <c r="N2508" s="26" t="s">
        <v>28</v>
      </c>
      <c r="O2508" s="26" t="s">
        <v>29</v>
      </c>
      <c r="P2508" s="25">
        <v>-136483.44</v>
      </c>
      <c r="Q2508" s="25">
        <v>100228.12</v>
      </c>
      <c r="R2508" s="25">
        <v>522020.13342845259</v>
      </c>
      <c r="S2508" s="25">
        <v>-300987.00528007251</v>
      </c>
      <c r="T2508" s="27">
        <v>221033.12814838008</v>
      </c>
    </row>
    <row r="2509" spans="1:20">
      <c r="A2509" s="28" t="s">
        <v>2974</v>
      </c>
      <c r="B2509" s="22" t="s">
        <v>996</v>
      </c>
      <c r="C2509" s="22" t="s">
        <v>32</v>
      </c>
      <c r="D2509" s="22" t="s">
        <v>105</v>
      </c>
      <c r="E2509" s="22" t="s">
        <v>26</v>
      </c>
      <c r="F2509" s="23">
        <v>41698</v>
      </c>
      <c r="G2509" s="24" t="s">
        <v>27</v>
      </c>
      <c r="H2509" s="25">
        <v>157404.88</v>
      </c>
      <c r="I2509" s="25">
        <v>-75969.37</v>
      </c>
      <c r="J2509" s="25">
        <v>81435.510000000009</v>
      </c>
      <c r="K2509" s="41">
        <f t="shared" si="82"/>
        <v>2014</v>
      </c>
      <c r="L2509" s="42">
        <f t="shared" si="81"/>
        <v>269.35374612162775</v>
      </c>
      <c r="M2509" s="39">
        <f>(VLOOKUP(DATE(2005,12,1),IGPM!A:B,2,1)/VLOOKUP(DATE(YEAR(F2509),MONTH(F2509),1),IGPM!A:B,2,1))*H2509</f>
        <v>97104.768412670936</v>
      </c>
      <c r="N2509" s="26" t="s">
        <v>28</v>
      </c>
      <c r="O2509" s="26" t="s">
        <v>29</v>
      </c>
      <c r="P2509" s="25">
        <v>-75969.37</v>
      </c>
      <c r="Q2509" s="25">
        <v>81435.510000000009</v>
      </c>
      <c r="R2509" s="25">
        <v>347125.068416133</v>
      </c>
      <c r="S2509" s="25">
        <v>-167535.29343423483</v>
      </c>
      <c r="T2509" s="27">
        <v>179589.77498189817</v>
      </c>
    </row>
    <row r="2510" spans="1:20">
      <c r="A2510" s="28" t="s">
        <v>2975</v>
      </c>
      <c r="B2510" s="22" t="s">
        <v>53</v>
      </c>
      <c r="C2510" s="22" t="s">
        <v>32</v>
      </c>
      <c r="D2510" s="22" t="s">
        <v>25</v>
      </c>
      <c r="E2510" s="22" t="s">
        <v>26</v>
      </c>
      <c r="F2510" s="23">
        <v>41698</v>
      </c>
      <c r="G2510" s="24" t="s">
        <v>27</v>
      </c>
      <c r="H2510" s="25">
        <v>5180.72</v>
      </c>
      <c r="I2510" s="25">
        <v>-2485.1</v>
      </c>
      <c r="J2510" s="25">
        <v>2695.6200000000003</v>
      </c>
      <c r="K2510" s="41">
        <f t="shared" si="82"/>
        <v>2014</v>
      </c>
      <c r="L2510" s="42">
        <f t="shared" si="81"/>
        <v>271.01267554625571</v>
      </c>
      <c r="M2510" s="39">
        <f>(VLOOKUP(DATE(2005,12,1),IGPM!A:B,2,1)/VLOOKUP(DATE(YEAR(F2510),MONTH(F2510),1),IGPM!A:B,2,1))*H2510</f>
        <v>3196.042052895009</v>
      </c>
      <c r="N2510" s="26" t="s">
        <v>28</v>
      </c>
      <c r="O2510" s="26" t="s">
        <v>29</v>
      </c>
      <c r="P2510" s="25">
        <v>-2485.1</v>
      </c>
      <c r="Q2510" s="25">
        <v>2695.6200000000003</v>
      </c>
      <c r="R2510" s="25">
        <v>11425.044664719599</v>
      </c>
      <c r="S2510" s="25">
        <v>-5480.3923964805417</v>
      </c>
      <c r="T2510" s="27">
        <v>5944.6522682390569</v>
      </c>
    </row>
    <row r="2511" spans="1:20">
      <c r="A2511" s="28" t="s">
        <v>2976</v>
      </c>
      <c r="B2511" s="22" t="s">
        <v>68</v>
      </c>
      <c r="C2511" s="22" t="s">
        <v>69</v>
      </c>
      <c r="D2511" s="22" t="s">
        <v>25</v>
      </c>
      <c r="E2511" s="22" t="s">
        <v>26</v>
      </c>
      <c r="F2511" s="23">
        <v>41698</v>
      </c>
      <c r="G2511" s="24" t="s">
        <v>27</v>
      </c>
      <c r="H2511" s="25">
        <v>381939.47</v>
      </c>
      <c r="I2511" s="25">
        <v>-185930.65</v>
      </c>
      <c r="J2511" s="25">
        <v>196008.81999999998</v>
      </c>
      <c r="K2511" s="41">
        <f t="shared" si="82"/>
        <v>2014</v>
      </c>
      <c r="L2511" s="42">
        <f t="shared" si="81"/>
        <v>267.04650954536004</v>
      </c>
      <c r="M2511" s="39">
        <f>(VLOOKUP(DATE(2005,12,1),IGPM!A:B,2,1)/VLOOKUP(DATE(YEAR(F2511),MONTH(F2511),1),IGPM!A:B,2,1))*H2511</f>
        <v>235622.57905859256</v>
      </c>
      <c r="N2511" s="26" t="s">
        <v>28</v>
      </c>
      <c r="O2511" s="26" t="s">
        <v>29</v>
      </c>
      <c r="P2511" s="25">
        <v>-185930.65</v>
      </c>
      <c r="Q2511" s="25">
        <v>196008.81999999998</v>
      </c>
      <c r="R2511" s="25">
        <v>842291.32320784184</v>
      </c>
      <c r="S2511" s="25">
        <v>-410032.96468258207</v>
      </c>
      <c r="T2511" s="27">
        <v>432258.35852525977</v>
      </c>
    </row>
    <row r="2512" spans="1:20">
      <c r="A2512" s="28" t="s">
        <v>2977</v>
      </c>
      <c r="B2512" s="22" t="s">
        <v>68</v>
      </c>
      <c r="C2512" s="22" t="s">
        <v>69</v>
      </c>
      <c r="D2512" s="22" t="s">
        <v>25</v>
      </c>
      <c r="E2512" s="22" t="s">
        <v>26</v>
      </c>
      <c r="F2512" s="23">
        <v>41698</v>
      </c>
      <c r="G2512" s="24" t="s">
        <v>27</v>
      </c>
      <c r="H2512" s="25">
        <v>138023.03</v>
      </c>
      <c r="I2512" s="25">
        <v>-65629.960000000006</v>
      </c>
      <c r="J2512" s="25">
        <v>72393.069999999992</v>
      </c>
      <c r="K2512" s="41">
        <f t="shared" si="82"/>
        <v>2014</v>
      </c>
      <c r="L2512" s="42">
        <f t="shared" si="81"/>
        <v>273.39638634550437</v>
      </c>
      <c r="M2512" s="39">
        <f>(VLOOKUP(DATE(2005,12,1),IGPM!A:B,2,1)/VLOOKUP(DATE(YEAR(F2512),MONTH(F2512),1),IGPM!A:B,2,1))*H2512</f>
        <v>85147.896073902739</v>
      </c>
      <c r="N2512" s="26" t="s">
        <v>28</v>
      </c>
      <c r="O2512" s="26" t="s">
        <v>29</v>
      </c>
      <c r="P2512" s="25">
        <v>-65629.960000000006</v>
      </c>
      <c r="Q2512" s="25">
        <v>72393.069999999992</v>
      </c>
      <c r="R2512" s="25">
        <v>304382.263953646</v>
      </c>
      <c r="S2512" s="25">
        <v>-144733.78687590925</v>
      </c>
      <c r="T2512" s="27">
        <v>159648.47707773675</v>
      </c>
    </row>
    <row r="2513" spans="1:20">
      <c r="A2513" s="28" t="s">
        <v>2978</v>
      </c>
      <c r="B2513" s="22" t="s">
        <v>113</v>
      </c>
      <c r="C2513" s="22" t="s">
        <v>32</v>
      </c>
      <c r="D2513" s="22" t="s">
        <v>25</v>
      </c>
      <c r="E2513" s="22" t="s">
        <v>26</v>
      </c>
      <c r="F2513" s="23">
        <v>41698</v>
      </c>
      <c r="G2513" s="24" t="s">
        <v>27</v>
      </c>
      <c r="H2513" s="25">
        <v>1296592.1299999999</v>
      </c>
      <c r="I2513" s="25">
        <v>-619182.75</v>
      </c>
      <c r="J2513" s="25">
        <v>677409.37999999989</v>
      </c>
      <c r="K2513" s="41">
        <f t="shared" si="82"/>
        <v>2014</v>
      </c>
      <c r="L2513" s="42">
        <f t="shared" si="81"/>
        <v>272.2249237402043</v>
      </c>
      <c r="M2513" s="39">
        <f>(VLOOKUP(DATE(2005,12,1),IGPM!A:B,2,1)/VLOOKUP(DATE(YEAR(F2513),MONTH(F2513),1),IGPM!A:B,2,1))*H2513</f>
        <v>799881.67145352613</v>
      </c>
      <c r="N2513" s="26" t="s">
        <v>28</v>
      </c>
      <c r="O2513" s="26" t="s">
        <v>29</v>
      </c>
      <c r="P2513" s="25">
        <v>-619182.75</v>
      </c>
      <c r="Q2513" s="25">
        <v>677409.37999999989</v>
      </c>
      <c r="R2513" s="25">
        <v>2859375.3372453861</v>
      </c>
      <c r="S2513" s="25">
        <v>-1365484.0590446712</v>
      </c>
      <c r="T2513" s="27">
        <v>1493891.2782007148</v>
      </c>
    </row>
    <row r="2514" spans="1:20">
      <c r="A2514" s="28" t="s">
        <v>2979</v>
      </c>
      <c r="B2514" s="22" t="s">
        <v>314</v>
      </c>
      <c r="C2514" s="22" t="s">
        <v>32</v>
      </c>
      <c r="D2514" s="22" t="s">
        <v>25</v>
      </c>
      <c r="E2514" s="22" t="s">
        <v>26</v>
      </c>
      <c r="F2514" s="23">
        <v>41698</v>
      </c>
      <c r="G2514" s="24" t="s">
        <v>27</v>
      </c>
      <c r="H2514" s="25">
        <v>1860.75</v>
      </c>
      <c r="I2514" s="25">
        <v>-1129.6400000000001</v>
      </c>
      <c r="J2514" s="25">
        <v>731.1099999999999</v>
      </c>
      <c r="K2514" s="41">
        <f t="shared" si="82"/>
        <v>2014</v>
      </c>
      <c r="L2514" s="42">
        <f t="shared" si="81"/>
        <v>214.13680464572784</v>
      </c>
      <c r="M2514" s="39">
        <f>(VLOOKUP(DATE(2005,12,1),IGPM!A:B,2,1)/VLOOKUP(DATE(YEAR(F2514),MONTH(F2514),1),IGPM!A:B,2,1))*H2514</f>
        <v>1147.9167470784732</v>
      </c>
      <c r="N2514" s="26" t="s">
        <v>28</v>
      </c>
      <c r="O2514" s="26" t="s">
        <v>29</v>
      </c>
      <c r="P2514" s="25">
        <v>-1129.6400000000001</v>
      </c>
      <c r="Q2514" s="25">
        <v>731.1099999999999</v>
      </c>
      <c r="R2514" s="25">
        <v>4103.5129981695582</v>
      </c>
      <c r="S2514" s="25">
        <v>-2491.1957131545128</v>
      </c>
      <c r="T2514" s="27">
        <v>1612.3172850150454</v>
      </c>
    </row>
    <row r="2515" spans="1:20">
      <c r="A2515" s="28" t="s">
        <v>2980</v>
      </c>
      <c r="B2515" s="22" t="s">
        <v>2981</v>
      </c>
      <c r="C2515" s="22" t="s">
        <v>69</v>
      </c>
      <c r="D2515" s="22" t="s">
        <v>25</v>
      </c>
      <c r="E2515" s="22" t="s">
        <v>26</v>
      </c>
      <c r="F2515" s="23">
        <v>41699</v>
      </c>
      <c r="G2515" s="24" t="s">
        <v>27</v>
      </c>
      <c r="H2515" s="25">
        <v>134928.13</v>
      </c>
      <c r="I2515" s="25">
        <v>-48603.65</v>
      </c>
      <c r="J2515" s="25">
        <v>86324.48000000001</v>
      </c>
      <c r="K2515" s="41">
        <f t="shared" si="82"/>
        <v>2014</v>
      </c>
      <c r="L2515" s="42">
        <f t="shared" si="81"/>
        <v>358.11567176539216</v>
      </c>
      <c r="M2515" s="39">
        <f>(VLOOKUP(DATE(2005,12,1),IGPM!A:B,2,1)/VLOOKUP(DATE(YEAR(F2515),MONTH(F2515),1),IGPM!A:B,2,1))*H2515</f>
        <v>81874.293578330951</v>
      </c>
      <c r="N2515" s="26" t="s">
        <v>28</v>
      </c>
      <c r="O2515" s="26" t="s">
        <v>29</v>
      </c>
      <c r="P2515" s="25">
        <v>-48603.65</v>
      </c>
      <c r="Q2515" s="25">
        <v>86324.48000000001</v>
      </c>
      <c r="R2515" s="25">
        <v>292679.96025818406</v>
      </c>
      <c r="S2515" s="25">
        <v>-105428.82607505705</v>
      </c>
      <c r="T2515" s="27">
        <v>187251.13418312703</v>
      </c>
    </row>
    <row r="2516" spans="1:20">
      <c r="A2516" s="28" t="s">
        <v>2982</v>
      </c>
      <c r="B2516" s="22" t="s">
        <v>2983</v>
      </c>
      <c r="C2516" s="22" t="s">
        <v>69</v>
      </c>
      <c r="D2516" s="22" t="s">
        <v>99</v>
      </c>
      <c r="E2516" s="22" t="s">
        <v>26</v>
      </c>
      <c r="F2516" s="23">
        <v>41699</v>
      </c>
      <c r="G2516" s="24" t="s">
        <v>27</v>
      </c>
      <c r="H2516" s="25">
        <v>51526.52</v>
      </c>
      <c r="I2516" s="25">
        <v>-18561.240000000002</v>
      </c>
      <c r="J2516" s="25">
        <v>32965.279999999999</v>
      </c>
      <c r="K2516" s="41">
        <f t="shared" si="82"/>
        <v>2014</v>
      </c>
      <c r="L2516" s="42">
        <f t="shared" si="81"/>
        <v>358.10759841476107</v>
      </c>
      <c r="M2516" s="39">
        <f>(VLOOKUP(DATE(2005,12,1),IGPM!A:B,2,1)/VLOOKUP(DATE(YEAR(F2516),MONTH(F2516),1),IGPM!A:B,2,1))*H2516</f>
        <v>31266.255787801558</v>
      </c>
      <c r="N2516" s="26" t="s">
        <v>28</v>
      </c>
      <c r="O2516" s="26" t="s">
        <v>29</v>
      </c>
      <c r="P2516" s="25">
        <v>-18561.240000000002</v>
      </c>
      <c r="Q2516" s="25">
        <v>32965.279999999999</v>
      </c>
      <c r="R2516" s="25">
        <v>111768.98268613464</v>
      </c>
      <c r="S2516" s="25">
        <v>-40262.197256736727</v>
      </c>
      <c r="T2516" s="27">
        <v>71506.785429397918</v>
      </c>
    </row>
    <row r="2517" spans="1:20">
      <c r="A2517" s="28" t="s">
        <v>2984</v>
      </c>
      <c r="B2517" s="22" t="s">
        <v>68</v>
      </c>
      <c r="C2517" s="22" t="s">
        <v>69</v>
      </c>
      <c r="D2517" s="22" t="s">
        <v>25</v>
      </c>
      <c r="E2517" s="22" t="s">
        <v>26</v>
      </c>
      <c r="F2517" s="23">
        <v>41729</v>
      </c>
      <c r="G2517" s="24" t="s">
        <v>27</v>
      </c>
      <c r="H2517" s="25">
        <v>271650.81</v>
      </c>
      <c r="I2517" s="25">
        <v>-131633.25</v>
      </c>
      <c r="J2517" s="25">
        <v>140017.56</v>
      </c>
      <c r="K2517" s="41">
        <f t="shared" si="82"/>
        <v>2014</v>
      </c>
      <c r="L2517" s="42">
        <f t="shared" si="81"/>
        <v>266.2165865387355</v>
      </c>
      <c r="M2517" s="39">
        <f>(VLOOKUP(DATE(2005,12,1),IGPM!A:B,2,1)/VLOOKUP(DATE(YEAR(F2517),MONTH(F2517),1),IGPM!A:B,2,1))*H2517</f>
        <v>164837.51882377232</v>
      </c>
      <c r="N2517" s="26" t="s">
        <v>28</v>
      </c>
      <c r="O2517" s="26" t="s">
        <v>29</v>
      </c>
      <c r="P2517" s="25">
        <v>-131633.25</v>
      </c>
      <c r="Q2517" s="25">
        <v>140017.56</v>
      </c>
      <c r="R2517" s="25">
        <v>589252.57672290795</v>
      </c>
      <c r="S2517" s="25">
        <v>-285532.85648185888</v>
      </c>
      <c r="T2517" s="27">
        <v>303719.72024104907</v>
      </c>
    </row>
    <row r="2518" spans="1:20">
      <c r="A2518" s="28" t="s">
        <v>2985</v>
      </c>
      <c r="B2518" s="22" t="s">
        <v>314</v>
      </c>
      <c r="C2518" s="22" t="s">
        <v>32</v>
      </c>
      <c r="D2518" s="22" t="s">
        <v>25</v>
      </c>
      <c r="E2518" s="22" t="s">
        <v>26</v>
      </c>
      <c r="F2518" s="23">
        <v>41729</v>
      </c>
      <c r="G2518" s="24" t="s">
        <v>27</v>
      </c>
      <c r="H2518" s="25">
        <v>9007.44</v>
      </c>
      <c r="I2518" s="25">
        <v>-5449.39</v>
      </c>
      <c r="J2518" s="25">
        <v>3558.05</v>
      </c>
      <c r="K2518" s="41">
        <f t="shared" si="82"/>
        <v>2014</v>
      </c>
      <c r="L2518" s="42">
        <f t="shared" si="81"/>
        <v>213.22749151739919</v>
      </c>
      <c r="M2518" s="39">
        <f>(VLOOKUP(DATE(2005,12,1),IGPM!A:B,2,1)/VLOOKUP(DATE(YEAR(F2518),MONTH(F2518),1),IGPM!A:B,2,1))*H2518</f>
        <v>5465.7082029462745</v>
      </c>
      <c r="N2518" s="26" t="s">
        <v>28</v>
      </c>
      <c r="O2518" s="26" t="s">
        <v>29</v>
      </c>
      <c r="P2518" s="25">
        <v>-5449.39</v>
      </c>
      <c r="Q2518" s="25">
        <v>3558.05</v>
      </c>
      <c r="R2518" s="25">
        <v>19538.529002276824</v>
      </c>
      <c r="S2518" s="25">
        <v>-11820.568836397166</v>
      </c>
      <c r="T2518" s="27">
        <v>7717.9601658796582</v>
      </c>
    </row>
    <row r="2519" spans="1:20">
      <c r="A2519" s="28" t="s">
        <v>2986</v>
      </c>
      <c r="B2519" s="22" t="s">
        <v>2987</v>
      </c>
      <c r="C2519" s="22" t="s">
        <v>69</v>
      </c>
      <c r="D2519" s="22" t="s">
        <v>33</v>
      </c>
      <c r="E2519" s="22" t="s">
        <v>26</v>
      </c>
      <c r="F2519" s="23">
        <v>41730</v>
      </c>
      <c r="G2519" s="24" t="s">
        <v>27</v>
      </c>
      <c r="H2519" s="25">
        <v>145592.57999999999</v>
      </c>
      <c r="I2519" s="25">
        <v>-52034.41</v>
      </c>
      <c r="J2519" s="25">
        <v>93558.169999999984</v>
      </c>
      <c r="K2519" s="41">
        <f t="shared" si="82"/>
        <v>2014</v>
      </c>
      <c r="L2519" s="42">
        <f t="shared" si="81"/>
        <v>358.1447399903256</v>
      </c>
      <c r="M2519" s="39">
        <f>(VLOOKUP(DATE(2005,12,1),IGPM!A:B,2,1)/VLOOKUP(DATE(YEAR(F2519),MONTH(F2519),1),IGPM!A:B,2,1))*H2519</f>
        <v>87657.503065094701</v>
      </c>
      <c r="N2519" s="26" t="s">
        <v>28</v>
      </c>
      <c r="O2519" s="26" t="s">
        <v>29</v>
      </c>
      <c r="P2519" s="25">
        <v>-52034.41</v>
      </c>
      <c r="Q2519" s="25">
        <v>93558.169999999984</v>
      </c>
      <c r="R2519" s="25">
        <v>313353.47631278541</v>
      </c>
      <c r="S2519" s="25">
        <v>-111991.71868088859</v>
      </c>
      <c r="T2519" s="27">
        <v>201361.75763189682</v>
      </c>
    </row>
    <row r="2520" spans="1:20">
      <c r="A2520" s="28" t="s">
        <v>2988</v>
      </c>
      <c r="B2520" s="22" t="s">
        <v>68</v>
      </c>
      <c r="C2520" s="22" t="s">
        <v>69</v>
      </c>
      <c r="D2520" s="22" t="s">
        <v>25</v>
      </c>
      <c r="E2520" s="22" t="s">
        <v>26</v>
      </c>
      <c r="F2520" s="23">
        <v>41737</v>
      </c>
      <c r="G2520" s="24" t="s">
        <v>27</v>
      </c>
      <c r="H2520" s="25">
        <v>2171313.2599999998</v>
      </c>
      <c r="I2520" s="25">
        <v>-1138303.52</v>
      </c>
      <c r="J2520" s="25">
        <v>1033009.7399999998</v>
      </c>
      <c r="K2520" s="41">
        <f t="shared" si="82"/>
        <v>2014</v>
      </c>
      <c r="L2520" s="42">
        <f t="shared" si="81"/>
        <v>244.15992079160043</v>
      </c>
      <c r="M2520" s="39">
        <f>(VLOOKUP(DATE(2005,12,1),IGPM!A:B,2,1)/VLOOKUP(DATE(YEAR(F2520),MONTH(F2520),1),IGPM!A:B,2,1))*H2520</f>
        <v>1307291.2008546779</v>
      </c>
      <c r="N2520" s="26" t="s">
        <v>28</v>
      </c>
      <c r="O2520" s="26" t="s">
        <v>29</v>
      </c>
      <c r="P2520" s="25">
        <v>-1138303.52</v>
      </c>
      <c r="Q2520" s="25">
        <v>1033009.7399999998</v>
      </c>
      <c r="R2520" s="25">
        <v>4673236.4945043689</v>
      </c>
      <c r="S2520" s="25">
        <v>-2449928.1837788732</v>
      </c>
      <c r="T2520" s="27">
        <v>2223308.3107254957</v>
      </c>
    </row>
    <row r="2521" spans="1:20">
      <c r="A2521" s="28" t="s">
        <v>2989</v>
      </c>
      <c r="B2521" s="22" t="s">
        <v>68</v>
      </c>
      <c r="C2521" s="22" t="s">
        <v>69</v>
      </c>
      <c r="D2521" s="22" t="s">
        <v>105</v>
      </c>
      <c r="E2521" s="22" t="s">
        <v>26</v>
      </c>
      <c r="F2521" s="23">
        <v>41759</v>
      </c>
      <c r="G2521" s="24" t="s">
        <v>27</v>
      </c>
      <c r="H2521" s="25">
        <v>5967.96</v>
      </c>
      <c r="I2521" s="25">
        <v>-2438.79</v>
      </c>
      <c r="J2521" s="25">
        <v>3529.17</v>
      </c>
      <c r="K2521" s="41">
        <f t="shared" si="82"/>
        <v>2014</v>
      </c>
      <c r="L2521" s="42">
        <f t="shared" si="81"/>
        <v>313.22864207250319</v>
      </c>
      <c r="M2521" s="39">
        <f>(VLOOKUP(DATE(2005,12,1),IGPM!A:B,2,1)/VLOOKUP(DATE(YEAR(F2521),MONTH(F2521),1),IGPM!A:B,2,1))*H2521</f>
        <v>3593.1533872973655</v>
      </c>
      <c r="N2521" s="26" t="s">
        <v>28</v>
      </c>
      <c r="O2521" s="26" t="s">
        <v>29</v>
      </c>
      <c r="P2521" s="25">
        <v>-2438.79</v>
      </c>
      <c r="Q2521" s="25">
        <v>3529.17</v>
      </c>
      <c r="R2521" s="25">
        <v>12844.617579382486</v>
      </c>
      <c r="S2521" s="25">
        <v>-5248.9166995794567</v>
      </c>
      <c r="T2521" s="27">
        <v>7595.7008798030292</v>
      </c>
    </row>
    <row r="2522" spans="1:20">
      <c r="A2522" s="28" t="s">
        <v>2990</v>
      </c>
      <c r="B2522" s="22" t="s">
        <v>53</v>
      </c>
      <c r="C2522" s="22" t="s">
        <v>32</v>
      </c>
      <c r="D2522" s="22" t="s">
        <v>25</v>
      </c>
      <c r="E2522" s="22" t="s">
        <v>26</v>
      </c>
      <c r="F2522" s="23">
        <v>41759</v>
      </c>
      <c r="G2522" s="24" t="s">
        <v>27</v>
      </c>
      <c r="H2522" s="25">
        <v>3803.87</v>
      </c>
      <c r="I2522" s="25">
        <v>-1808.8</v>
      </c>
      <c r="J2522" s="25">
        <v>1995.07</v>
      </c>
      <c r="K2522" s="41">
        <f t="shared" si="82"/>
        <v>2014</v>
      </c>
      <c r="L2522" s="42">
        <f t="shared" si="81"/>
        <v>269.18142414860682</v>
      </c>
      <c r="M2522" s="39">
        <f>(VLOOKUP(DATE(2005,12,1),IGPM!A:B,2,1)/VLOOKUP(DATE(YEAR(F2522),MONTH(F2522),1),IGPM!A:B,2,1))*H2522</f>
        <v>2290.2111232881634</v>
      </c>
      <c r="N2522" s="26" t="s">
        <v>28</v>
      </c>
      <c r="O2522" s="26" t="s">
        <v>29</v>
      </c>
      <c r="P2522" s="25">
        <v>-1808.8</v>
      </c>
      <c r="Q2522" s="25">
        <v>1995.07</v>
      </c>
      <c r="R2522" s="25">
        <v>8186.9274377987886</v>
      </c>
      <c r="S2522" s="25">
        <v>-3893.0127342654841</v>
      </c>
      <c r="T2522" s="27">
        <v>4293.9147035333044</v>
      </c>
    </row>
    <row r="2523" spans="1:20">
      <c r="A2523" s="28" t="s">
        <v>2991</v>
      </c>
      <c r="B2523" s="22" t="s">
        <v>68</v>
      </c>
      <c r="C2523" s="22" t="s">
        <v>69</v>
      </c>
      <c r="D2523" s="22" t="s">
        <v>25</v>
      </c>
      <c r="E2523" s="22" t="s">
        <v>26</v>
      </c>
      <c r="F2523" s="23">
        <v>41759</v>
      </c>
      <c r="G2523" s="24" t="s">
        <v>27</v>
      </c>
      <c r="H2523" s="25">
        <v>460790.86</v>
      </c>
      <c r="I2523" s="25">
        <v>-222407.24</v>
      </c>
      <c r="J2523" s="25">
        <v>238383.62</v>
      </c>
      <c r="K2523" s="41">
        <f t="shared" si="82"/>
        <v>2014</v>
      </c>
      <c r="L2523" s="42">
        <f t="shared" si="81"/>
        <v>265.19473952376728</v>
      </c>
      <c r="M2523" s="39">
        <f>(VLOOKUP(DATE(2005,12,1),IGPM!A:B,2,1)/VLOOKUP(DATE(YEAR(F2523),MONTH(F2523),1),IGPM!A:B,2,1))*H2523</f>
        <v>277430.18375536462</v>
      </c>
      <c r="N2523" s="26" t="s">
        <v>28</v>
      </c>
      <c r="O2523" s="26" t="s">
        <v>29</v>
      </c>
      <c r="P2523" s="25">
        <v>-222407.24</v>
      </c>
      <c r="Q2523" s="25">
        <v>238383.62</v>
      </c>
      <c r="R2523" s="25">
        <v>991742.97092721355</v>
      </c>
      <c r="S2523" s="25">
        <v>-478678.80225168058</v>
      </c>
      <c r="T2523" s="27">
        <v>513064.16867553297</v>
      </c>
    </row>
    <row r="2524" spans="1:20">
      <c r="A2524" s="28" t="s">
        <v>2992</v>
      </c>
      <c r="B2524" s="22" t="s">
        <v>68</v>
      </c>
      <c r="C2524" s="22" t="s">
        <v>69</v>
      </c>
      <c r="D2524" s="22" t="s">
        <v>105</v>
      </c>
      <c r="E2524" s="22" t="s">
        <v>26</v>
      </c>
      <c r="F2524" s="23">
        <v>41790</v>
      </c>
      <c r="G2524" s="24" t="s">
        <v>27</v>
      </c>
      <c r="H2524" s="25">
        <v>5965.26</v>
      </c>
      <c r="I2524" s="25">
        <v>-2424.94</v>
      </c>
      <c r="J2524" s="25">
        <v>3540.32</v>
      </c>
      <c r="K2524" s="41">
        <f t="shared" si="82"/>
        <v>2014</v>
      </c>
      <c r="L2524" s="42">
        <f t="shared" si="81"/>
        <v>312.41516078748339</v>
      </c>
      <c r="M2524" s="39">
        <f>(VLOOKUP(DATE(2005,12,1),IGPM!A:B,2,1)/VLOOKUP(DATE(YEAR(F2524),MONTH(F2524),1),IGPM!A:B,2,1))*H2524</f>
        <v>3596.3171031476809</v>
      </c>
      <c r="N2524" s="26" t="s">
        <v>28</v>
      </c>
      <c r="O2524" s="26" t="s">
        <v>29</v>
      </c>
      <c r="P2524" s="25">
        <v>-2424.94</v>
      </c>
      <c r="Q2524" s="25">
        <v>3540.32</v>
      </c>
      <c r="R2524" s="25">
        <v>12855.927066021935</v>
      </c>
      <c r="S2524" s="25">
        <v>-5226.067561091927</v>
      </c>
      <c r="T2524" s="27">
        <v>7629.8595049300084</v>
      </c>
    </row>
    <row r="2525" spans="1:20">
      <c r="A2525" s="28" t="s">
        <v>2993</v>
      </c>
      <c r="B2525" s="22" t="s">
        <v>68</v>
      </c>
      <c r="C2525" s="22" t="s">
        <v>69</v>
      </c>
      <c r="D2525" s="22" t="s">
        <v>105</v>
      </c>
      <c r="E2525" s="22" t="s">
        <v>26</v>
      </c>
      <c r="F2525" s="23">
        <v>41790</v>
      </c>
      <c r="G2525" s="24" t="s">
        <v>27</v>
      </c>
      <c r="H2525" s="25">
        <v>9769.1299999999992</v>
      </c>
      <c r="I2525" s="25">
        <v>-4750.3500000000004</v>
      </c>
      <c r="J2525" s="25">
        <v>5018.7799999999988</v>
      </c>
      <c r="K2525" s="41">
        <f t="shared" si="82"/>
        <v>2014</v>
      </c>
      <c r="L2525" s="42">
        <f t="shared" si="81"/>
        <v>261.17644173587206</v>
      </c>
      <c r="M2525" s="39">
        <f>(VLOOKUP(DATE(2005,12,1),IGPM!A:B,2,1)/VLOOKUP(DATE(YEAR(F2525),MONTH(F2525),1),IGPM!A:B,2,1))*H2525</f>
        <v>5889.5822314321749</v>
      </c>
      <c r="N2525" s="26" t="s">
        <v>28</v>
      </c>
      <c r="O2525" s="26" t="s">
        <v>29</v>
      </c>
      <c r="P2525" s="25">
        <v>-4750.3500000000004</v>
      </c>
      <c r="Q2525" s="25">
        <v>5018.7799999999988</v>
      </c>
      <c r="R2525" s="25">
        <v>21053.771801813644</v>
      </c>
      <c r="S2525" s="25">
        <v>-10237.634761615975</v>
      </c>
      <c r="T2525" s="27">
        <v>10816.137040197669</v>
      </c>
    </row>
    <row r="2526" spans="1:20">
      <c r="A2526" s="28" t="s">
        <v>2994</v>
      </c>
      <c r="B2526" s="22" t="s">
        <v>53</v>
      </c>
      <c r="C2526" s="22" t="s">
        <v>32</v>
      </c>
      <c r="D2526" s="22" t="s">
        <v>25</v>
      </c>
      <c r="E2526" s="22" t="s">
        <v>26</v>
      </c>
      <c r="F2526" s="23">
        <v>41790</v>
      </c>
      <c r="G2526" s="24" t="s">
        <v>27</v>
      </c>
      <c r="H2526" s="25">
        <v>3803.87</v>
      </c>
      <c r="I2526" s="25">
        <v>-1800.01</v>
      </c>
      <c r="J2526" s="25">
        <v>2003.86</v>
      </c>
      <c r="K2526" s="41">
        <f t="shared" si="82"/>
        <v>2014</v>
      </c>
      <c r="L2526" s="42">
        <f t="shared" si="81"/>
        <v>268.38267009627725</v>
      </c>
      <c r="M2526" s="39">
        <f>(VLOOKUP(DATE(2005,12,1),IGPM!A:B,2,1)/VLOOKUP(DATE(YEAR(F2526),MONTH(F2526),1),IGPM!A:B,2,1))*H2526</f>
        <v>2293.2651282844949</v>
      </c>
      <c r="N2526" s="26" t="s">
        <v>28</v>
      </c>
      <c r="O2526" s="26" t="s">
        <v>29</v>
      </c>
      <c r="P2526" s="25">
        <v>-1800.01</v>
      </c>
      <c r="Q2526" s="25">
        <v>2003.86</v>
      </c>
      <c r="R2526" s="25">
        <v>8197.8447357917103</v>
      </c>
      <c r="S2526" s="25">
        <v>-3879.2604644408029</v>
      </c>
      <c r="T2526" s="27">
        <v>4318.5842713509073</v>
      </c>
    </row>
    <row r="2527" spans="1:20">
      <c r="A2527" s="28" t="s">
        <v>2995</v>
      </c>
      <c r="B2527" s="22" t="s">
        <v>68</v>
      </c>
      <c r="C2527" s="22" t="s">
        <v>69</v>
      </c>
      <c r="D2527" s="22" t="s">
        <v>25</v>
      </c>
      <c r="E2527" s="22" t="s">
        <v>26</v>
      </c>
      <c r="F2527" s="23">
        <v>41790</v>
      </c>
      <c r="G2527" s="24" t="s">
        <v>27</v>
      </c>
      <c r="H2527" s="25">
        <v>422119.23</v>
      </c>
      <c r="I2527" s="25">
        <v>-202797.02</v>
      </c>
      <c r="J2527" s="25">
        <v>219322.21</v>
      </c>
      <c r="K2527" s="41">
        <f t="shared" si="82"/>
        <v>2014</v>
      </c>
      <c r="L2527" s="42">
        <f t="shared" si="81"/>
        <v>264.34876710713007</v>
      </c>
      <c r="M2527" s="39">
        <f>(VLOOKUP(DATE(2005,12,1),IGPM!A:B,2,1)/VLOOKUP(DATE(YEAR(F2527),MONTH(F2527),1),IGPM!A:B,2,1))*H2527</f>
        <v>254485.90780896883</v>
      </c>
      <c r="N2527" s="26" t="s">
        <v>28</v>
      </c>
      <c r="O2527" s="26" t="s">
        <v>29</v>
      </c>
      <c r="P2527" s="25">
        <v>-202797.02</v>
      </c>
      <c r="Q2527" s="25">
        <v>219322.21</v>
      </c>
      <c r="R2527" s="25">
        <v>909722.96832750598</v>
      </c>
      <c r="S2527" s="25">
        <v>-437054.49524858792</v>
      </c>
      <c r="T2527" s="27">
        <v>472668.47307891806</v>
      </c>
    </row>
    <row r="2528" spans="1:20">
      <c r="A2528" s="28" t="s">
        <v>2996</v>
      </c>
      <c r="B2528" s="22" t="s">
        <v>314</v>
      </c>
      <c r="C2528" s="22" t="s">
        <v>32</v>
      </c>
      <c r="D2528" s="22" t="s">
        <v>25</v>
      </c>
      <c r="E2528" s="22" t="s">
        <v>26</v>
      </c>
      <c r="F2528" s="23">
        <v>41790</v>
      </c>
      <c r="G2528" s="24" t="s">
        <v>27</v>
      </c>
      <c r="H2528" s="25">
        <v>13187.44</v>
      </c>
      <c r="I2528" s="25">
        <v>-7930.04</v>
      </c>
      <c r="J2528" s="25">
        <v>5257.4000000000005</v>
      </c>
      <c r="K2528" s="41">
        <f t="shared" si="82"/>
        <v>2014</v>
      </c>
      <c r="L2528" s="42">
        <f t="shared" si="81"/>
        <v>211.19753242102186</v>
      </c>
      <c r="M2528" s="39">
        <f>(VLOOKUP(DATE(2005,12,1),IGPM!A:B,2,1)/VLOOKUP(DATE(YEAR(F2528),MONTH(F2528),1),IGPM!A:B,2,1))*H2528</f>
        <v>7950.4021649909391</v>
      </c>
      <c r="N2528" s="26" t="s">
        <v>28</v>
      </c>
      <c r="O2528" s="26" t="s">
        <v>29</v>
      </c>
      <c r="P2528" s="25">
        <v>-7930.04</v>
      </c>
      <c r="Q2528" s="25">
        <v>5257.4000000000005</v>
      </c>
      <c r="R2528" s="25">
        <v>28420.683562416445</v>
      </c>
      <c r="S2528" s="25">
        <v>-17090.288750303687</v>
      </c>
      <c r="T2528" s="27">
        <v>11330.394812112758</v>
      </c>
    </row>
    <row r="2529" spans="1:20">
      <c r="A2529" s="28" t="s">
        <v>2997</v>
      </c>
      <c r="B2529" s="22" t="s">
        <v>2998</v>
      </c>
      <c r="C2529" s="22" t="s">
        <v>69</v>
      </c>
      <c r="D2529" s="22" t="s">
        <v>99</v>
      </c>
      <c r="E2529" s="22" t="s">
        <v>26</v>
      </c>
      <c r="F2529" s="23">
        <v>41813</v>
      </c>
      <c r="G2529" s="24" t="s">
        <v>27</v>
      </c>
      <c r="H2529" s="25">
        <v>251472.11</v>
      </c>
      <c r="I2529" s="25">
        <v>-100219.13</v>
      </c>
      <c r="J2529" s="25">
        <v>151252.97999999998</v>
      </c>
      <c r="K2529" s="41">
        <f t="shared" si="82"/>
        <v>2014</v>
      </c>
      <c r="L2529" s="42">
        <f t="shared" si="81"/>
        <v>316.16205269393174</v>
      </c>
      <c r="M2529" s="39">
        <f>(VLOOKUP(DATE(2005,12,1),IGPM!A:B,2,1)/VLOOKUP(DATE(YEAR(F2529),MONTH(F2529),1),IGPM!A:B,2,1))*H2529</f>
        <v>152740.55791936963</v>
      </c>
      <c r="N2529" s="26" t="s">
        <v>28</v>
      </c>
      <c r="O2529" s="26" t="s">
        <v>29</v>
      </c>
      <c r="P2529" s="25">
        <v>-100219.13</v>
      </c>
      <c r="Q2529" s="25">
        <v>151252.97999999998</v>
      </c>
      <c r="R2529" s="25">
        <v>546008.99095250887</v>
      </c>
      <c r="S2529" s="25">
        <v>-217600.85460546031</v>
      </c>
      <c r="T2529" s="27">
        <v>328408.13634704857</v>
      </c>
    </row>
    <row r="2530" spans="1:20">
      <c r="A2530" s="28" t="s">
        <v>2999</v>
      </c>
      <c r="B2530" s="22" t="s">
        <v>273</v>
      </c>
      <c r="C2530" s="22" t="s">
        <v>69</v>
      </c>
      <c r="D2530" s="22" t="s">
        <v>25</v>
      </c>
      <c r="E2530" s="22" t="s">
        <v>26</v>
      </c>
      <c r="F2530" s="23">
        <v>41813</v>
      </c>
      <c r="G2530" s="24" t="s">
        <v>27</v>
      </c>
      <c r="H2530" s="25">
        <v>219497.12</v>
      </c>
      <c r="I2530" s="25">
        <v>-91725.92</v>
      </c>
      <c r="J2530" s="25">
        <v>127771.2</v>
      </c>
      <c r="K2530" s="41">
        <f t="shared" si="82"/>
        <v>2014</v>
      </c>
      <c r="L2530" s="42">
        <f t="shared" si="81"/>
        <v>301.51387001623971</v>
      </c>
      <c r="M2530" s="39">
        <f>(VLOOKUP(DATE(2005,12,1),IGPM!A:B,2,1)/VLOOKUP(DATE(YEAR(F2530),MONTH(F2530),1),IGPM!A:B,2,1))*H2530</f>
        <v>133319.40695329921</v>
      </c>
      <c r="N2530" s="26" t="s">
        <v>28</v>
      </c>
      <c r="O2530" s="26" t="s">
        <v>29</v>
      </c>
      <c r="P2530" s="25">
        <v>-91725.92</v>
      </c>
      <c r="Q2530" s="25">
        <v>127771.2</v>
      </c>
      <c r="R2530" s="25">
        <v>476583.27203037252</v>
      </c>
      <c r="S2530" s="25">
        <v>-199159.96657995417</v>
      </c>
      <c r="T2530" s="27">
        <v>277423.30545041838</v>
      </c>
    </row>
    <row r="2531" spans="1:20">
      <c r="A2531" s="28" t="s">
        <v>3000</v>
      </c>
      <c r="B2531" s="22" t="s">
        <v>3001</v>
      </c>
      <c r="C2531" s="22" t="s">
        <v>69</v>
      </c>
      <c r="D2531" s="22" t="s">
        <v>25</v>
      </c>
      <c r="E2531" s="22" t="s">
        <v>26</v>
      </c>
      <c r="F2531" s="23">
        <v>41813</v>
      </c>
      <c r="G2531" s="24" t="s">
        <v>27</v>
      </c>
      <c r="H2531" s="25">
        <v>1810257.14</v>
      </c>
      <c r="I2531" s="25">
        <v>-831153.35</v>
      </c>
      <c r="J2531" s="25">
        <v>979103.78999999992</v>
      </c>
      <c r="K2531" s="41">
        <f t="shared" si="82"/>
        <v>2014</v>
      </c>
      <c r="L2531" s="42">
        <f t="shared" si="81"/>
        <v>274.42877976729562</v>
      </c>
      <c r="M2531" s="39">
        <f>(VLOOKUP(DATE(2005,12,1),IGPM!A:B,2,1)/VLOOKUP(DATE(YEAR(F2531),MONTH(F2531),1),IGPM!A:B,2,1))*H2531</f>
        <v>1099524.2595336812</v>
      </c>
      <c r="N2531" s="26" t="s">
        <v>28</v>
      </c>
      <c r="O2531" s="26" t="s">
        <v>29</v>
      </c>
      <c r="P2531" s="25">
        <v>-831153.35</v>
      </c>
      <c r="Q2531" s="25">
        <v>979103.78999999992</v>
      </c>
      <c r="R2531" s="25">
        <v>3930522.0542189535</v>
      </c>
      <c r="S2531" s="25">
        <v>-1804642.2800536309</v>
      </c>
      <c r="T2531" s="27">
        <v>2125879.7741653225</v>
      </c>
    </row>
    <row r="2532" spans="1:20">
      <c r="A2532" s="28" t="s">
        <v>3002</v>
      </c>
      <c r="B2532" s="22" t="s">
        <v>3003</v>
      </c>
      <c r="C2532" s="22" t="s">
        <v>69</v>
      </c>
      <c r="D2532" s="22" t="s">
        <v>25</v>
      </c>
      <c r="E2532" s="22" t="s">
        <v>26</v>
      </c>
      <c r="F2532" s="23">
        <v>41813</v>
      </c>
      <c r="G2532" s="24" t="s">
        <v>27</v>
      </c>
      <c r="H2532" s="25">
        <v>1810257.14</v>
      </c>
      <c r="I2532" s="25">
        <v>-831153.35</v>
      </c>
      <c r="J2532" s="25">
        <v>979103.78999999992</v>
      </c>
      <c r="K2532" s="41">
        <f t="shared" si="82"/>
        <v>2014</v>
      </c>
      <c r="L2532" s="42">
        <f t="shared" si="81"/>
        <v>274.42877976729562</v>
      </c>
      <c r="M2532" s="39">
        <f>(VLOOKUP(DATE(2005,12,1),IGPM!A:B,2,1)/VLOOKUP(DATE(YEAR(F2532),MONTH(F2532),1),IGPM!A:B,2,1))*H2532</f>
        <v>1099524.2595336812</v>
      </c>
      <c r="N2532" s="26" t="s">
        <v>28</v>
      </c>
      <c r="O2532" s="26" t="s">
        <v>29</v>
      </c>
      <c r="P2532" s="25">
        <v>-831153.35</v>
      </c>
      <c r="Q2532" s="25">
        <v>979103.78999999992</v>
      </c>
      <c r="R2532" s="25">
        <v>3930522.0542189535</v>
      </c>
      <c r="S2532" s="25">
        <v>-1804642.2800536309</v>
      </c>
      <c r="T2532" s="27">
        <v>2125879.7741653225</v>
      </c>
    </row>
    <row r="2533" spans="1:20">
      <c r="A2533" s="28" t="s">
        <v>3004</v>
      </c>
      <c r="B2533" s="22" t="s">
        <v>68</v>
      </c>
      <c r="C2533" s="22" t="s">
        <v>69</v>
      </c>
      <c r="D2533" s="22" t="s">
        <v>105</v>
      </c>
      <c r="E2533" s="22" t="s">
        <v>26</v>
      </c>
      <c r="F2533" s="23">
        <v>41820</v>
      </c>
      <c r="G2533" s="24" t="s">
        <v>27</v>
      </c>
      <c r="H2533" s="25">
        <v>5965.26</v>
      </c>
      <c r="I2533" s="25">
        <v>-2410.73</v>
      </c>
      <c r="J2533" s="25">
        <v>3554.53</v>
      </c>
      <c r="K2533" s="41">
        <f t="shared" si="82"/>
        <v>2014</v>
      </c>
      <c r="L2533" s="42">
        <f t="shared" si="81"/>
        <v>311.78222364180147</v>
      </c>
      <c r="M2533" s="39">
        <f>(VLOOKUP(DATE(2005,12,1),IGPM!A:B,2,1)/VLOOKUP(DATE(YEAR(F2533),MONTH(F2533),1),IGPM!A:B,2,1))*H2533</f>
        <v>3623.2134869115266</v>
      </c>
      <c r="N2533" s="26" t="s">
        <v>28</v>
      </c>
      <c r="O2533" s="26" t="s">
        <v>29</v>
      </c>
      <c r="P2533" s="25">
        <v>-2410.73</v>
      </c>
      <c r="Q2533" s="25">
        <v>3554.53</v>
      </c>
      <c r="R2533" s="25">
        <v>12952.074857801781</v>
      </c>
      <c r="S2533" s="25">
        <v>-5234.2991624754795</v>
      </c>
      <c r="T2533" s="27">
        <v>7717.7756953263015</v>
      </c>
    </row>
    <row r="2534" spans="1:20">
      <c r="A2534" s="28" t="s">
        <v>3005</v>
      </c>
      <c r="B2534" s="22" t="s">
        <v>68</v>
      </c>
      <c r="C2534" s="22" t="s">
        <v>69</v>
      </c>
      <c r="D2534" s="22" t="s">
        <v>105</v>
      </c>
      <c r="E2534" s="22" t="s">
        <v>26</v>
      </c>
      <c r="F2534" s="23">
        <v>41820</v>
      </c>
      <c r="G2534" s="24" t="s">
        <v>27</v>
      </c>
      <c r="H2534" s="25">
        <v>9769.1299999999992</v>
      </c>
      <c r="I2534" s="25">
        <v>-4732.3999999999996</v>
      </c>
      <c r="J2534" s="25">
        <v>5036.7299999999996</v>
      </c>
      <c r="K2534" s="41">
        <f t="shared" si="82"/>
        <v>2014</v>
      </c>
      <c r="L2534" s="42">
        <f t="shared" si="81"/>
        <v>260.10277660383736</v>
      </c>
      <c r="M2534" s="39">
        <f>(VLOOKUP(DATE(2005,12,1),IGPM!A:B,2,1)/VLOOKUP(DATE(YEAR(F2534),MONTH(F2534),1),IGPM!A:B,2,1))*H2534</f>
        <v>5933.6296442052817</v>
      </c>
      <c r="N2534" s="26" t="s">
        <v>28</v>
      </c>
      <c r="O2534" s="26" t="s">
        <v>29</v>
      </c>
      <c r="P2534" s="25">
        <v>-4732.3999999999996</v>
      </c>
      <c r="Q2534" s="25">
        <v>5036.7299999999996</v>
      </c>
      <c r="R2534" s="25">
        <v>21211.230198783804</v>
      </c>
      <c r="S2534" s="25">
        <v>-10275.22673899564</v>
      </c>
      <c r="T2534" s="27">
        <v>10936.003459788164</v>
      </c>
    </row>
    <row r="2535" spans="1:20">
      <c r="A2535" s="28" t="s">
        <v>3006</v>
      </c>
      <c r="B2535" s="22" t="s">
        <v>53</v>
      </c>
      <c r="C2535" s="22" t="s">
        <v>32</v>
      </c>
      <c r="D2535" s="22" t="s">
        <v>25</v>
      </c>
      <c r="E2535" s="22" t="s">
        <v>26</v>
      </c>
      <c r="F2535" s="23">
        <v>41820</v>
      </c>
      <c r="G2535" s="24" t="s">
        <v>27</v>
      </c>
      <c r="H2535" s="25">
        <v>3803.87</v>
      </c>
      <c r="I2535" s="25">
        <v>-1792.95</v>
      </c>
      <c r="J2535" s="25">
        <v>2010.9199999999998</v>
      </c>
      <c r="K2535" s="41">
        <f t="shared" si="82"/>
        <v>2014</v>
      </c>
      <c r="L2535" s="42">
        <f t="shared" si="81"/>
        <v>267.31789508909895</v>
      </c>
      <c r="M2535" s="39">
        <f>(VLOOKUP(DATE(2005,12,1),IGPM!A:B,2,1)/VLOOKUP(DATE(YEAR(F2535),MONTH(F2535),1),IGPM!A:B,2,1))*H2535</f>
        <v>2310.4161572937555</v>
      </c>
      <c r="N2535" s="26" t="s">
        <v>28</v>
      </c>
      <c r="O2535" s="26" t="s">
        <v>29</v>
      </c>
      <c r="P2535" s="25">
        <v>-1792.95</v>
      </c>
      <c r="Q2535" s="25">
        <v>2010.9199999999998</v>
      </c>
      <c r="R2535" s="25">
        <v>8259.1553409820281</v>
      </c>
      <c r="S2535" s="25">
        <v>-3892.943914648431</v>
      </c>
      <c r="T2535" s="27">
        <v>4366.211426333597</v>
      </c>
    </row>
    <row r="2536" spans="1:20">
      <c r="A2536" s="28" t="s">
        <v>3007</v>
      </c>
      <c r="B2536" s="22" t="s">
        <v>68</v>
      </c>
      <c r="C2536" s="22" t="s">
        <v>69</v>
      </c>
      <c r="D2536" s="22" t="s">
        <v>25</v>
      </c>
      <c r="E2536" s="22" t="s">
        <v>26</v>
      </c>
      <c r="F2536" s="23">
        <v>41820</v>
      </c>
      <c r="G2536" s="24" t="s">
        <v>27</v>
      </c>
      <c r="H2536" s="25">
        <v>403356.25</v>
      </c>
      <c r="I2536" s="25">
        <v>-193016.64</v>
      </c>
      <c r="J2536" s="25">
        <v>210339.61</v>
      </c>
      <c r="K2536" s="41">
        <f t="shared" si="82"/>
        <v>2014</v>
      </c>
      <c r="L2536" s="42">
        <f t="shared" si="81"/>
        <v>263.30832150015664</v>
      </c>
      <c r="M2536" s="39">
        <f>(VLOOKUP(DATE(2005,12,1),IGPM!A:B,2,1)/VLOOKUP(DATE(YEAR(F2536),MONTH(F2536),1),IGPM!A:B,2,1))*H2536</f>
        <v>244992.80920363194</v>
      </c>
      <c r="N2536" s="26" t="s">
        <v>28</v>
      </c>
      <c r="O2536" s="26" t="s">
        <v>29</v>
      </c>
      <c r="P2536" s="25">
        <v>-193016.64</v>
      </c>
      <c r="Q2536" s="25">
        <v>210339.61</v>
      </c>
      <c r="R2536" s="25">
        <v>875787.53388154227</v>
      </c>
      <c r="S2536" s="25">
        <v>-419087.51170634263</v>
      </c>
      <c r="T2536" s="27">
        <v>456700.02217519964</v>
      </c>
    </row>
    <row r="2537" spans="1:20">
      <c r="A2537" s="28" t="s">
        <v>3008</v>
      </c>
      <c r="B2537" s="22" t="s">
        <v>2258</v>
      </c>
      <c r="C2537" s="22" t="s">
        <v>32</v>
      </c>
      <c r="D2537" s="22" t="s">
        <v>99</v>
      </c>
      <c r="E2537" s="22" t="s">
        <v>26</v>
      </c>
      <c r="F2537" s="23">
        <v>41837</v>
      </c>
      <c r="G2537" s="24" t="s">
        <v>27</v>
      </c>
      <c r="H2537" s="25">
        <v>12880</v>
      </c>
      <c r="I2537" s="25">
        <v>-5784.33</v>
      </c>
      <c r="J2537" s="25">
        <v>7095.67</v>
      </c>
      <c r="K2537" s="41">
        <f t="shared" si="82"/>
        <v>2014</v>
      </c>
      <c r="L2537" s="42">
        <f t="shared" si="81"/>
        <v>278.33819992981034</v>
      </c>
      <c r="M2537" s="39">
        <f>(VLOOKUP(DATE(2005,12,1),IGPM!A:B,2,1)/VLOOKUP(DATE(YEAR(F2537),MONTH(F2537),1),IGPM!A:B,2,1))*H2537</f>
        <v>7870.9623095136449</v>
      </c>
      <c r="N2537" s="26" t="s">
        <v>28</v>
      </c>
      <c r="O2537" s="26" t="s">
        <v>29</v>
      </c>
      <c r="P2537" s="25">
        <v>-5784.33</v>
      </c>
      <c r="Q2537" s="25">
        <v>7095.67</v>
      </c>
      <c r="R2537" s="25">
        <v>28136.70610468405</v>
      </c>
      <c r="S2537" s="25">
        <v>-12636.02431851763</v>
      </c>
      <c r="T2537" s="27">
        <v>15500.68178616642</v>
      </c>
    </row>
    <row r="2538" spans="1:20">
      <c r="A2538" s="28" t="s">
        <v>3009</v>
      </c>
      <c r="B2538" s="22" t="s">
        <v>102</v>
      </c>
      <c r="C2538" s="22" t="s">
        <v>69</v>
      </c>
      <c r="D2538" s="22" t="s">
        <v>99</v>
      </c>
      <c r="E2538" s="22" t="s">
        <v>26</v>
      </c>
      <c r="F2538" s="23">
        <v>41851</v>
      </c>
      <c r="G2538" s="24" t="s">
        <v>27</v>
      </c>
      <c r="H2538" s="25">
        <v>9902.09</v>
      </c>
      <c r="I2538" s="25">
        <v>-3877.01</v>
      </c>
      <c r="J2538" s="25">
        <v>6025.08</v>
      </c>
      <c r="K2538" s="41">
        <f t="shared" si="82"/>
        <v>2014</v>
      </c>
      <c r="L2538" s="42">
        <f t="shared" si="81"/>
        <v>319.25665654718455</v>
      </c>
      <c r="M2538" s="39">
        <f>(VLOOKUP(DATE(2005,12,1),IGPM!A:B,2,1)/VLOOKUP(DATE(YEAR(F2538),MONTH(F2538),1),IGPM!A:B,2,1))*H2538</f>
        <v>6051.1628241779481</v>
      </c>
      <c r="N2538" s="26" t="s">
        <v>28</v>
      </c>
      <c r="O2538" s="26" t="s">
        <v>29</v>
      </c>
      <c r="P2538" s="25">
        <v>-3877.01</v>
      </c>
      <c r="Q2538" s="25">
        <v>6025.08</v>
      </c>
      <c r="R2538" s="25">
        <v>21631.381688830039</v>
      </c>
      <c r="S2538" s="25">
        <v>-8469.4325260031928</v>
      </c>
      <c r="T2538" s="27">
        <v>13161.949162826846</v>
      </c>
    </row>
    <row r="2539" spans="1:20">
      <c r="A2539" s="28" t="s">
        <v>3010</v>
      </c>
      <c r="B2539" s="22" t="s">
        <v>68</v>
      </c>
      <c r="C2539" s="22" t="s">
        <v>69</v>
      </c>
      <c r="D2539" s="22" t="s">
        <v>105</v>
      </c>
      <c r="E2539" s="22" t="s">
        <v>26</v>
      </c>
      <c r="F2539" s="23">
        <v>41851</v>
      </c>
      <c r="G2539" s="24" t="s">
        <v>27</v>
      </c>
      <c r="H2539" s="25">
        <v>5994</v>
      </c>
      <c r="I2539" s="25">
        <v>-2408.73</v>
      </c>
      <c r="J2539" s="25">
        <v>3585.27</v>
      </c>
      <c r="K2539" s="41">
        <f t="shared" si="82"/>
        <v>2014</v>
      </c>
      <c r="L2539" s="42">
        <f t="shared" si="81"/>
        <v>311.05603367749808</v>
      </c>
      <c r="M2539" s="39">
        <f>(VLOOKUP(DATE(2005,12,1),IGPM!A:B,2,1)/VLOOKUP(DATE(YEAR(F2539),MONTH(F2539),1),IGPM!A:B,2,1))*H2539</f>
        <v>3662.9307518031669</v>
      </c>
      <c r="N2539" s="26" t="s">
        <v>28</v>
      </c>
      <c r="O2539" s="26" t="s">
        <v>29</v>
      </c>
      <c r="P2539" s="25">
        <v>-2408.73</v>
      </c>
      <c r="Q2539" s="25">
        <v>3585.27</v>
      </c>
      <c r="R2539" s="25">
        <v>13094.054067661194</v>
      </c>
      <c r="S2539" s="25">
        <v>-5261.9354111440698</v>
      </c>
      <c r="T2539" s="27">
        <v>7832.1186565171247</v>
      </c>
    </row>
    <row r="2540" spans="1:20">
      <c r="A2540" s="28" t="s">
        <v>3011</v>
      </c>
      <c r="B2540" s="22" t="s">
        <v>68</v>
      </c>
      <c r="C2540" s="22" t="s">
        <v>69</v>
      </c>
      <c r="D2540" s="22" t="s">
        <v>105</v>
      </c>
      <c r="E2540" s="22" t="s">
        <v>26</v>
      </c>
      <c r="F2540" s="23">
        <v>41851</v>
      </c>
      <c r="G2540" s="24" t="s">
        <v>27</v>
      </c>
      <c r="H2540" s="25">
        <v>11915.07</v>
      </c>
      <c r="I2540" s="25">
        <v>-5743.8</v>
      </c>
      <c r="J2540" s="25">
        <v>6171.2699999999995</v>
      </c>
      <c r="K2540" s="41">
        <f t="shared" si="82"/>
        <v>2014</v>
      </c>
      <c r="L2540" s="42">
        <f t="shared" si="81"/>
        <v>259.30285699362793</v>
      </c>
      <c r="M2540" s="39">
        <f>(VLOOKUP(DATE(2005,12,1),IGPM!A:B,2,1)/VLOOKUP(DATE(YEAR(F2540),MONTH(F2540),1),IGPM!A:B,2,1))*H2540</f>
        <v>7281.2940128273867</v>
      </c>
      <c r="N2540" s="26" t="s">
        <v>28</v>
      </c>
      <c r="O2540" s="26" t="s">
        <v>29</v>
      </c>
      <c r="P2540" s="25">
        <v>-5743.8</v>
      </c>
      <c r="Q2540" s="25">
        <v>6171.2699999999995</v>
      </c>
      <c r="R2540" s="25">
        <v>26028.790590585231</v>
      </c>
      <c r="S2540" s="25">
        <v>-12547.485444416478</v>
      </c>
      <c r="T2540" s="27">
        <v>13481.305146168754</v>
      </c>
    </row>
    <row r="2541" spans="1:20">
      <c r="A2541" s="28" t="s">
        <v>3012</v>
      </c>
      <c r="B2541" s="22" t="s">
        <v>104</v>
      </c>
      <c r="C2541" s="22" t="s">
        <v>69</v>
      </c>
      <c r="D2541" s="22" t="s">
        <v>105</v>
      </c>
      <c r="E2541" s="22" t="s">
        <v>26</v>
      </c>
      <c r="F2541" s="23">
        <v>41851</v>
      </c>
      <c r="G2541" s="24" t="s">
        <v>27</v>
      </c>
      <c r="H2541" s="25">
        <v>8146.84</v>
      </c>
      <c r="I2541" s="25">
        <v>-3090.26</v>
      </c>
      <c r="J2541" s="25">
        <v>5056.58</v>
      </c>
      <c r="K2541" s="41">
        <f t="shared" si="82"/>
        <v>2014</v>
      </c>
      <c r="L2541" s="42">
        <f t="shared" si="81"/>
        <v>329.53699688699328</v>
      </c>
      <c r="M2541" s="39">
        <f>(VLOOKUP(DATE(2005,12,1),IGPM!A:B,2,1)/VLOOKUP(DATE(YEAR(F2541),MONTH(F2541),1),IGPM!A:B,2,1))*H2541</f>
        <v>4978.5303246613466</v>
      </c>
      <c r="N2541" s="26" t="s">
        <v>28</v>
      </c>
      <c r="O2541" s="26" t="s">
        <v>29</v>
      </c>
      <c r="P2541" s="25">
        <v>-3090.26</v>
      </c>
      <c r="Q2541" s="25">
        <v>5056.58</v>
      </c>
      <c r="R2541" s="25">
        <v>17796.990897661817</v>
      </c>
      <c r="S2541" s="25">
        <v>-6750.7560098649792</v>
      </c>
      <c r="T2541" s="27">
        <v>11046.234887796838</v>
      </c>
    </row>
    <row r="2542" spans="1:20">
      <c r="A2542" s="28" t="s">
        <v>3013</v>
      </c>
      <c r="B2542" s="22" t="s">
        <v>53</v>
      </c>
      <c r="C2542" s="22" t="s">
        <v>32</v>
      </c>
      <c r="D2542" s="22" t="s">
        <v>25</v>
      </c>
      <c r="E2542" s="22" t="s">
        <v>26</v>
      </c>
      <c r="F2542" s="23">
        <v>41851</v>
      </c>
      <c r="G2542" s="24" t="s">
        <v>27</v>
      </c>
      <c r="H2542" s="25">
        <v>5921.07</v>
      </c>
      <c r="I2542" s="25">
        <v>-2776.66</v>
      </c>
      <c r="J2542" s="25">
        <v>3144.41</v>
      </c>
      <c r="K2542" s="41">
        <f t="shared" si="82"/>
        <v>2014</v>
      </c>
      <c r="L2542" s="42">
        <f t="shared" si="81"/>
        <v>266.55541189774766</v>
      </c>
      <c r="M2542" s="39">
        <f>(VLOOKUP(DATE(2005,12,1),IGPM!A:B,2,1)/VLOOKUP(DATE(YEAR(F2542),MONTH(F2542),1),IGPM!A:B,2,1))*H2542</f>
        <v>3618.3632610242203</v>
      </c>
      <c r="N2542" s="26" t="s">
        <v>28</v>
      </c>
      <c r="O2542" s="26" t="s">
        <v>29</v>
      </c>
      <c r="P2542" s="25">
        <v>-2776.66</v>
      </c>
      <c r="Q2542" s="25">
        <v>3144.41</v>
      </c>
      <c r="R2542" s="25">
        <v>12934.736522924037</v>
      </c>
      <c r="S2542" s="25">
        <v>-6065.6883829683238</v>
      </c>
      <c r="T2542" s="27">
        <v>6869.0481399557129</v>
      </c>
    </row>
    <row r="2543" spans="1:20">
      <c r="A2543" s="28" t="s">
        <v>3014</v>
      </c>
      <c r="B2543" s="22" t="s">
        <v>68</v>
      </c>
      <c r="C2543" s="22" t="s">
        <v>69</v>
      </c>
      <c r="D2543" s="22" t="s">
        <v>25</v>
      </c>
      <c r="E2543" s="22" t="s">
        <v>26</v>
      </c>
      <c r="F2543" s="23">
        <v>41851</v>
      </c>
      <c r="G2543" s="24" t="s">
        <v>27</v>
      </c>
      <c r="H2543" s="25">
        <v>307989.82</v>
      </c>
      <c r="I2543" s="25">
        <v>-146691.54999999999</v>
      </c>
      <c r="J2543" s="25">
        <v>161298.27000000002</v>
      </c>
      <c r="K2543" s="41">
        <f t="shared" si="82"/>
        <v>2014</v>
      </c>
      <c r="L2543" s="42">
        <f t="shared" si="81"/>
        <v>262.44679737858115</v>
      </c>
      <c r="M2543" s="39">
        <f>(VLOOKUP(DATE(2005,12,1),IGPM!A:B,2,1)/VLOOKUP(DATE(YEAR(F2543),MONTH(F2543),1),IGPM!A:B,2,1))*H2543</f>
        <v>188212.44292964999</v>
      </c>
      <c r="N2543" s="26" t="s">
        <v>28</v>
      </c>
      <c r="O2543" s="26" t="s">
        <v>29</v>
      </c>
      <c r="P2543" s="25">
        <v>-146691.54999999999</v>
      </c>
      <c r="Q2543" s="25">
        <v>161298.27000000002</v>
      </c>
      <c r="R2543" s="25">
        <v>672812.03793280607</v>
      </c>
      <c r="S2543" s="25">
        <v>-320451.63279429858</v>
      </c>
      <c r="T2543" s="27">
        <v>352360.40513850749</v>
      </c>
    </row>
    <row r="2544" spans="1:20">
      <c r="A2544" s="28" t="s">
        <v>3015</v>
      </c>
      <c r="B2544" s="22" t="s">
        <v>273</v>
      </c>
      <c r="C2544" s="22" t="s">
        <v>69</v>
      </c>
      <c r="D2544" s="22" t="s">
        <v>25</v>
      </c>
      <c r="E2544" s="22" t="s">
        <v>26</v>
      </c>
      <c r="F2544" s="23">
        <v>41851</v>
      </c>
      <c r="G2544" s="24" t="s">
        <v>27</v>
      </c>
      <c r="H2544" s="25">
        <v>9902.1200000000008</v>
      </c>
      <c r="I2544" s="25">
        <v>-4114.96</v>
      </c>
      <c r="J2544" s="25">
        <v>5787.1600000000008</v>
      </c>
      <c r="K2544" s="41">
        <f t="shared" si="82"/>
        <v>2014</v>
      </c>
      <c r="L2544" s="42">
        <f t="shared" si="81"/>
        <v>300.79636254058363</v>
      </c>
      <c r="M2544" s="39">
        <f>(VLOOKUP(DATE(2005,12,1),IGPM!A:B,2,1)/VLOOKUP(DATE(YEAR(F2544),MONTH(F2544),1),IGPM!A:B,2,1))*H2544</f>
        <v>6051.181157164694</v>
      </c>
      <c r="N2544" s="26" t="s">
        <v>28</v>
      </c>
      <c r="O2544" s="26" t="s">
        <v>29</v>
      </c>
      <c r="P2544" s="25">
        <v>-4114.96</v>
      </c>
      <c r="Q2544" s="25">
        <v>5787.1600000000008</v>
      </c>
      <c r="R2544" s="25">
        <v>21631.447224636184</v>
      </c>
      <c r="S2544" s="25">
        <v>-8989.2406950722561</v>
      </c>
      <c r="T2544" s="27">
        <v>12642.206529563928</v>
      </c>
    </row>
    <row r="2545" spans="1:20">
      <c r="A2545" s="28" t="s">
        <v>3016</v>
      </c>
      <c r="B2545" s="22" t="s">
        <v>263</v>
      </c>
      <c r="C2545" s="22" t="s">
        <v>32</v>
      </c>
      <c r="D2545" s="22" t="s">
        <v>33</v>
      </c>
      <c r="E2545" s="22" t="s">
        <v>26</v>
      </c>
      <c r="F2545" s="23">
        <v>41863</v>
      </c>
      <c r="G2545" s="24" t="s">
        <v>27</v>
      </c>
      <c r="H2545" s="25">
        <v>710842.59</v>
      </c>
      <c r="I2545" s="25">
        <v>-348392.12</v>
      </c>
      <c r="J2545" s="25">
        <v>362450.47</v>
      </c>
      <c r="K2545" s="41">
        <f t="shared" si="82"/>
        <v>2014</v>
      </c>
      <c r="L2545" s="42">
        <f t="shared" si="81"/>
        <v>253.00365909538939</v>
      </c>
      <c r="M2545" s="39">
        <f>(VLOOKUP(DATE(2005,12,1),IGPM!A:B,2,1)/VLOOKUP(DATE(YEAR(F2545),MONTH(F2545),1),IGPM!A:B,2,1))*H2545</f>
        <v>435553.19702153653</v>
      </c>
      <c r="N2545" s="26" t="s">
        <v>28</v>
      </c>
      <c r="O2545" s="26" t="s">
        <v>29</v>
      </c>
      <c r="P2545" s="25">
        <v>-348392.12</v>
      </c>
      <c r="Q2545" s="25">
        <v>362450.47</v>
      </c>
      <c r="R2545" s="25">
        <v>1556992.882908084</v>
      </c>
      <c r="S2545" s="25">
        <v>-763100.09970176255</v>
      </c>
      <c r="T2545" s="27">
        <v>793892.78320632142</v>
      </c>
    </row>
    <row r="2546" spans="1:20">
      <c r="A2546" s="28" t="s">
        <v>3017</v>
      </c>
      <c r="B2546" s="22" t="s">
        <v>68</v>
      </c>
      <c r="C2546" s="22" t="s">
        <v>69</v>
      </c>
      <c r="D2546" s="22" t="s">
        <v>105</v>
      </c>
      <c r="E2546" s="22" t="s">
        <v>26</v>
      </c>
      <c r="F2546" s="23">
        <v>41882</v>
      </c>
      <c r="G2546" s="24" t="s">
        <v>27</v>
      </c>
      <c r="H2546" s="25">
        <v>7043.31</v>
      </c>
      <c r="I2546" s="25">
        <v>-2814.68</v>
      </c>
      <c r="J2546" s="25">
        <v>4228.630000000001</v>
      </c>
      <c r="K2546" s="41">
        <f t="shared" si="82"/>
        <v>2014</v>
      </c>
      <c r="L2546" s="42">
        <f t="shared" si="81"/>
        <v>310.29120184177253</v>
      </c>
      <c r="M2546" s="39">
        <f>(VLOOKUP(DATE(2005,12,1),IGPM!A:B,2,1)/VLOOKUP(DATE(YEAR(F2546),MONTH(F2546),1),IGPM!A:B,2,1))*H2546</f>
        <v>4315.6336315101189</v>
      </c>
      <c r="N2546" s="26" t="s">
        <v>28</v>
      </c>
      <c r="O2546" s="26" t="s">
        <v>29</v>
      </c>
      <c r="P2546" s="25">
        <v>-2814.68</v>
      </c>
      <c r="Q2546" s="25">
        <v>4228.630000000001</v>
      </c>
      <c r="R2546" s="25">
        <v>15427.302325983785</v>
      </c>
      <c r="S2546" s="25">
        <v>-6165.1296493978016</v>
      </c>
      <c r="T2546" s="27">
        <v>9262.1726765859821</v>
      </c>
    </row>
    <row r="2547" spans="1:20">
      <c r="A2547" s="28" t="s">
        <v>3018</v>
      </c>
      <c r="B2547" s="22" t="s">
        <v>68</v>
      </c>
      <c r="C2547" s="22" t="s">
        <v>69</v>
      </c>
      <c r="D2547" s="22" t="s">
        <v>105</v>
      </c>
      <c r="E2547" s="22" t="s">
        <v>26</v>
      </c>
      <c r="F2547" s="23">
        <v>41882</v>
      </c>
      <c r="G2547" s="24" t="s">
        <v>27</v>
      </c>
      <c r="H2547" s="25">
        <v>11343.13</v>
      </c>
      <c r="I2547" s="25">
        <v>-5447.31</v>
      </c>
      <c r="J2547" s="25">
        <v>5895.8199999999988</v>
      </c>
      <c r="K2547" s="41">
        <f t="shared" si="82"/>
        <v>2014</v>
      </c>
      <c r="L2547" s="42">
        <f t="shared" si="81"/>
        <v>258.20967046120006</v>
      </c>
      <c r="M2547" s="39">
        <f>(VLOOKUP(DATE(2005,12,1),IGPM!A:B,2,1)/VLOOKUP(DATE(YEAR(F2547),MONTH(F2547),1),IGPM!A:B,2,1))*H2547</f>
        <v>6950.2539735708597</v>
      </c>
      <c r="N2547" s="26" t="s">
        <v>28</v>
      </c>
      <c r="O2547" s="26" t="s">
        <v>29</v>
      </c>
      <c r="P2547" s="25">
        <v>-5447.31</v>
      </c>
      <c r="Q2547" s="25">
        <v>5895.8199999999988</v>
      </c>
      <c r="R2547" s="25">
        <v>24845.405900483776</v>
      </c>
      <c r="S2547" s="25">
        <v>-11931.506384548562</v>
      </c>
      <c r="T2547" s="27">
        <v>12913.899515935214</v>
      </c>
    </row>
    <row r="2548" spans="1:20">
      <c r="A2548" s="28" t="s">
        <v>3019</v>
      </c>
      <c r="B2548" s="22" t="s">
        <v>53</v>
      </c>
      <c r="C2548" s="22" t="s">
        <v>32</v>
      </c>
      <c r="D2548" s="22" t="s">
        <v>25</v>
      </c>
      <c r="E2548" s="22" t="s">
        <v>26</v>
      </c>
      <c r="F2548" s="23">
        <v>41882</v>
      </c>
      <c r="G2548" s="24" t="s">
        <v>27</v>
      </c>
      <c r="H2548" s="25">
        <v>4299.82</v>
      </c>
      <c r="I2548" s="25">
        <v>-2008.59</v>
      </c>
      <c r="J2548" s="25">
        <v>2291.2299999999996</v>
      </c>
      <c r="K2548" s="41">
        <f t="shared" si="82"/>
        <v>2014</v>
      </c>
      <c r="L2548" s="42">
        <f t="shared" si="81"/>
        <v>265.44873767169997</v>
      </c>
      <c r="M2548" s="39">
        <f>(VLOOKUP(DATE(2005,12,1),IGPM!A:B,2,1)/VLOOKUP(DATE(YEAR(F2548),MONTH(F2548),1),IGPM!A:B,2,1))*H2548</f>
        <v>2634.6203420607412</v>
      </c>
      <c r="N2548" s="26" t="s">
        <v>28</v>
      </c>
      <c r="O2548" s="26" t="s">
        <v>29</v>
      </c>
      <c r="P2548" s="25">
        <v>-2008.59</v>
      </c>
      <c r="Q2548" s="25">
        <v>2291.2299999999996</v>
      </c>
      <c r="R2548" s="25">
        <v>9418.1035744999972</v>
      </c>
      <c r="S2548" s="25">
        <v>-4399.511760656249</v>
      </c>
      <c r="T2548" s="27">
        <v>5018.5918138437482</v>
      </c>
    </row>
    <row r="2549" spans="1:20">
      <c r="A2549" s="28" t="s">
        <v>3020</v>
      </c>
      <c r="B2549" s="22" t="s">
        <v>68</v>
      </c>
      <c r="C2549" s="22" t="s">
        <v>69</v>
      </c>
      <c r="D2549" s="22" t="s">
        <v>25</v>
      </c>
      <c r="E2549" s="22" t="s">
        <v>26</v>
      </c>
      <c r="F2549" s="23">
        <v>41882</v>
      </c>
      <c r="G2549" s="24" t="s">
        <v>27</v>
      </c>
      <c r="H2549" s="25">
        <v>469854.79</v>
      </c>
      <c r="I2549" s="25">
        <v>-221563.21</v>
      </c>
      <c r="J2549" s="25">
        <v>248291.58</v>
      </c>
      <c r="K2549" s="41">
        <f t="shared" si="82"/>
        <v>2014</v>
      </c>
      <c r="L2549" s="42">
        <f t="shared" si="81"/>
        <v>262.95879157916153</v>
      </c>
      <c r="M2549" s="39">
        <f>(VLOOKUP(DATE(2005,12,1),IGPM!A:B,2,1)/VLOOKUP(DATE(YEAR(F2549),MONTH(F2549),1),IGPM!A:B,2,1))*H2549</f>
        <v>287893.2112387676</v>
      </c>
      <c r="N2549" s="26" t="s">
        <v>28</v>
      </c>
      <c r="O2549" s="26" t="s">
        <v>29</v>
      </c>
      <c r="P2549" s="25">
        <v>-221563.21</v>
      </c>
      <c r="Q2549" s="25">
        <v>248291.58</v>
      </c>
      <c r="R2549" s="25">
        <v>1029145.6566077059</v>
      </c>
      <c r="S2549" s="25">
        <v>-485300.6079507267</v>
      </c>
      <c r="T2549" s="27">
        <v>543845.04865697911</v>
      </c>
    </row>
    <row r="2550" spans="1:20">
      <c r="A2550" s="28" t="s">
        <v>3021</v>
      </c>
      <c r="B2550" s="22" t="s">
        <v>314</v>
      </c>
      <c r="C2550" s="22" t="s">
        <v>32</v>
      </c>
      <c r="D2550" s="22" t="s">
        <v>25</v>
      </c>
      <c r="E2550" s="22" t="s">
        <v>26</v>
      </c>
      <c r="F2550" s="23">
        <v>41882</v>
      </c>
      <c r="G2550" s="24" t="s">
        <v>27</v>
      </c>
      <c r="H2550" s="25">
        <v>7053.81</v>
      </c>
      <c r="I2550" s="25">
        <v>-4200.32</v>
      </c>
      <c r="J2550" s="25">
        <v>2853.4900000000007</v>
      </c>
      <c r="K2550" s="41">
        <f t="shared" si="82"/>
        <v>2014</v>
      </c>
      <c r="L2550" s="42">
        <f t="shared" si="81"/>
        <v>208.23947699222919</v>
      </c>
      <c r="M2550" s="39">
        <f>(VLOOKUP(DATE(2005,12,1),IGPM!A:B,2,1)/VLOOKUP(DATE(YEAR(F2550),MONTH(F2550),1),IGPM!A:B,2,1))*H2550</f>
        <v>4322.0672760793423</v>
      </c>
      <c r="N2550" s="26" t="s">
        <v>28</v>
      </c>
      <c r="O2550" s="26" t="s">
        <v>29</v>
      </c>
      <c r="P2550" s="25">
        <v>-4200.32</v>
      </c>
      <c r="Q2550" s="25">
        <v>2853.4900000000007</v>
      </c>
      <c r="R2550" s="25">
        <v>15450.300983493225</v>
      </c>
      <c r="S2550" s="25">
        <v>-9200.1639152438547</v>
      </c>
      <c r="T2550" s="27">
        <v>6250.1370682493707</v>
      </c>
    </row>
    <row r="2551" spans="1:20">
      <c r="A2551" s="28" t="s">
        <v>3022</v>
      </c>
      <c r="B2551" s="22" t="s">
        <v>316</v>
      </c>
      <c r="C2551" s="22" t="s">
        <v>32</v>
      </c>
      <c r="D2551" s="22" t="s">
        <v>99</v>
      </c>
      <c r="E2551" s="22" t="s">
        <v>26</v>
      </c>
      <c r="F2551" s="23">
        <v>41884</v>
      </c>
      <c r="G2551" s="24" t="s">
        <v>27</v>
      </c>
      <c r="H2551" s="25">
        <v>172549.62</v>
      </c>
      <c r="I2551" s="25">
        <v>-98647.31</v>
      </c>
      <c r="J2551" s="25">
        <v>73902.31</v>
      </c>
      <c r="K2551" s="41">
        <f t="shared" si="82"/>
        <v>2014</v>
      </c>
      <c r="L2551" s="42">
        <f t="shared" si="81"/>
        <v>215.14629501808005</v>
      </c>
      <c r="M2551" s="39">
        <f>(VLOOKUP(DATE(2005,12,1),IGPM!A:B,2,1)/VLOOKUP(DATE(YEAR(F2551),MONTH(F2551),1),IGPM!A:B,2,1))*H2551</f>
        <v>105514.86476450195</v>
      </c>
      <c r="N2551" s="26" t="s">
        <v>28</v>
      </c>
      <c r="O2551" s="26" t="s">
        <v>29</v>
      </c>
      <c r="P2551" s="25">
        <v>-98647.31</v>
      </c>
      <c r="Q2551" s="25">
        <v>73902.31</v>
      </c>
      <c r="R2551" s="25">
        <v>377189.04281447659</v>
      </c>
      <c r="S2551" s="25">
        <v>-215640.48900903371</v>
      </c>
      <c r="T2551" s="27">
        <v>161548.55380544288</v>
      </c>
    </row>
    <row r="2552" spans="1:20">
      <c r="A2552" s="28" t="s">
        <v>3023</v>
      </c>
      <c r="B2552" s="22" t="s">
        <v>3024</v>
      </c>
      <c r="C2552" s="22" t="s">
        <v>32</v>
      </c>
      <c r="D2552" s="22" t="s">
        <v>99</v>
      </c>
      <c r="E2552" s="22" t="s">
        <v>26</v>
      </c>
      <c r="F2552" s="23">
        <v>41884</v>
      </c>
      <c r="G2552" s="24" t="s">
        <v>27</v>
      </c>
      <c r="H2552" s="25">
        <v>1611347.99</v>
      </c>
      <c r="I2552" s="25">
        <v>-1020610.53</v>
      </c>
      <c r="J2552" s="25">
        <v>590737.46</v>
      </c>
      <c r="K2552" s="41">
        <f t="shared" si="82"/>
        <v>2014</v>
      </c>
      <c r="L2552" s="42">
        <f t="shared" si="81"/>
        <v>194.19337440110479</v>
      </c>
      <c r="M2552" s="39">
        <f>(VLOOKUP(DATE(2005,12,1),IGPM!A:B,2,1)/VLOOKUP(DATE(YEAR(F2552),MONTH(F2552),1),IGPM!A:B,2,1))*H2552</f>
        <v>985346.50643334968</v>
      </c>
      <c r="N2552" s="26" t="s">
        <v>28</v>
      </c>
      <c r="O2552" s="26" t="s">
        <v>29</v>
      </c>
      <c r="P2552" s="25">
        <v>-1020610.53</v>
      </c>
      <c r="Q2552" s="25">
        <v>590737.46</v>
      </c>
      <c r="R2552" s="25">
        <v>3522365.3693884159</v>
      </c>
      <c r="S2552" s="25">
        <v>-2231028.436325016</v>
      </c>
      <c r="T2552" s="27">
        <v>1291336.9330634</v>
      </c>
    </row>
    <row r="2553" spans="1:20">
      <c r="A2553" s="28" t="s">
        <v>3025</v>
      </c>
      <c r="B2553" s="22" t="s">
        <v>3024</v>
      </c>
      <c r="C2553" s="22" t="s">
        <v>32</v>
      </c>
      <c r="D2553" s="22" t="s">
        <v>99</v>
      </c>
      <c r="E2553" s="22" t="s">
        <v>26</v>
      </c>
      <c r="F2553" s="23">
        <v>41884</v>
      </c>
      <c r="G2553" s="24" t="s">
        <v>27</v>
      </c>
      <c r="H2553" s="25">
        <v>1611347.99</v>
      </c>
      <c r="I2553" s="25">
        <v>-1020610.53</v>
      </c>
      <c r="J2553" s="25">
        <v>590737.46</v>
      </c>
      <c r="K2553" s="41">
        <f t="shared" si="82"/>
        <v>2014</v>
      </c>
      <c r="L2553" s="42">
        <f t="shared" si="81"/>
        <v>194.19337440110479</v>
      </c>
      <c r="M2553" s="39">
        <f>(VLOOKUP(DATE(2005,12,1),IGPM!A:B,2,1)/VLOOKUP(DATE(YEAR(F2553),MONTH(F2553),1),IGPM!A:B,2,1))*H2553</f>
        <v>985346.50643334968</v>
      </c>
      <c r="N2553" s="26" t="s">
        <v>28</v>
      </c>
      <c r="O2553" s="26" t="s">
        <v>29</v>
      </c>
      <c r="P2553" s="25">
        <v>-1020610.53</v>
      </c>
      <c r="Q2553" s="25">
        <v>590737.46</v>
      </c>
      <c r="R2553" s="25">
        <v>3522365.3693884159</v>
      </c>
      <c r="S2553" s="25">
        <v>-2231028.436325016</v>
      </c>
      <c r="T2553" s="27">
        <v>1291336.9330634</v>
      </c>
    </row>
    <row r="2554" spans="1:20">
      <c r="A2554" s="28" t="s">
        <v>3026</v>
      </c>
      <c r="B2554" s="22" t="s">
        <v>68</v>
      </c>
      <c r="C2554" s="22" t="s">
        <v>69</v>
      </c>
      <c r="D2554" s="22" t="s">
        <v>99</v>
      </c>
      <c r="E2554" s="22" t="s">
        <v>26</v>
      </c>
      <c r="F2554" s="23">
        <v>41884</v>
      </c>
      <c r="G2554" s="24" t="s">
        <v>27</v>
      </c>
      <c r="H2554" s="25">
        <v>3523624.58</v>
      </c>
      <c r="I2554" s="25">
        <v>-1535912.53</v>
      </c>
      <c r="J2554" s="25">
        <v>1987712.05</v>
      </c>
      <c r="K2554" s="41">
        <f t="shared" si="82"/>
        <v>2014</v>
      </c>
      <c r="L2554" s="42">
        <f t="shared" si="81"/>
        <v>282.18131884111915</v>
      </c>
      <c r="M2554" s="39">
        <f>(VLOOKUP(DATE(2005,12,1),IGPM!A:B,2,1)/VLOOKUP(DATE(YEAR(F2554),MONTH(F2554),1),IGPM!A:B,2,1))*H2554</f>
        <v>2154712.1983785015</v>
      </c>
      <c r="N2554" s="26" t="s">
        <v>28</v>
      </c>
      <c r="O2554" s="26" t="s">
        <v>29</v>
      </c>
      <c r="P2554" s="25">
        <v>-1535912.53</v>
      </c>
      <c r="Q2554" s="25">
        <v>1987712.05</v>
      </c>
      <c r="R2554" s="25">
        <v>7702552.9384982837</v>
      </c>
      <c r="S2554" s="25">
        <v>-3357465.3890136709</v>
      </c>
      <c r="T2554" s="27">
        <v>4345087.5494846124</v>
      </c>
    </row>
    <row r="2555" spans="1:20">
      <c r="A2555" s="28" t="s">
        <v>3027</v>
      </c>
      <c r="B2555" s="22" t="s">
        <v>68</v>
      </c>
      <c r="C2555" s="22" t="s">
        <v>69</v>
      </c>
      <c r="D2555" s="22" t="s">
        <v>99</v>
      </c>
      <c r="E2555" s="22" t="s">
        <v>26</v>
      </c>
      <c r="F2555" s="23">
        <v>41884</v>
      </c>
      <c r="G2555" s="24" t="s">
        <v>27</v>
      </c>
      <c r="H2555" s="25">
        <v>4791570.21</v>
      </c>
      <c r="I2555" s="25">
        <v>-2090525.94</v>
      </c>
      <c r="J2555" s="25">
        <v>2701044.27</v>
      </c>
      <c r="K2555" s="41">
        <f t="shared" si="82"/>
        <v>2014</v>
      </c>
      <c r="L2555" s="42">
        <f t="shared" si="81"/>
        <v>281.92098674939189</v>
      </c>
      <c r="M2555" s="39">
        <f>(VLOOKUP(DATE(2005,12,1),IGPM!A:B,2,1)/VLOOKUP(DATE(YEAR(F2555),MONTH(F2555),1),IGPM!A:B,2,1))*H2555</f>
        <v>2930066.6249961387</v>
      </c>
      <c r="N2555" s="26" t="s">
        <v>28</v>
      </c>
      <c r="O2555" s="26" t="s">
        <v>29</v>
      </c>
      <c r="P2555" s="25">
        <v>-2090525.94</v>
      </c>
      <c r="Q2555" s="25">
        <v>2701044.27</v>
      </c>
      <c r="R2555" s="25">
        <v>10474249.558406796</v>
      </c>
      <c r="S2555" s="25">
        <v>-4569836.0754861934</v>
      </c>
      <c r="T2555" s="27">
        <v>5904413.4829206029</v>
      </c>
    </row>
    <row r="2556" spans="1:20">
      <c r="A2556" s="28" t="s">
        <v>3028</v>
      </c>
      <c r="B2556" s="22" t="s">
        <v>3029</v>
      </c>
      <c r="C2556" s="22" t="s">
        <v>32</v>
      </c>
      <c r="D2556" s="22" t="s">
        <v>99</v>
      </c>
      <c r="E2556" s="22" t="s">
        <v>26</v>
      </c>
      <c r="F2556" s="23">
        <v>41884</v>
      </c>
      <c r="G2556" s="24" t="s">
        <v>27</v>
      </c>
      <c r="H2556" s="25">
        <v>86717.24</v>
      </c>
      <c r="I2556" s="25">
        <v>-49576.61</v>
      </c>
      <c r="J2556" s="25">
        <v>37140.630000000005</v>
      </c>
      <c r="K2556" s="41">
        <f t="shared" si="82"/>
        <v>2014</v>
      </c>
      <c r="L2556" s="42">
        <f t="shared" si="81"/>
        <v>215.14622560921373</v>
      </c>
      <c r="M2556" s="39">
        <f>(VLOOKUP(DATE(2005,12,1),IGPM!A:B,2,1)/VLOOKUP(DATE(YEAR(F2556),MONTH(F2556),1),IGPM!A:B,2,1))*H2556</f>
        <v>53027.980307061007</v>
      </c>
      <c r="N2556" s="26" t="s">
        <v>28</v>
      </c>
      <c r="O2556" s="26" t="s">
        <v>29</v>
      </c>
      <c r="P2556" s="25">
        <v>-49576.61</v>
      </c>
      <c r="Q2556" s="25">
        <v>37140.630000000005</v>
      </c>
      <c r="R2556" s="25">
        <v>189561.66203735044</v>
      </c>
      <c r="S2556" s="25">
        <v>-108373.19764533013</v>
      </c>
      <c r="T2556" s="27">
        <v>81188.464392020309</v>
      </c>
    </row>
    <row r="2557" spans="1:20">
      <c r="A2557" s="28" t="s">
        <v>3030</v>
      </c>
      <c r="B2557" s="22" t="s">
        <v>3029</v>
      </c>
      <c r="C2557" s="22" t="s">
        <v>32</v>
      </c>
      <c r="D2557" s="22" t="s">
        <v>99</v>
      </c>
      <c r="E2557" s="22" t="s">
        <v>26</v>
      </c>
      <c r="F2557" s="23">
        <v>41884</v>
      </c>
      <c r="G2557" s="24" t="s">
        <v>27</v>
      </c>
      <c r="H2557" s="25">
        <v>86717.24</v>
      </c>
      <c r="I2557" s="25">
        <v>-49576.61</v>
      </c>
      <c r="J2557" s="25">
        <v>37140.630000000005</v>
      </c>
      <c r="K2557" s="41">
        <f t="shared" si="82"/>
        <v>2014</v>
      </c>
      <c r="L2557" s="42">
        <f t="shared" si="81"/>
        <v>215.14622560921373</v>
      </c>
      <c r="M2557" s="39">
        <f>(VLOOKUP(DATE(2005,12,1),IGPM!A:B,2,1)/VLOOKUP(DATE(YEAR(F2557),MONTH(F2557),1),IGPM!A:B,2,1))*H2557</f>
        <v>53027.980307061007</v>
      </c>
      <c r="N2557" s="26" t="s">
        <v>28</v>
      </c>
      <c r="O2557" s="26" t="s">
        <v>29</v>
      </c>
      <c r="P2557" s="25">
        <v>-49576.61</v>
      </c>
      <c r="Q2557" s="25">
        <v>37140.630000000005</v>
      </c>
      <c r="R2557" s="25">
        <v>189561.66203735044</v>
      </c>
      <c r="S2557" s="25">
        <v>-108373.19764533013</v>
      </c>
      <c r="T2557" s="27">
        <v>81188.464392020309</v>
      </c>
    </row>
    <row r="2558" spans="1:20">
      <c r="A2558" s="28" t="s">
        <v>3031</v>
      </c>
      <c r="B2558" s="22" t="s">
        <v>2710</v>
      </c>
      <c r="C2558" s="22" t="s">
        <v>24</v>
      </c>
      <c r="D2558" s="22" t="s">
        <v>99</v>
      </c>
      <c r="E2558" s="22" t="s">
        <v>26</v>
      </c>
      <c r="F2558" s="23">
        <v>41884</v>
      </c>
      <c r="G2558" s="24" t="s">
        <v>27</v>
      </c>
      <c r="H2558" s="25">
        <v>149543</v>
      </c>
      <c r="I2558" s="25">
        <v>-149543</v>
      </c>
      <c r="J2558" s="25">
        <v>0</v>
      </c>
      <c r="K2558" s="41">
        <f t="shared" si="82"/>
        <v>2014</v>
      </c>
      <c r="L2558" s="42">
        <f t="shared" si="81"/>
        <v>123</v>
      </c>
      <c r="M2558" s="39">
        <f>(VLOOKUP(DATE(2005,12,1),IGPM!A:B,2,1)/VLOOKUP(DATE(YEAR(F2558),MONTH(F2558),1),IGPM!A:B,2,1))*H2558</f>
        <v>91446.213683217124</v>
      </c>
      <c r="N2558" s="26" t="s">
        <v>28</v>
      </c>
      <c r="O2558" s="26" t="s">
        <v>29</v>
      </c>
      <c r="P2558" s="25">
        <v>-149543</v>
      </c>
      <c r="Q2558" s="25">
        <v>0</v>
      </c>
      <c r="R2558" s="25">
        <v>326897.16169531568</v>
      </c>
      <c r="S2558" s="25">
        <v>-326897.16169531568</v>
      </c>
      <c r="T2558" s="27">
        <v>0</v>
      </c>
    </row>
    <row r="2559" spans="1:20">
      <c r="A2559" s="28" t="s">
        <v>3032</v>
      </c>
      <c r="B2559" s="22" t="s">
        <v>23</v>
      </c>
      <c r="C2559" s="22" t="s">
        <v>24</v>
      </c>
      <c r="D2559" s="22" t="s">
        <v>99</v>
      </c>
      <c r="E2559" s="22" t="s">
        <v>26</v>
      </c>
      <c r="F2559" s="23">
        <v>41884</v>
      </c>
      <c r="G2559" s="24" t="s">
        <v>27</v>
      </c>
      <c r="H2559" s="25">
        <v>42473.75</v>
      </c>
      <c r="I2559" s="25">
        <v>-24680.94</v>
      </c>
      <c r="J2559" s="25">
        <v>17792.810000000001</v>
      </c>
      <c r="K2559" s="41">
        <f t="shared" si="82"/>
        <v>2014</v>
      </c>
      <c r="L2559" s="42">
        <f t="shared" si="81"/>
        <v>211.67229651706947</v>
      </c>
      <c r="M2559" s="39">
        <f>(VLOOKUP(DATE(2005,12,1),IGPM!A:B,2,1)/VLOOKUP(DATE(YEAR(F2559),MONTH(F2559),1),IGPM!A:B,2,1))*H2559</f>
        <v>25972.888188865702</v>
      </c>
      <c r="N2559" s="26" t="s">
        <v>28</v>
      </c>
      <c r="O2559" s="26" t="s">
        <v>29</v>
      </c>
      <c r="P2559" s="25">
        <v>-24680.94</v>
      </c>
      <c r="Q2559" s="25">
        <v>17792.810000000001</v>
      </c>
      <c r="R2559" s="25">
        <v>92846.5278987075</v>
      </c>
      <c r="S2559" s="25">
        <v>-53951.901686955483</v>
      </c>
      <c r="T2559" s="27">
        <v>38894.626211752016</v>
      </c>
    </row>
    <row r="2560" spans="1:20">
      <c r="A2560" s="28" t="s">
        <v>3033</v>
      </c>
      <c r="B2560" s="22" t="s">
        <v>768</v>
      </c>
      <c r="C2560" s="22" t="s">
        <v>82</v>
      </c>
      <c r="D2560" s="22" t="s">
        <v>99</v>
      </c>
      <c r="E2560" s="22" t="s">
        <v>26</v>
      </c>
      <c r="F2560" s="23">
        <v>41884</v>
      </c>
      <c r="G2560" s="24" t="s">
        <v>27</v>
      </c>
      <c r="H2560" s="25">
        <v>10618.44</v>
      </c>
      <c r="I2560" s="25">
        <v>-10618.44</v>
      </c>
      <c r="J2560" s="25">
        <v>0</v>
      </c>
      <c r="K2560" s="41">
        <f t="shared" si="82"/>
        <v>2014</v>
      </c>
      <c r="L2560" s="42">
        <f t="shared" si="81"/>
        <v>123</v>
      </c>
      <c r="M2560" s="39">
        <f>(VLOOKUP(DATE(2005,12,1),IGPM!A:B,2,1)/VLOOKUP(DATE(YEAR(F2560),MONTH(F2560),1),IGPM!A:B,2,1))*H2560</f>
        <v>6493.2235759776131</v>
      </c>
      <c r="N2560" s="26" t="s">
        <v>28</v>
      </c>
      <c r="O2560" s="26" t="s">
        <v>29</v>
      </c>
      <c r="P2560" s="25">
        <v>-10618.44</v>
      </c>
      <c r="Q2560" s="25">
        <v>0</v>
      </c>
      <c r="R2560" s="25">
        <v>23211.637439612739</v>
      </c>
      <c r="S2560" s="25">
        <v>-23211.637439612739</v>
      </c>
      <c r="T2560" s="27">
        <v>0</v>
      </c>
    </row>
    <row r="2561" spans="1:20">
      <c r="A2561" s="28" t="s">
        <v>3034</v>
      </c>
      <c r="B2561" s="22" t="s">
        <v>2827</v>
      </c>
      <c r="C2561" s="22" t="s">
        <v>24</v>
      </c>
      <c r="D2561" s="22" t="s">
        <v>99</v>
      </c>
      <c r="E2561" s="22" t="s">
        <v>26</v>
      </c>
      <c r="F2561" s="23">
        <v>41884</v>
      </c>
      <c r="G2561" s="24" t="s">
        <v>27</v>
      </c>
      <c r="H2561" s="25">
        <v>31855.31</v>
      </c>
      <c r="I2561" s="25">
        <v>-31855.31</v>
      </c>
      <c r="J2561" s="25">
        <v>0</v>
      </c>
      <c r="K2561" s="41">
        <f t="shared" si="82"/>
        <v>2014</v>
      </c>
      <c r="L2561" s="42">
        <f t="shared" si="81"/>
        <v>123</v>
      </c>
      <c r="M2561" s="39">
        <f>(VLOOKUP(DATE(2005,12,1),IGPM!A:B,2,1)/VLOOKUP(DATE(YEAR(F2561),MONTH(F2561),1),IGPM!A:B,2,1))*H2561</f>
        <v>19479.664612888089</v>
      </c>
      <c r="N2561" s="26" t="s">
        <v>28</v>
      </c>
      <c r="O2561" s="26" t="s">
        <v>29</v>
      </c>
      <c r="P2561" s="25">
        <v>-31855.31</v>
      </c>
      <c r="Q2561" s="25">
        <v>0</v>
      </c>
      <c r="R2561" s="25">
        <v>69634.89045909475</v>
      </c>
      <c r="S2561" s="25">
        <v>-69634.89045909475</v>
      </c>
      <c r="T2561" s="27">
        <v>0</v>
      </c>
    </row>
    <row r="2562" spans="1:20">
      <c r="A2562" s="28" t="s">
        <v>3035</v>
      </c>
      <c r="B2562" s="22" t="s">
        <v>245</v>
      </c>
      <c r="C2562" s="22" t="s">
        <v>24</v>
      </c>
      <c r="D2562" s="22" t="s">
        <v>99</v>
      </c>
      <c r="E2562" s="22" t="s">
        <v>26</v>
      </c>
      <c r="F2562" s="23">
        <v>41884</v>
      </c>
      <c r="G2562" s="24" t="s">
        <v>27</v>
      </c>
      <c r="H2562" s="25">
        <v>10618.44</v>
      </c>
      <c r="I2562" s="25">
        <v>-10618.44</v>
      </c>
      <c r="J2562" s="25">
        <v>0</v>
      </c>
      <c r="K2562" s="41">
        <f t="shared" si="82"/>
        <v>2014</v>
      </c>
      <c r="L2562" s="42">
        <f t="shared" si="81"/>
        <v>123</v>
      </c>
      <c r="M2562" s="39">
        <f>(VLOOKUP(DATE(2005,12,1),IGPM!A:B,2,1)/VLOOKUP(DATE(YEAR(F2562),MONTH(F2562),1),IGPM!A:B,2,1))*H2562</f>
        <v>6493.2235759776131</v>
      </c>
      <c r="N2562" s="26" t="s">
        <v>28</v>
      </c>
      <c r="O2562" s="26" t="s">
        <v>29</v>
      </c>
      <c r="P2562" s="25">
        <v>-10618.44</v>
      </c>
      <c r="Q2562" s="25">
        <v>0</v>
      </c>
      <c r="R2562" s="25">
        <v>23211.637439612739</v>
      </c>
      <c r="S2562" s="25">
        <v>-23211.637439612739</v>
      </c>
      <c r="T2562" s="27">
        <v>0</v>
      </c>
    </row>
    <row r="2563" spans="1:20">
      <c r="A2563" s="28" t="s">
        <v>3036</v>
      </c>
      <c r="B2563" s="22" t="s">
        <v>1430</v>
      </c>
      <c r="C2563" s="22" t="s">
        <v>24</v>
      </c>
      <c r="D2563" s="22" t="s">
        <v>99</v>
      </c>
      <c r="E2563" s="22" t="s">
        <v>26</v>
      </c>
      <c r="F2563" s="23">
        <v>41884</v>
      </c>
      <c r="G2563" s="24" t="s">
        <v>27</v>
      </c>
      <c r="H2563" s="25">
        <v>22121.75</v>
      </c>
      <c r="I2563" s="25">
        <v>-22121.75</v>
      </c>
      <c r="J2563" s="25">
        <v>0</v>
      </c>
      <c r="K2563" s="41">
        <f t="shared" si="82"/>
        <v>2014</v>
      </c>
      <c r="L2563" s="42">
        <f t="shared" ref="L2563:L2626" si="83">IFERROR((DATEDIF(F2563,DATE(2024,12,31),"M")*H2563)/(H2563-J2563),12*_xlfn.NUMBERVALUE(LEFT(G2563,3)))</f>
        <v>123</v>
      </c>
      <c r="M2563" s="39">
        <f>(VLOOKUP(DATE(2005,12,1),IGPM!A:B,2,1)/VLOOKUP(DATE(YEAR(F2563),MONTH(F2563),1),IGPM!A:B,2,1))*H2563</f>
        <v>13527.549116620026</v>
      </c>
      <c r="N2563" s="26" t="s">
        <v>28</v>
      </c>
      <c r="O2563" s="26" t="s">
        <v>29</v>
      </c>
      <c r="P2563" s="25">
        <v>-22121.75</v>
      </c>
      <c r="Q2563" s="25">
        <v>0</v>
      </c>
      <c r="R2563" s="25">
        <v>48357.577999193207</v>
      </c>
      <c r="S2563" s="25">
        <v>-48357.577999193207</v>
      </c>
      <c r="T2563" s="27">
        <v>0</v>
      </c>
    </row>
    <row r="2564" spans="1:20">
      <c r="A2564" s="28" t="s">
        <v>3037</v>
      </c>
      <c r="B2564" s="22" t="s">
        <v>77</v>
      </c>
      <c r="C2564" s="22" t="s">
        <v>32</v>
      </c>
      <c r="D2564" s="22" t="s">
        <v>99</v>
      </c>
      <c r="E2564" s="22" t="s">
        <v>26</v>
      </c>
      <c r="F2564" s="23">
        <v>41884</v>
      </c>
      <c r="G2564" s="24" t="s">
        <v>27</v>
      </c>
      <c r="H2564" s="25">
        <v>58401.41</v>
      </c>
      <c r="I2564" s="25">
        <v>-33936.32</v>
      </c>
      <c r="J2564" s="25">
        <v>24465.090000000004</v>
      </c>
      <c r="K2564" s="41">
        <f t="shared" si="82"/>
        <v>2014</v>
      </c>
      <c r="L2564" s="42">
        <f t="shared" si="83"/>
        <v>211.67213858190871</v>
      </c>
      <c r="M2564" s="39">
        <f>(VLOOKUP(DATE(2005,12,1),IGPM!A:B,2,1)/VLOOKUP(DATE(YEAR(F2564),MONTH(F2564),1),IGPM!A:B,2,1))*H2564</f>
        <v>35712.723552832125</v>
      </c>
      <c r="N2564" s="26" t="s">
        <v>28</v>
      </c>
      <c r="O2564" s="26" t="s">
        <v>29</v>
      </c>
      <c r="P2564" s="25">
        <v>-33936.32</v>
      </c>
      <c r="Q2564" s="25">
        <v>24465.090000000004</v>
      </c>
      <c r="R2564" s="25">
        <v>127663.9840581266</v>
      </c>
      <c r="S2564" s="25">
        <v>-74183.924933858318</v>
      </c>
      <c r="T2564" s="27">
        <v>53480.059124268286</v>
      </c>
    </row>
    <row r="2565" spans="1:20">
      <c r="A2565" s="28" t="s">
        <v>3038</v>
      </c>
      <c r="B2565" s="22" t="s">
        <v>77</v>
      </c>
      <c r="C2565" s="22" t="s">
        <v>32</v>
      </c>
      <c r="D2565" s="22" t="s">
        <v>99</v>
      </c>
      <c r="E2565" s="22" t="s">
        <v>26</v>
      </c>
      <c r="F2565" s="23">
        <v>41884</v>
      </c>
      <c r="G2565" s="24" t="s">
        <v>27</v>
      </c>
      <c r="H2565" s="25">
        <v>58401.41</v>
      </c>
      <c r="I2565" s="25">
        <v>-33936.32</v>
      </c>
      <c r="J2565" s="25">
        <v>24465.090000000004</v>
      </c>
      <c r="K2565" s="41">
        <f t="shared" ref="K2565:K2628" si="84">YEAR(F2565)</f>
        <v>2014</v>
      </c>
      <c r="L2565" s="42">
        <f t="shared" si="83"/>
        <v>211.67213858190871</v>
      </c>
      <c r="M2565" s="39">
        <f>(VLOOKUP(DATE(2005,12,1),IGPM!A:B,2,1)/VLOOKUP(DATE(YEAR(F2565),MONTH(F2565),1),IGPM!A:B,2,1))*H2565</f>
        <v>35712.723552832125</v>
      </c>
      <c r="N2565" s="26" t="s">
        <v>28</v>
      </c>
      <c r="O2565" s="26" t="s">
        <v>29</v>
      </c>
      <c r="P2565" s="25">
        <v>-33936.32</v>
      </c>
      <c r="Q2565" s="25">
        <v>24465.090000000004</v>
      </c>
      <c r="R2565" s="25">
        <v>127663.9840581266</v>
      </c>
      <c r="S2565" s="25">
        <v>-74183.924933858318</v>
      </c>
      <c r="T2565" s="27">
        <v>53480.059124268286</v>
      </c>
    </row>
    <row r="2566" spans="1:20">
      <c r="A2566" s="28" t="s">
        <v>3039</v>
      </c>
      <c r="B2566" s="22" t="s">
        <v>160</v>
      </c>
      <c r="C2566" s="22" t="s">
        <v>24</v>
      </c>
      <c r="D2566" s="22" t="s">
        <v>99</v>
      </c>
      <c r="E2566" s="22" t="s">
        <v>26</v>
      </c>
      <c r="F2566" s="23">
        <v>41884</v>
      </c>
      <c r="G2566" s="24" t="s">
        <v>27</v>
      </c>
      <c r="H2566" s="25">
        <v>104414.64</v>
      </c>
      <c r="I2566" s="25">
        <v>-58655.83</v>
      </c>
      <c r="J2566" s="25">
        <v>45758.81</v>
      </c>
      <c r="K2566" s="41">
        <f t="shared" si="84"/>
        <v>2014</v>
      </c>
      <c r="L2566" s="42">
        <f t="shared" si="83"/>
        <v>218.95522951426994</v>
      </c>
      <c r="M2566" s="39">
        <f>(VLOOKUP(DATE(2005,12,1),IGPM!A:B,2,1)/VLOOKUP(DATE(YEAR(F2566),MONTH(F2566),1),IGPM!A:B,2,1))*H2566</f>
        <v>63850.019600357024</v>
      </c>
      <c r="N2566" s="26" t="s">
        <v>28</v>
      </c>
      <c r="O2566" s="26" t="s">
        <v>29</v>
      </c>
      <c r="P2566" s="25">
        <v>-58655.83</v>
      </c>
      <c r="Q2566" s="25">
        <v>45758.81</v>
      </c>
      <c r="R2566" s="25">
        <v>228247.724436705</v>
      </c>
      <c r="S2566" s="25">
        <v>-128220.13965135746</v>
      </c>
      <c r="T2566" s="27">
        <v>100027.58478534754</v>
      </c>
    </row>
    <row r="2567" spans="1:20">
      <c r="A2567" s="28" t="s">
        <v>3040</v>
      </c>
      <c r="B2567" s="22" t="s">
        <v>794</v>
      </c>
      <c r="C2567" s="22" t="s">
        <v>32</v>
      </c>
      <c r="D2567" s="22" t="s">
        <v>25</v>
      </c>
      <c r="E2567" s="22" t="s">
        <v>26</v>
      </c>
      <c r="F2567" s="23">
        <v>41927</v>
      </c>
      <c r="G2567" s="24" t="s">
        <v>27</v>
      </c>
      <c r="H2567" s="25">
        <v>63753.99</v>
      </c>
      <c r="I2567" s="25">
        <v>-37130.480000000003</v>
      </c>
      <c r="J2567" s="25">
        <v>26623.509999999995</v>
      </c>
      <c r="K2567" s="41">
        <f t="shared" si="84"/>
        <v>2014</v>
      </c>
      <c r="L2567" s="42">
        <f t="shared" si="83"/>
        <v>209.4771406133182</v>
      </c>
      <c r="M2567" s="39">
        <f>(VLOOKUP(DATE(2005,12,1),IGPM!A:B,2,1)/VLOOKUP(DATE(YEAR(F2567),MONTH(F2567),1),IGPM!A:B,2,1))*H2567</f>
        <v>38875.363442653383</v>
      </c>
      <c r="N2567" s="26" t="s">
        <v>28</v>
      </c>
      <c r="O2567" s="26" t="s">
        <v>29</v>
      </c>
      <c r="P2567" s="25">
        <v>-37130.480000000003</v>
      </c>
      <c r="Q2567" s="25">
        <v>26623.509999999995</v>
      </c>
      <c r="R2567" s="25">
        <v>138969.62441004309</v>
      </c>
      <c r="S2567" s="25">
        <v>-80936.249790242407</v>
      </c>
      <c r="T2567" s="27">
        <v>58033.374619800685</v>
      </c>
    </row>
    <row r="2568" spans="1:20">
      <c r="A2568" s="28" t="s">
        <v>3041</v>
      </c>
      <c r="B2568" s="22" t="s">
        <v>798</v>
      </c>
      <c r="C2568" s="22" t="s">
        <v>32</v>
      </c>
      <c r="D2568" s="22" t="s">
        <v>25</v>
      </c>
      <c r="E2568" s="22" t="s">
        <v>26</v>
      </c>
      <c r="F2568" s="23">
        <v>41927</v>
      </c>
      <c r="G2568" s="24" t="s">
        <v>27</v>
      </c>
      <c r="H2568" s="25">
        <v>249506.62</v>
      </c>
      <c r="I2568" s="25">
        <v>-142000.21</v>
      </c>
      <c r="J2568" s="25">
        <v>107506.41</v>
      </c>
      <c r="K2568" s="41">
        <f t="shared" si="84"/>
        <v>2014</v>
      </c>
      <c r="L2568" s="42">
        <f t="shared" si="83"/>
        <v>214.36452551725102</v>
      </c>
      <c r="M2568" s="39">
        <f>(VLOOKUP(DATE(2005,12,1),IGPM!A:B,2,1)/VLOOKUP(DATE(YEAR(F2568),MONTH(F2568),1),IGPM!A:B,2,1))*H2568</f>
        <v>152142.01548558779</v>
      </c>
      <c r="N2568" s="26" t="s">
        <v>28</v>
      </c>
      <c r="O2568" s="26" t="s">
        <v>29</v>
      </c>
      <c r="P2568" s="25">
        <v>-142000.21</v>
      </c>
      <c r="Q2568" s="25">
        <v>107506.41</v>
      </c>
      <c r="R2568" s="25">
        <v>543869.35263533064</v>
      </c>
      <c r="S2568" s="25">
        <v>-309529.11103834043</v>
      </c>
      <c r="T2568" s="27">
        <v>234340.24159699021</v>
      </c>
    </row>
    <row r="2569" spans="1:20">
      <c r="A2569" s="28" t="s">
        <v>3042</v>
      </c>
      <c r="B2569" s="22" t="s">
        <v>68</v>
      </c>
      <c r="C2569" s="22" t="s">
        <v>69</v>
      </c>
      <c r="D2569" s="22" t="s">
        <v>25</v>
      </c>
      <c r="E2569" s="22" t="s">
        <v>26</v>
      </c>
      <c r="F2569" s="23">
        <v>41927</v>
      </c>
      <c r="G2569" s="24" t="s">
        <v>27</v>
      </c>
      <c r="H2569" s="25">
        <v>3091215.64</v>
      </c>
      <c r="I2569" s="25">
        <v>-1439979.95</v>
      </c>
      <c r="J2569" s="25">
        <v>1651235.6900000002</v>
      </c>
      <c r="K2569" s="41">
        <f t="shared" si="84"/>
        <v>2014</v>
      </c>
      <c r="L2569" s="42">
        <f t="shared" si="83"/>
        <v>261.89830495903783</v>
      </c>
      <c r="M2569" s="39">
        <f>(VLOOKUP(DATE(2005,12,1),IGPM!A:B,2,1)/VLOOKUP(DATE(YEAR(F2569),MONTH(F2569),1),IGPM!A:B,2,1))*H2569</f>
        <v>1884935.0681363533</v>
      </c>
      <c r="N2569" s="26" t="s">
        <v>28</v>
      </c>
      <c r="O2569" s="26" t="s">
        <v>29</v>
      </c>
      <c r="P2569" s="25">
        <v>-1439979.95</v>
      </c>
      <c r="Q2569" s="25">
        <v>1651235.6900000002</v>
      </c>
      <c r="R2569" s="25">
        <v>6738167.7046605386</v>
      </c>
      <c r="S2569" s="25">
        <v>-3138838.4132427261</v>
      </c>
      <c r="T2569" s="27">
        <v>3599329.2914178125</v>
      </c>
    </row>
    <row r="2570" spans="1:20">
      <c r="A2570" s="28" t="s">
        <v>3043</v>
      </c>
      <c r="B2570" s="22" t="s">
        <v>68</v>
      </c>
      <c r="C2570" s="22" t="s">
        <v>69</v>
      </c>
      <c r="D2570" s="22" t="s">
        <v>25</v>
      </c>
      <c r="E2570" s="22" t="s">
        <v>26</v>
      </c>
      <c r="F2570" s="23">
        <v>41927</v>
      </c>
      <c r="G2570" s="24" t="s">
        <v>27</v>
      </c>
      <c r="H2570" s="25">
        <v>3091215.64</v>
      </c>
      <c r="I2570" s="25">
        <v>-1439979.95</v>
      </c>
      <c r="J2570" s="25">
        <v>1651235.6900000002</v>
      </c>
      <c r="K2570" s="41">
        <f t="shared" si="84"/>
        <v>2014</v>
      </c>
      <c r="L2570" s="42">
        <f t="shared" si="83"/>
        <v>261.89830495903783</v>
      </c>
      <c r="M2570" s="39">
        <f>(VLOOKUP(DATE(2005,12,1),IGPM!A:B,2,1)/VLOOKUP(DATE(YEAR(F2570),MONTH(F2570),1),IGPM!A:B,2,1))*H2570</f>
        <v>1884935.0681363533</v>
      </c>
      <c r="N2570" s="26" t="s">
        <v>28</v>
      </c>
      <c r="O2570" s="26" t="s">
        <v>29</v>
      </c>
      <c r="P2570" s="25">
        <v>-1439979.95</v>
      </c>
      <c r="Q2570" s="25">
        <v>1651235.6900000002</v>
      </c>
      <c r="R2570" s="25">
        <v>6738167.7046605386</v>
      </c>
      <c r="S2570" s="25">
        <v>-3138838.4132427261</v>
      </c>
      <c r="T2570" s="27">
        <v>3599329.2914178125</v>
      </c>
    </row>
    <row r="2571" spans="1:20">
      <c r="A2571" s="28" t="s">
        <v>3044</v>
      </c>
      <c r="B2571" s="22" t="s">
        <v>68</v>
      </c>
      <c r="C2571" s="22" t="s">
        <v>69</v>
      </c>
      <c r="D2571" s="22" t="s">
        <v>25</v>
      </c>
      <c r="E2571" s="22" t="s">
        <v>26</v>
      </c>
      <c r="F2571" s="23">
        <v>41927</v>
      </c>
      <c r="G2571" s="24" t="s">
        <v>27</v>
      </c>
      <c r="H2571" s="25">
        <v>3091215.64</v>
      </c>
      <c r="I2571" s="25">
        <v>-1439979.95</v>
      </c>
      <c r="J2571" s="25">
        <v>1651235.6900000002</v>
      </c>
      <c r="K2571" s="41">
        <f t="shared" si="84"/>
        <v>2014</v>
      </c>
      <c r="L2571" s="42">
        <f t="shared" si="83"/>
        <v>261.89830495903783</v>
      </c>
      <c r="M2571" s="39">
        <f>(VLOOKUP(DATE(2005,12,1),IGPM!A:B,2,1)/VLOOKUP(DATE(YEAR(F2571),MONTH(F2571),1),IGPM!A:B,2,1))*H2571</f>
        <v>1884935.0681363533</v>
      </c>
      <c r="N2571" s="26" t="s">
        <v>28</v>
      </c>
      <c r="O2571" s="26" t="s">
        <v>29</v>
      </c>
      <c r="P2571" s="25">
        <v>-1439979.95</v>
      </c>
      <c r="Q2571" s="25">
        <v>1651235.6900000002</v>
      </c>
      <c r="R2571" s="25">
        <v>6738167.7046605386</v>
      </c>
      <c r="S2571" s="25">
        <v>-3138838.4132427261</v>
      </c>
      <c r="T2571" s="27">
        <v>3599329.2914178125</v>
      </c>
    </row>
    <row r="2572" spans="1:20">
      <c r="A2572" s="28" t="s">
        <v>3045</v>
      </c>
      <c r="B2572" s="22" t="s">
        <v>68</v>
      </c>
      <c r="C2572" s="22" t="s">
        <v>69</v>
      </c>
      <c r="D2572" s="22" t="s">
        <v>105</v>
      </c>
      <c r="E2572" s="22" t="s">
        <v>26</v>
      </c>
      <c r="F2572" s="23">
        <v>41943</v>
      </c>
      <c r="G2572" s="24" t="s">
        <v>27</v>
      </c>
      <c r="H2572" s="25">
        <v>28994.31</v>
      </c>
      <c r="I2572" s="25">
        <v>-13799.36</v>
      </c>
      <c r="J2572" s="25">
        <v>15194.95</v>
      </c>
      <c r="K2572" s="41">
        <f t="shared" si="84"/>
        <v>2014</v>
      </c>
      <c r="L2572" s="42">
        <f t="shared" si="83"/>
        <v>256.33839685318742</v>
      </c>
      <c r="M2572" s="39">
        <f>(VLOOKUP(DATE(2005,12,1),IGPM!A:B,2,1)/VLOOKUP(DATE(YEAR(F2572),MONTH(F2572),1),IGPM!A:B,2,1))*H2572</f>
        <v>17679.902685603825</v>
      </c>
      <c r="N2572" s="26" t="s">
        <v>28</v>
      </c>
      <c r="O2572" s="26" t="s">
        <v>29</v>
      </c>
      <c r="P2572" s="25">
        <v>-13799.36</v>
      </c>
      <c r="Q2572" s="25">
        <v>15194.95</v>
      </c>
      <c r="R2572" s="25">
        <v>63201.195262106048</v>
      </c>
      <c r="S2572" s="25">
        <v>-30079.558570357276</v>
      </c>
      <c r="T2572" s="27">
        <v>33121.636691748776</v>
      </c>
    </row>
    <row r="2573" spans="1:20">
      <c r="A2573" s="28" t="s">
        <v>3046</v>
      </c>
      <c r="B2573" s="22" t="s">
        <v>53</v>
      </c>
      <c r="C2573" s="22" t="s">
        <v>32</v>
      </c>
      <c r="D2573" s="22" t="s">
        <v>25</v>
      </c>
      <c r="E2573" s="22" t="s">
        <v>26</v>
      </c>
      <c r="F2573" s="23">
        <v>41943</v>
      </c>
      <c r="G2573" s="24" t="s">
        <v>27</v>
      </c>
      <c r="H2573" s="25">
        <v>7739.18</v>
      </c>
      <c r="I2573" s="25">
        <v>-3579.77</v>
      </c>
      <c r="J2573" s="25">
        <v>4159.41</v>
      </c>
      <c r="K2573" s="41">
        <f t="shared" si="84"/>
        <v>2014</v>
      </c>
      <c r="L2573" s="42">
        <f t="shared" si="83"/>
        <v>263.75436410719124</v>
      </c>
      <c r="M2573" s="39">
        <f>(VLOOKUP(DATE(2005,12,1),IGPM!A:B,2,1)/VLOOKUP(DATE(YEAR(F2573),MONTH(F2573),1),IGPM!A:B,2,1))*H2573</f>
        <v>4719.1310731785452</v>
      </c>
      <c r="N2573" s="26" t="s">
        <v>28</v>
      </c>
      <c r="O2573" s="26" t="s">
        <v>29</v>
      </c>
      <c r="P2573" s="25">
        <v>-3579.77</v>
      </c>
      <c r="Q2573" s="25">
        <v>4159.41</v>
      </c>
      <c r="R2573" s="25">
        <v>16869.703964280779</v>
      </c>
      <c r="S2573" s="25">
        <v>-7803.1083603448178</v>
      </c>
      <c r="T2573" s="27">
        <v>9066.5956039359626</v>
      </c>
    </row>
    <row r="2574" spans="1:20">
      <c r="A2574" s="28" t="s">
        <v>3047</v>
      </c>
      <c r="B2574" s="22" t="s">
        <v>68</v>
      </c>
      <c r="C2574" s="22" t="s">
        <v>69</v>
      </c>
      <c r="D2574" s="22" t="s">
        <v>25</v>
      </c>
      <c r="E2574" s="22" t="s">
        <v>26</v>
      </c>
      <c r="F2574" s="23">
        <v>41943</v>
      </c>
      <c r="G2574" s="24" t="s">
        <v>27</v>
      </c>
      <c r="H2574" s="25">
        <v>455743.81</v>
      </c>
      <c r="I2574" s="25">
        <v>-214283.68</v>
      </c>
      <c r="J2574" s="25">
        <v>241460.13</v>
      </c>
      <c r="K2574" s="41">
        <f t="shared" si="84"/>
        <v>2014</v>
      </c>
      <c r="L2574" s="42">
        <f t="shared" si="83"/>
        <v>259.47260575327061</v>
      </c>
      <c r="M2574" s="39">
        <f>(VLOOKUP(DATE(2005,12,1),IGPM!A:B,2,1)/VLOOKUP(DATE(YEAR(F2574),MONTH(F2574),1),IGPM!A:B,2,1))*H2574</f>
        <v>277899.56754847139</v>
      </c>
      <c r="N2574" s="26" t="s">
        <v>28</v>
      </c>
      <c r="O2574" s="26" t="s">
        <v>29</v>
      </c>
      <c r="P2574" s="25">
        <v>-214283.68</v>
      </c>
      <c r="Q2574" s="25">
        <v>241460.13</v>
      </c>
      <c r="R2574" s="25">
        <v>993420.89966293925</v>
      </c>
      <c r="S2574" s="25">
        <v>-467091.11895274097</v>
      </c>
      <c r="T2574" s="27">
        <v>526329.78071019822</v>
      </c>
    </row>
    <row r="2575" spans="1:20">
      <c r="A2575" s="28" t="s">
        <v>3048</v>
      </c>
      <c r="B2575" s="22" t="s">
        <v>68</v>
      </c>
      <c r="C2575" s="22" t="s">
        <v>69</v>
      </c>
      <c r="D2575" s="22" t="s">
        <v>25</v>
      </c>
      <c r="E2575" s="22" t="s">
        <v>26</v>
      </c>
      <c r="F2575" s="23">
        <v>41943</v>
      </c>
      <c r="G2575" s="24" t="s">
        <v>27</v>
      </c>
      <c r="H2575" s="25">
        <v>63448.13</v>
      </c>
      <c r="I2575" s="25">
        <v>-29096.06</v>
      </c>
      <c r="J2575" s="25">
        <v>34352.069999999992</v>
      </c>
      <c r="K2575" s="41">
        <f t="shared" si="84"/>
        <v>2014</v>
      </c>
      <c r="L2575" s="42">
        <f t="shared" si="83"/>
        <v>266.03848974740902</v>
      </c>
      <c r="M2575" s="39">
        <f>(VLOOKUP(DATE(2005,12,1),IGPM!A:B,2,1)/VLOOKUP(DATE(YEAR(F2575),MONTH(F2575),1),IGPM!A:B,2,1))*H2575</f>
        <v>38688.85874447575</v>
      </c>
      <c r="N2575" s="26" t="s">
        <v>28</v>
      </c>
      <c r="O2575" s="26" t="s">
        <v>29</v>
      </c>
      <c r="P2575" s="25">
        <v>-29096.06</v>
      </c>
      <c r="Q2575" s="25">
        <v>34352.069999999992</v>
      </c>
      <c r="R2575" s="25">
        <v>138302.91712910181</v>
      </c>
      <c r="S2575" s="25">
        <v>-63422.987800639276</v>
      </c>
      <c r="T2575" s="27">
        <v>74879.929328462546</v>
      </c>
    </row>
    <row r="2576" spans="1:20">
      <c r="A2576" s="28" t="s">
        <v>3049</v>
      </c>
      <c r="B2576" s="22" t="s">
        <v>996</v>
      </c>
      <c r="C2576" s="22" t="s">
        <v>32</v>
      </c>
      <c r="D2576" s="22" t="s">
        <v>25</v>
      </c>
      <c r="E2576" s="22" t="s">
        <v>26</v>
      </c>
      <c r="F2576" s="23">
        <v>41943</v>
      </c>
      <c r="G2576" s="24" t="s">
        <v>27</v>
      </c>
      <c r="H2576" s="25">
        <v>121831</v>
      </c>
      <c r="I2576" s="25">
        <v>-57177.62</v>
      </c>
      <c r="J2576" s="25">
        <v>64653.38</v>
      </c>
      <c r="K2576" s="41">
        <f t="shared" si="84"/>
        <v>2014</v>
      </c>
      <c r="L2576" s="42">
        <f t="shared" si="83"/>
        <v>259.95104378251489</v>
      </c>
      <c r="M2576" s="39">
        <f>(VLOOKUP(DATE(2005,12,1),IGPM!A:B,2,1)/VLOOKUP(DATE(YEAR(F2576),MONTH(F2576),1),IGPM!A:B,2,1))*H2576</f>
        <v>74289.066513043406</v>
      </c>
      <c r="N2576" s="26" t="s">
        <v>28</v>
      </c>
      <c r="O2576" s="26" t="s">
        <v>29</v>
      </c>
      <c r="P2576" s="25">
        <v>-57177.62</v>
      </c>
      <c r="Q2576" s="25">
        <v>64653.38</v>
      </c>
      <c r="R2576" s="25">
        <v>265564.68562202866</v>
      </c>
      <c r="S2576" s="25">
        <v>-124634.58955369174</v>
      </c>
      <c r="T2576" s="27">
        <v>140930.09606833692</v>
      </c>
    </row>
    <row r="2577" spans="1:20">
      <c r="A2577" s="28" t="s">
        <v>3050</v>
      </c>
      <c r="B2577" s="22" t="s">
        <v>1315</v>
      </c>
      <c r="C2577" s="22" t="s">
        <v>91</v>
      </c>
      <c r="D2577" s="22" t="s">
        <v>25</v>
      </c>
      <c r="E2577" s="22" t="s">
        <v>26</v>
      </c>
      <c r="F2577" s="23">
        <v>41943</v>
      </c>
      <c r="G2577" s="24" t="s">
        <v>27</v>
      </c>
      <c r="H2577" s="25">
        <v>26743.39</v>
      </c>
      <c r="I2577" s="25">
        <v>-10381.14</v>
      </c>
      <c r="J2577" s="25">
        <v>16362.25</v>
      </c>
      <c r="K2577" s="41">
        <f t="shared" si="84"/>
        <v>2014</v>
      </c>
      <c r="L2577" s="42">
        <f t="shared" si="83"/>
        <v>314.2904902544422</v>
      </c>
      <c r="M2577" s="39">
        <f>(VLOOKUP(DATE(2005,12,1),IGPM!A:B,2,1)/VLOOKUP(DATE(YEAR(F2577),MONTH(F2577),1),IGPM!A:B,2,1))*H2577</f>
        <v>16307.355915114051</v>
      </c>
      <c r="N2577" s="26" t="s">
        <v>28</v>
      </c>
      <c r="O2577" s="26" t="s">
        <v>29</v>
      </c>
      <c r="P2577" s="25">
        <v>-10381.14</v>
      </c>
      <c r="Q2577" s="25">
        <v>16362.25</v>
      </c>
      <c r="R2577" s="25">
        <v>58294.686556108907</v>
      </c>
      <c r="S2577" s="25">
        <v>-22628.593547605011</v>
      </c>
      <c r="T2577" s="27">
        <v>35666.0930085039</v>
      </c>
    </row>
    <row r="2578" spans="1:20">
      <c r="A2578" s="28" t="s">
        <v>3051</v>
      </c>
      <c r="B2578" s="22" t="s">
        <v>68</v>
      </c>
      <c r="C2578" s="22" t="s">
        <v>69</v>
      </c>
      <c r="D2578" s="22" t="s">
        <v>105</v>
      </c>
      <c r="E2578" s="22" t="s">
        <v>26</v>
      </c>
      <c r="F2578" s="23">
        <v>41973</v>
      </c>
      <c r="G2578" s="24" t="s">
        <v>27</v>
      </c>
      <c r="H2578" s="25">
        <v>7229.34</v>
      </c>
      <c r="I2578" s="25">
        <v>-3425.93</v>
      </c>
      <c r="J2578" s="25">
        <v>3803.4100000000003</v>
      </c>
      <c r="K2578" s="41">
        <f t="shared" si="84"/>
        <v>2014</v>
      </c>
      <c r="L2578" s="42">
        <f t="shared" si="83"/>
        <v>255.33216965904151</v>
      </c>
      <c r="M2578" s="39">
        <f>(VLOOKUP(DATE(2005,12,1),IGPM!A:B,2,1)/VLOOKUP(DATE(YEAR(F2578),MONTH(F2578),1),IGPM!A:B,2,1))*H2578</f>
        <v>4365.5508437565904</v>
      </c>
      <c r="N2578" s="26" t="s">
        <v>28</v>
      </c>
      <c r="O2578" s="26" t="s">
        <v>29</v>
      </c>
      <c r="P2578" s="25">
        <v>-3425.93</v>
      </c>
      <c r="Q2578" s="25">
        <v>3803.4100000000003</v>
      </c>
      <c r="R2578" s="25">
        <v>15605.743776382607</v>
      </c>
      <c r="S2578" s="25">
        <v>-7395.4449197053209</v>
      </c>
      <c r="T2578" s="27">
        <v>8210.2988566772874</v>
      </c>
    </row>
    <row r="2579" spans="1:20">
      <c r="A2579" s="28" t="s">
        <v>3052</v>
      </c>
      <c r="B2579" s="22" t="s">
        <v>53</v>
      </c>
      <c r="C2579" s="22" t="s">
        <v>32</v>
      </c>
      <c r="D2579" s="22" t="s">
        <v>25</v>
      </c>
      <c r="E2579" s="22" t="s">
        <v>26</v>
      </c>
      <c r="F2579" s="23">
        <v>41973</v>
      </c>
      <c r="G2579" s="24" t="s">
        <v>27</v>
      </c>
      <c r="H2579" s="25">
        <v>7229.34</v>
      </c>
      <c r="I2579" s="25">
        <v>-3329.44</v>
      </c>
      <c r="J2579" s="25">
        <v>3899.9</v>
      </c>
      <c r="K2579" s="41">
        <f t="shared" si="84"/>
        <v>2014</v>
      </c>
      <c r="L2579" s="42">
        <f t="shared" si="83"/>
        <v>262.73191287423708</v>
      </c>
      <c r="M2579" s="39">
        <f>(VLOOKUP(DATE(2005,12,1),IGPM!A:B,2,1)/VLOOKUP(DATE(YEAR(F2579),MONTH(F2579),1),IGPM!A:B,2,1))*H2579</f>
        <v>4365.5508437565904</v>
      </c>
      <c r="N2579" s="26" t="s">
        <v>28</v>
      </c>
      <c r="O2579" s="26" t="s">
        <v>29</v>
      </c>
      <c r="P2579" s="25">
        <v>-3329.44</v>
      </c>
      <c r="Q2579" s="25">
        <v>3899.9</v>
      </c>
      <c r="R2579" s="25">
        <v>15605.743776382607</v>
      </c>
      <c r="S2579" s="25">
        <v>-7187.1550596374364</v>
      </c>
      <c r="T2579" s="27">
        <v>8418.588716745171</v>
      </c>
    </row>
    <row r="2580" spans="1:20">
      <c r="A2580" s="28" t="s">
        <v>3053</v>
      </c>
      <c r="B2580" s="22" t="s">
        <v>81</v>
      </c>
      <c r="C2580" s="22" t="s">
        <v>82</v>
      </c>
      <c r="D2580" s="22" t="s">
        <v>95</v>
      </c>
      <c r="E2580" s="22" t="s">
        <v>26</v>
      </c>
      <c r="F2580" s="23">
        <v>41974</v>
      </c>
      <c r="G2580" s="24" t="s">
        <v>27</v>
      </c>
      <c r="H2580" s="25">
        <v>4000.6</v>
      </c>
      <c r="I2580" s="25">
        <v>-4000.6</v>
      </c>
      <c r="J2580" s="25">
        <v>0</v>
      </c>
      <c r="K2580" s="41">
        <f t="shared" si="84"/>
        <v>2014</v>
      </c>
      <c r="L2580" s="42">
        <f t="shared" si="83"/>
        <v>120</v>
      </c>
      <c r="M2580" s="39">
        <f>(VLOOKUP(DATE(2005,12,1),IGPM!A:B,2,1)/VLOOKUP(DATE(YEAR(F2580),MONTH(F2580),1),IGPM!A:B,2,1))*H2580</f>
        <v>2400.9204436299406</v>
      </c>
      <c r="N2580" s="26" t="s">
        <v>28</v>
      </c>
      <c r="O2580" s="26" t="s">
        <v>29</v>
      </c>
      <c r="P2580" s="25">
        <v>-4000.6</v>
      </c>
      <c r="Q2580" s="25">
        <v>0</v>
      </c>
      <c r="R2580" s="25">
        <v>8582.6853498574947</v>
      </c>
      <c r="S2580" s="25">
        <v>-8582.6853498574947</v>
      </c>
      <c r="T2580" s="27">
        <v>0</v>
      </c>
    </row>
    <row r="2581" spans="1:20">
      <c r="A2581" s="28" t="s">
        <v>3054</v>
      </c>
      <c r="B2581" s="22" t="s">
        <v>328</v>
      </c>
      <c r="C2581" s="22" t="s">
        <v>24</v>
      </c>
      <c r="D2581" s="22" t="s">
        <v>95</v>
      </c>
      <c r="E2581" s="22" t="s">
        <v>26</v>
      </c>
      <c r="F2581" s="23">
        <v>41974</v>
      </c>
      <c r="G2581" s="24" t="s">
        <v>27</v>
      </c>
      <c r="H2581" s="25">
        <v>9413.18</v>
      </c>
      <c r="I2581" s="25">
        <v>-9413.18</v>
      </c>
      <c r="J2581" s="25">
        <v>0</v>
      </c>
      <c r="K2581" s="41">
        <f t="shared" si="84"/>
        <v>2014</v>
      </c>
      <c r="L2581" s="42">
        <f t="shared" si="83"/>
        <v>120</v>
      </c>
      <c r="M2581" s="39">
        <f>(VLOOKUP(DATE(2005,12,1),IGPM!A:B,2,1)/VLOOKUP(DATE(YEAR(F2581),MONTH(F2581),1),IGPM!A:B,2,1))*H2581</f>
        <v>5649.2266913884132</v>
      </c>
      <c r="N2581" s="26" t="s">
        <v>28</v>
      </c>
      <c r="O2581" s="26" t="s">
        <v>29</v>
      </c>
      <c r="P2581" s="25">
        <v>-9413.18</v>
      </c>
      <c r="Q2581" s="25">
        <v>0</v>
      </c>
      <c r="R2581" s="25">
        <v>20194.561336192466</v>
      </c>
      <c r="S2581" s="25">
        <v>-20194.561336192466</v>
      </c>
      <c r="T2581" s="27">
        <v>0</v>
      </c>
    </row>
    <row r="2582" spans="1:20">
      <c r="A2582" s="28" t="s">
        <v>3055</v>
      </c>
      <c r="B2582" s="22" t="s">
        <v>1501</v>
      </c>
      <c r="C2582" s="22" t="s">
        <v>24</v>
      </c>
      <c r="D2582" s="22" t="s">
        <v>95</v>
      </c>
      <c r="E2582" s="22" t="s">
        <v>26</v>
      </c>
      <c r="F2582" s="23">
        <v>41974</v>
      </c>
      <c r="G2582" s="24" t="s">
        <v>27</v>
      </c>
      <c r="H2582" s="25">
        <v>13884.44</v>
      </c>
      <c r="I2582" s="25">
        <v>-13884.44</v>
      </c>
      <c r="J2582" s="25">
        <v>0</v>
      </c>
      <c r="K2582" s="41">
        <f t="shared" si="84"/>
        <v>2014</v>
      </c>
      <c r="L2582" s="42">
        <f t="shared" si="83"/>
        <v>120</v>
      </c>
      <c r="M2582" s="39">
        <f>(VLOOKUP(DATE(2005,12,1),IGPM!A:B,2,1)/VLOOKUP(DATE(YEAR(F2582),MONTH(F2582),1),IGPM!A:B,2,1))*H2582</f>
        <v>8332.6090697278632</v>
      </c>
      <c r="N2582" s="26" t="s">
        <v>28</v>
      </c>
      <c r="O2582" s="26" t="s">
        <v>29</v>
      </c>
      <c r="P2582" s="25">
        <v>-13884.44</v>
      </c>
      <c r="Q2582" s="25">
        <v>0</v>
      </c>
      <c r="R2582" s="25">
        <v>29786.976898209119</v>
      </c>
      <c r="S2582" s="25">
        <v>-29786.976898209119</v>
      </c>
      <c r="T2582" s="27">
        <v>0</v>
      </c>
    </row>
    <row r="2583" spans="1:20">
      <c r="A2583" s="28" t="s">
        <v>3056</v>
      </c>
      <c r="B2583" s="22" t="s">
        <v>241</v>
      </c>
      <c r="C2583" s="22" t="s">
        <v>24</v>
      </c>
      <c r="D2583" s="22" t="s">
        <v>95</v>
      </c>
      <c r="E2583" s="22" t="s">
        <v>26</v>
      </c>
      <c r="F2583" s="23">
        <v>41974</v>
      </c>
      <c r="G2583" s="24" t="s">
        <v>27</v>
      </c>
      <c r="H2583" s="25">
        <v>3059.3</v>
      </c>
      <c r="I2583" s="25">
        <v>-3059.3</v>
      </c>
      <c r="J2583" s="25">
        <v>0</v>
      </c>
      <c r="K2583" s="41">
        <f t="shared" si="84"/>
        <v>2014</v>
      </c>
      <c r="L2583" s="42">
        <f t="shared" si="83"/>
        <v>119.99999999999999</v>
      </c>
      <c r="M2583" s="39">
        <f>(VLOOKUP(DATE(2005,12,1),IGPM!A:B,2,1)/VLOOKUP(DATE(YEAR(F2583),MONTH(F2583),1),IGPM!A:B,2,1))*H2583</f>
        <v>1836.0085770127175</v>
      </c>
      <c r="N2583" s="26" t="s">
        <v>28</v>
      </c>
      <c r="O2583" s="26" t="s">
        <v>29</v>
      </c>
      <c r="P2583" s="25">
        <v>-3059.3</v>
      </c>
      <c r="Q2583" s="25">
        <v>0</v>
      </c>
      <c r="R2583" s="25">
        <v>6563.2678325298793</v>
      </c>
      <c r="S2583" s="25">
        <v>-6563.2678325298793</v>
      </c>
      <c r="T2583" s="27">
        <v>0</v>
      </c>
    </row>
    <row r="2584" spans="1:20">
      <c r="A2584" s="28" t="s">
        <v>3057</v>
      </c>
      <c r="B2584" s="22" t="s">
        <v>2710</v>
      </c>
      <c r="C2584" s="22" t="s">
        <v>24</v>
      </c>
      <c r="D2584" s="22" t="s">
        <v>95</v>
      </c>
      <c r="E2584" s="22" t="s">
        <v>26</v>
      </c>
      <c r="F2584" s="23">
        <v>41974</v>
      </c>
      <c r="G2584" s="24" t="s">
        <v>27</v>
      </c>
      <c r="H2584" s="25">
        <v>20238.34</v>
      </c>
      <c r="I2584" s="25">
        <v>-20238.34</v>
      </c>
      <c r="J2584" s="25">
        <v>0</v>
      </c>
      <c r="K2584" s="41">
        <f t="shared" si="84"/>
        <v>2014</v>
      </c>
      <c r="L2584" s="42">
        <f t="shared" si="83"/>
        <v>119.99999999999999</v>
      </c>
      <c r="M2584" s="39">
        <f>(VLOOKUP(DATE(2005,12,1),IGPM!A:B,2,1)/VLOOKUP(DATE(YEAR(F2584),MONTH(F2584),1),IGPM!A:B,2,1))*H2584</f>
        <v>12145.839186905358</v>
      </c>
      <c r="N2584" s="26" t="s">
        <v>28</v>
      </c>
      <c r="O2584" s="26" t="s">
        <v>29</v>
      </c>
      <c r="P2584" s="25">
        <v>-20238.34</v>
      </c>
      <c r="Q2584" s="25">
        <v>0</v>
      </c>
      <c r="R2584" s="25">
        <v>43418.313308862409</v>
      </c>
      <c r="S2584" s="25">
        <v>-43418.313308862409</v>
      </c>
      <c r="T2584" s="27">
        <v>0</v>
      </c>
    </row>
    <row r="2585" spans="1:20">
      <c r="A2585" s="28" t="s">
        <v>3058</v>
      </c>
      <c r="B2585" s="22" t="s">
        <v>88</v>
      </c>
      <c r="C2585" s="22" t="s">
        <v>32</v>
      </c>
      <c r="D2585" s="22" t="s">
        <v>95</v>
      </c>
      <c r="E2585" s="22" t="s">
        <v>26</v>
      </c>
      <c r="F2585" s="23">
        <v>41974</v>
      </c>
      <c r="G2585" s="24" t="s">
        <v>27</v>
      </c>
      <c r="H2585" s="25">
        <v>75070.11</v>
      </c>
      <c r="I2585" s="25">
        <v>-48502.17</v>
      </c>
      <c r="J2585" s="25">
        <v>26567.940000000002</v>
      </c>
      <c r="K2585" s="41">
        <f t="shared" si="84"/>
        <v>2014</v>
      </c>
      <c r="L2585" s="42">
        <f t="shared" si="83"/>
        <v>185.73216827205874</v>
      </c>
      <c r="M2585" s="39">
        <f>(VLOOKUP(DATE(2005,12,1),IGPM!A:B,2,1)/VLOOKUP(DATE(YEAR(F2585),MONTH(F2585),1),IGPM!A:B,2,1))*H2585</f>
        <v>45052.582563752549</v>
      </c>
      <c r="N2585" s="26" t="s">
        <v>28</v>
      </c>
      <c r="O2585" s="26" t="s">
        <v>29</v>
      </c>
      <c r="P2585" s="25">
        <v>-48502.17</v>
      </c>
      <c r="Q2585" s="25">
        <v>26567.940000000002</v>
      </c>
      <c r="R2585" s="25">
        <v>161051.62558346012</v>
      </c>
      <c r="S2585" s="25">
        <v>-104054.10785764578</v>
      </c>
      <c r="T2585" s="27">
        <v>56997.517725814338</v>
      </c>
    </row>
    <row r="2586" spans="1:20">
      <c r="A2586" s="28" t="s">
        <v>3059</v>
      </c>
      <c r="B2586" s="22" t="s">
        <v>61</v>
      </c>
      <c r="C2586" s="22" t="s">
        <v>172</v>
      </c>
      <c r="D2586" s="22" t="s">
        <v>95</v>
      </c>
      <c r="E2586" s="22" t="s">
        <v>26</v>
      </c>
      <c r="F2586" s="23">
        <v>41974</v>
      </c>
      <c r="G2586" s="24" t="s">
        <v>27</v>
      </c>
      <c r="H2586" s="25">
        <v>193911.51</v>
      </c>
      <c r="I2586" s="25">
        <v>-90988.21</v>
      </c>
      <c r="J2586" s="25">
        <v>102923.3</v>
      </c>
      <c r="K2586" s="41">
        <f t="shared" si="84"/>
        <v>2014</v>
      </c>
      <c r="L2586" s="42">
        <f t="shared" si="83"/>
        <v>255.74061958137216</v>
      </c>
      <c r="M2586" s="39">
        <f>(VLOOKUP(DATE(2005,12,1),IGPM!A:B,2,1)/VLOOKUP(DATE(YEAR(F2586),MONTH(F2586),1),IGPM!A:B,2,1))*H2586</f>
        <v>116374.07104288148</v>
      </c>
      <c r="N2586" s="26" t="s">
        <v>28</v>
      </c>
      <c r="O2586" s="26" t="s">
        <v>29</v>
      </c>
      <c r="P2586" s="25">
        <v>-90988.21</v>
      </c>
      <c r="Q2586" s="25">
        <v>102923.3</v>
      </c>
      <c r="R2586" s="25">
        <v>416007.96781626384</v>
      </c>
      <c r="S2586" s="25">
        <v>-195201.51401708674</v>
      </c>
      <c r="T2586" s="27">
        <v>220806.45379917711</v>
      </c>
    </row>
    <row r="2587" spans="1:20">
      <c r="A2587" s="28" t="s">
        <v>3060</v>
      </c>
      <c r="B2587" s="22" t="s">
        <v>1871</v>
      </c>
      <c r="C2587" s="22" t="s">
        <v>172</v>
      </c>
      <c r="D2587" s="22" t="s">
        <v>95</v>
      </c>
      <c r="E2587" s="22" t="s">
        <v>26</v>
      </c>
      <c r="F2587" s="23">
        <v>41974</v>
      </c>
      <c r="G2587" s="24" t="s">
        <v>27</v>
      </c>
      <c r="H2587" s="25">
        <v>93661.14</v>
      </c>
      <c r="I2587" s="25">
        <v>-58953.84</v>
      </c>
      <c r="J2587" s="25">
        <v>34707.300000000003</v>
      </c>
      <c r="K2587" s="41">
        <f t="shared" si="84"/>
        <v>2014</v>
      </c>
      <c r="L2587" s="42">
        <f t="shared" si="83"/>
        <v>190.64639046413265</v>
      </c>
      <c r="M2587" s="39">
        <f>(VLOOKUP(DATE(2005,12,1),IGPM!A:B,2,1)/VLOOKUP(DATE(YEAR(F2587),MONTH(F2587),1),IGPM!A:B,2,1))*H2587</f>
        <v>56209.804979174616</v>
      </c>
      <c r="N2587" s="26" t="s">
        <v>28</v>
      </c>
      <c r="O2587" s="26" t="s">
        <v>29</v>
      </c>
      <c r="P2587" s="25">
        <v>-58953.84</v>
      </c>
      <c r="Q2587" s="25">
        <v>34707.300000000003</v>
      </c>
      <c r="R2587" s="25">
        <v>200935.88314976549</v>
      </c>
      <c r="S2587" s="25">
        <v>-126476.59323247582</v>
      </c>
      <c r="T2587" s="27">
        <v>74459.289917289672</v>
      </c>
    </row>
    <row r="2588" spans="1:20">
      <c r="A2588" s="28" t="s">
        <v>3061</v>
      </c>
      <c r="B2588" s="22" t="s">
        <v>1866</v>
      </c>
      <c r="C2588" s="22" t="s">
        <v>533</v>
      </c>
      <c r="D2588" s="22" t="s">
        <v>95</v>
      </c>
      <c r="E2588" s="22" t="s">
        <v>26</v>
      </c>
      <c r="F2588" s="23">
        <v>41974</v>
      </c>
      <c r="G2588" s="24" t="s">
        <v>27</v>
      </c>
      <c r="H2588" s="25">
        <v>26356.9</v>
      </c>
      <c r="I2588" s="25">
        <v>-16590.03</v>
      </c>
      <c r="J2588" s="25">
        <v>9766.8700000000026</v>
      </c>
      <c r="K2588" s="41">
        <f t="shared" si="84"/>
        <v>2014</v>
      </c>
      <c r="L2588" s="42">
        <f t="shared" si="83"/>
        <v>190.64630986200748</v>
      </c>
      <c r="M2588" s="39">
        <f>(VLOOKUP(DATE(2005,12,1),IGPM!A:B,2,1)/VLOOKUP(DATE(YEAR(F2588),MONTH(F2588),1),IGPM!A:B,2,1))*H2588</f>
        <v>15817.832335327197</v>
      </c>
      <c r="N2588" s="26" t="s">
        <v>28</v>
      </c>
      <c r="O2588" s="26" t="s">
        <v>29</v>
      </c>
      <c r="P2588" s="25">
        <v>-16590.03</v>
      </c>
      <c r="Q2588" s="25">
        <v>9766.8700000000026</v>
      </c>
      <c r="R2588" s="25">
        <v>56544.763159940761</v>
      </c>
      <c r="S2588" s="25">
        <v>-35591.413146702078</v>
      </c>
      <c r="T2588" s="27">
        <v>20953.350013238683</v>
      </c>
    </row>
    <row r="2589" spans="1:20">
      <c r="A2589" s="28" t="s">
        <v>3062</v>
      </c>
      <c r="B2589" s="22" t="s">
        <v>61</v>
      </c>
      <c r="C2589" s="22" t="s">
        <v>172</v>
      </c>
      <c r="D2589" s="22" t="s">
        <v>95</v>
      </c>
      <c r="E2589" s="22" t="s">
        <v>26</v>
      </c>
      <c r="F2589" s="23">
        <v>41974</v>
      </c>
      <c r="G2589" s="24" t="s">
        <v>27</v>
      </c>
      <c r="H2589" s="25">
        <v>193911.51</v>
      </c>
      <c r="I2589" s="25">
        <v>-90988.21</v>
      </c>
      <c r="J2589" s="25">
        <v>102923.3</v>
      </c>
      <c r="K2589" s="41">
        <f t="shared" si="84"/>
        <v>2014</v>
      </c>
      <c r="L2589" s="42">
        <f t="shared" si="83"/>
        <v>255.74061958137216</v>
      </c>
      <c r="M2589" s="39">
        <f>(VLOOKUP(DATE(2005,12,1),IGPM!A:B,2,1)/VLOOKUP(DATE(YEAR(F2589),MONTH(F2589),1),IGPM!A:B,2,1))*H2589</f>
        <v>116374.07104288148</v>
      </c>
      <c r="N2589" s="26" t="s">
        <v>28</v>
      </c>
      <c r="O2589" s="26" t="s">
        <v>29</v>
      </c>
      <c r="P2589" s="25">
        <v>-90988.21</v>
      </c>
      <c r="Q2589" s="25">
        <v>102923.3</v>
      </c>
      <c r="R2589" s="25">
        <v>416007.96781626384</v>
      </c>
      <c r="S2589" s="25">
        <v>-195201.51401708674</v>
      </c>
      <c r="T2589" s="27">
        <v>220806.45379917711</v>
      </c>
    </row>
    <row r="2590" spans="1:20">
      <c r="A2590" s="28" t="s">
        <v>3063</v>
      </c>
      <c r="B2590" s="22" t="s">
        <v>1871</v>
      </c>
      <c r="C2590" s="22" t="s">
        <v>172</v>
      </c>
      <c r="D2590" s="22" t="s">
        <v>95</v>
      </c>
      <c r="E2590" s="22" t="s">
        <v>26</v>
      </c>
      <c r="F2590" s="23">
        <v>41974</v>
      </c>
      <c r="G2590" s="24" t="s">
        <v>27</v>
      </c>
      <c r="H2590" s="25">
        <v>93661.14</v>
      </c>
      <c r="I2590" s="25">
        <v>-58953.84</v>
      </c>
      <c r="J2590" s="25">
        <v>34707.300000000003</v>
      </c>
      <c r="K2590" s="41">
        <f t="shared" si="84"/>
        <v>2014</v>
      </c>
      <c r="L2590" s="42">
        <f t="shared" si="83"/>
        <v>190.64639046413265</v>
      </c>
      <c r="M2590" s="39">
        <f>(VLOOKUP(DATE(2005,12,1),IGPM!A:B,2,1)/VLOOKUP(DATE(YEAR(F2590),MONTH(F2590),1),IGPM!A:B,2,1))*H2590</f>
        <v>56209.804979174616</v>
      </c>
      <c r="N2590" s="26" t="s">
        <v>28</v>
      </c>
      <c r="O2590" s="26" t="s">
        <v>29</v>
      </c>
      <c r="P2590" s="25">
        <v>-58953.84</v>
      </c>
      <c r="Q2590" s="25">
        <v>34707.300000000003</v>
      </c>
      <c r="R2590" s="25">
        <v>200935.88314976549</v>
      </c>
      <c r="S2590" s="25">
        <v>-126476.59323247582</v>
      </c>
      <c r="T2590" s="27">
        <v>74459.289917289672</v>
      </c>
    </row>
    <row r="2591" spans="1:20">
      <c r="A2591" s="28" t="s">
        <v>3064</v>
      </c>
      <c r="B2591" s="22" t="s">
        <v>1871</v>
      </c>
      <c r="C2591" s="22" t="s">
        <v>172</v>
      </c>
      <c r="D2591" s="22" t="s">
        <v>95</v>
      </c>
      <c r="E2591" s="22" t="s">
        <v>26</v>
      </c>
      <c r="F2591" s="23">
        <v>41974</v>
      </c>
      <c r="G2591" s="24" t="s">
        <v>27</v>
      </c>
      <c r="H2591" s="25">
        <v>93661.14</v>
      </c>
      <c r="I2591" s="25">
        <v>-58953.84</v>
      </c>
      <c r="J2591" s="25">
        <v>34707.300000000003</v>
      </c>
      <c r="K2591" s="41">
        <f t="shared" si="84"/>
        <v>2014</v>
      </c>
      <c r="L2591" s="42">
        <f t="shared" si="83"/>
        <v>190.64639046413265</v>
      </c>
      <c r="M2591" s="39">
        <f>(VLOOKUP(DATE(2005,12,1),IGPM!A:B,2,1)/VLOOKUP(DATE(YEAR(F2591),MONTH(F2591),1),IGPM!A:B,2,1))*H2591</f>
        <v>56209.804979174616</v>
      </c>
      <c r="N2591" s="26" t="s">
        <v>28</v>
      </c>
      <c r="O2591" s="26" t="s">
        <v>29</v>
      </c>
      <c r="P2591" s="25">
        <v>-58953.84</v>
      </c>
      <c r="Q2591" s="25">
        <v>34707.300000000003</v>
      </c>
      <c r="R2591" s="25">
        <v>200935.88314976549</v>
      </c>
      <c r="S2591" s="25">
        <v>-126476.59323247582</v>
      </c>
      <c r="T2591" s="27">
        <v>74459.289917289672</v>
      </c>
    </row>
    <row r="2592" spans="1:20">
      <c r="A2592" s="28" t="s">
        <v>3065</v>
      </c>
      <c r="B2592" s="22" t="s">
        <v>263</v>
      </c>
      <c r="C2592" s="22" t="s">
        <v>172</v>
      </c>
      <c r="D2592" s="22" t="s">
        <v>95</v>
      </c>
      <c r="E2592" s="22" t="s">
        <v>26</v>
      </c>
      <c r="F2592" s="23">
        <v>41974</v>
      </c>
      <c r="G2592" s="24" t="s">
        <v>27</v>
      </c>
      <c r="H2592" s="25">
        <v>363113.41</v>
      </c>
      <c r="I2592" s="25">
        <v>-196135.72</v>
      </c>
      <c r="J2592" s="25">
        <v>166977.68999999997</v>
      </c>
      <c r="K2592" s="41">
        <f t="shared" si="84"/>
        <v>2014</v>
      </c>
      <c r="L2592" s="42">
        <f t="shared" si="83"/>
        <v>222.16049784302419</v>
      </c>
      <c r="M2592" s="39">
        <f>(VLOOKUP(DATE(2005,12,1),IGPM!A:B,2,1)/VLOOKUP(DATE(YEAR(F2592),MONTH(F2592),1),IGPM!A:B,2,1))*H2592</f>
        <v>217918.91451911724</v>
      </c>
      <c r="N2592" s="26" t="s">
        <v>28</v>
      </c>
      <c r="O2592" s="26" t="s">
        <v>29</v>
      </c>
      <c r="P2592" s="25">
        <v>-196135.72</v>
      </c>
      <c r="Q2592" s="25">
        <v>166977.68999999997</v>
      </c>
      <c r="R2592" s="25">
        <v>779005.18530815316</v>
      </c>
      <c r="S2592" s="25">
        <v>-420779.67570558208</v>
      </c>
      <c r="T2592" s="27">
        <v>358225.50960257108</v>
      </c>
    </row>
    <row r="2593" spans="1:20">
      <c r="A2593" s="28" t="s">
        <v>3066</v>
      </c>
      <c r="B2593" s="22" t="s">
        <v>759</v>
      </c>
      <c r="C2593" s="22" t="s">
        <v>32</v>
      </c>
      <c r="D2593" s="22" t="s">
        <v>95</v>
      </c>
      <c r="E2593" s="22" t="s">
        <v>26</v>
      </c>
      <c r="F2593" s="23">
        <v>41974</v>
      </c>
      <c r="G2593" s="24" t="s">
        <v>27</v>
      </c>
      <c r="H2593" s="25">
        <v>9413.18</v>
      </c>
      <c r="I2593" s="25">
        <v>-5788</v>
      </c>
      <c r="J2593" s="25">
        <v>3625.1800000000003</v>
      </c>
      <c r="K2593" s="41">
        <f t="shared" si="84"/>
        <v>2014</v>
      </c>
      <c r="L2593" s="42">
        <f t="shared" si="83"/>
        <v>195.15922598479614</v>
      </c>
      <c r="M2593" s="39">
        <f>(VLOOKUP(DATE(2005,12,1),IGPM!A:B,2,1)/VLOOKUP(DATE(YEAR(F2593),MONTH(F2593),1),IGPM!A:B,2,1))*H2593</f>
        <v>5649.2266913884132</v>
      </c>
      <c r="N2593" s="26" t="s">
        <v>28</v>
      </c>
      <c r="O2593" s="26" t="s">
        <v>29</v>
      </c>
      <c r="P2593" s="25">
        <v>-5788</v>
      </c>
      <c r="Q2593" s="25">
        <v>3625.1800000000003</v>
      </c>
      <c r="R2593" s="25">
        <v>20194.561336192466</v>
      </c>
      <c r="S2593" s="25">
        <v>-12417.283108777478</v>
      </c>
      <c r="T2593" s="27">
        <v>7777.2782274149886</v>
      </c>
    </row>
    <row r="2594" spans="1:20">
      <c r="A2594" s="28" t="s">
        <v>3067</v>
      </c>
      <c r="B2594" s="22" t="s">
        <v>160</v>
      </c>
      <c r="C2594" s="22" t="s">
        <v>24</v>
      </c>
      <c r="D2594" s="22" t="s">
        <v>95</v>
      </c>
      <c r="E2594" s="22" t="s">
        <v>26</v>
      </c>
      <c r="F2594" s="23">
        <v>41974</v>
      </c>
      <c r="G2594" s="24" t="s">
        <v>27</v>
      </c>
      <c r="H2594" s="25">
        <v>18591.03</v>
      </c>
      <c r="I2594" s="25">
        <v>-12584.34</v>
      </c>
      <c r="J2594" s="25">
        <v>6006.6899999999987</v>
      </c>
      <c r="K2594" s="41">
        <f t="shared" si="84"/>
        <v>2014</v>
      </c>
      <c r="L2594" s="42">
        <f t="shared" si="83"/>
        <v>177.27775950109418</v>
      </c>
      <c r="M2594" s="39">
        <f>(VLOOKUP(DATE(2005,12,1),IGPM!A:B,2,1)/VLOOKUP(DATE(YEAR(F2594),MONTH(F2594),1),IGPM!A:B,2,1))*H2594</f>
        <v>11157.222415422069</v>
      </c>
      <c r="N2594" s="26" t="s">
        <v>28</v>
      </c>
      <c r="O2594" s="26" t="s">
        <v>29</v>
      </c>
      <c r="P2594" s="25">
        <v>-12584.34</v>
      </c>
      <c r="Q2594" s="25">
        <v>6006.6899999999987</v>
      </c>
      <c r="R2594" s="25">
        <v>39884.25756630535</v>
      </c>
      <c r="S2594" s="25">
        <v>-26997.807967711258</v>
      </c>
      <c r="T2594" s="27">
        <v>12886.449598594092</v>
      </c>
    </row>
    <row r="2595" spans="1:20">
      <c r="A2595" s="28" t="s">
        <v>3068</v>
      </c>
      <c r="B2595" s="22" t="s">
        <v>116</v>
      </c>
      <c r="C2595" s="22" t="s">
        <v>533</v>
      </c>
      <c r="D2595" s="22" t="s">
        <v>95</v>
      </c>
      <c r="E2595" s="22" t="s">
        <v>26</v>
      </c>
      <c r="F2595" s="23">
        <v>41974</v>
      </c>
      <c r="G2595" s="24" t="s">
        <v>27</v>
      </c>
      <c r="H2595" s="25">
        <v>201442.05</v>
      </c>
      <c r="I2595" s="25">
        <v>-92239.12</v>
      </c>
      <c r="J2595" s="25">
        <v>109202.93</v>
      </c>
      <c r="K2595" s="41">
        <f t="shared" si="84"/>
        <v>2014</v>
      </c>
      <c r="L2595" s="42">
        <f t="shared" si="83"/>
        <v>262.06934758267425</v>
      </c>
      <c r="M2595" s="39">
        <f>(VLOOKUP(DATE(2005,12,1),IGPM!A:B,2,1)/VLOOKUP(DATE(YEAR(F2595),MONTH(F2595),1),IGPM!A:B,2,1))*H2595</f>
        <v>120893.44999543185</v>
      </c>
      <c r="N2595" s="26" t="s">
        <v>28</v>
      </c>
      <c r="O2595" s="26" t="s">
        <v>29</v>
      </c>
      <c r="P2595" s="25">
        <v>-92239.12</v>
      </c>
      <c r="Q2595" s="25">
        <v>109202.93</v>
      </c>
      <c r="R2595" s="25">
        <v>432163.60830381967</v>
      </c>
      <c r="S2595" s="25">
        <v>-197885.15320395626</v>
      </c>
      <c r="T2595" s="27">
        <v>234278.45509986341</v>
      </c>
    </row>
    <row r="2596" spans="1:20">
      <c r="A2596" s="28" t="s">
        <v>3069</v>
      </c>
      <c r="B2596" s="22" t="s">
        <v>1871</v>
      </c>
      <c r="C2596" s="22" t="s">
        <v>533</v>
      </c>
      <c r="D2596" s="22" t="s">
        <v>95</v>
      </c>
      <c r="E2596" s="22" t="s">
        <v>26</v>
      </c>
      <c r="F2596" s="23">
        <v>41974</v>
      </c>
      <c r="G2596" s="24" t="s">
        <v>27</v>
      </c>
      <c r="H2596" s="25">
        <v>96249.76</v>
      </c>
      <c r="I2596" s="25">
        <v>-59182.36</v>
      </c>
      <c r="J2596" s="25">
        <v>37067.399999999994</v>
      </c>
      <c r="K2596" s="41">
        <f t="shared" si="84"/>
        <v>2014</v>
      </c>
      <c r="L2596" s="42">
        <f t="shared" si="83"/>
        <v>195.15901697735609</v>
      </c>
      <c r="M2596" s="39">
        <f>(VLOOKUP(DATE(2005,12,1),IGPM!A:B,2,1)/VLOOKUP(DATE(YEAR(F2596),MONTH(F2596),1),IGPM!A:B,2,1))*H2596</f>
        <v>57763.339618676022</v>
      </c>
      <c r="N2596" s="26" t="s">
        <v>28</v>
      </c>
      <c r="O2596" s="26" t="s">
        <v>29</v>
      </c>
      <c r="P2596" s="25">
        <v>-59182.36</v>
      </c>
      <c r="Q2596" s="25">
        <v>37067.399999999994</v>
      </c>
      <c r="R2596" s="25">
        <v>206489.37786314549</v>
      </c>
      <c r="S2596" s="25">
        <v>-126966.84850822182</v>
      </c>
      <c r="T2596" s="27">
        <v>79522.529354923667</v>
      </c>
    </row>
    <row r="2597" spans="1:20">
      <c r="A2597" s="28" t="s">
        <v>3070</v>
      </c>
      <c r="B2597" s="22" t="s">
        <v>3071</v>
      </c>
      <c r="C2597" s="22" t="s">
        <v>32</v>
      </c>
      <c r="D2597" s="22" t="s">
        <v>95</v>
      </c>
      <c r="E2597" s="22" t="s">
        <v>26</v>
      </c>
      <c r="F2597" s="23">
        <v>41974</v>
      </c>
      <c r="G2597" s="24" t="s">
        <v>27</v>
      </c>
      <c r="H2597" s="25">
        <v>27062.89</v>
      </c>
      <c r="I2597" s="25">
        <v>-16640.509999999998</v>
      </c>
      <c r="J2597" s="25">
        <v>10422.380000000001</v>
      </c>
      <c r="K2597" s="41">
        <f t="shared" si="84"/>
        <v>2014</v>
      </c>
      <c r="L2597" s="42">
        <f t="shared" si="83"/>
        <v>195.15909067690833</v>
      </c>
      <c r="M2597" s="39">
        <f>(VLOOKUP(DATE(2005,12,1),IGPM!A:B,2,1)/VLOOKUP(DATE(YEAR(F2597),MONTH(F2597),1),IGPM!A:B,2,1))*H2597</f>
        <v>16241.525237391461</v>
      </c>
      <c r="N2597" s="26" t="s">
        <v>28</v>
      </c>
      <c r="O2597" s="26" t="s">
        <v>29</v>
      </c>
      <c r="P2597" s="25">
        <v>-16640.509999999998</v>
      </c>
      <c r="Q2597" s="25">
        <v>10422.380000000001</v>
      </c>
      <c r="R2597" s="25">
        <v>58059.3584781795</v>
      </c>
      <c r="S2597" s="25">
        <v>-35699.710391230597</v>
      </c>
      <c r="T2597" s="27">
        <v>22359.648086948902</v>
      </c>
    </row>
    <row r="2598" spans="1:20">
      <c r="A2598" s="28" t="s">
        <v>3072</v>
      </c>
      <c r="B2598" s="22" t="s">
        <v>116</v>
      </c>
      <c r="C2598" s="22" t="s">
        <v>533</v>
      </c>
      <c r="D2598" s="22" t="s">
        <v>95</v>
      </c>
      <c r="E2598" s="22" t="s">
        <v>26</v>
      </c>
      <c r="F2598" s="23">
        <v>41974</v>
      </c>
      <c r="G2598" s="24" t="s">
        <v>27</v>
      </c>
      <c r="H2598" s="25">
        <v>201442.05</v>
      </c>
      <c r="I2598" s="25">
        <v>-92239.12</v>
      </c>
      <c r="J2598" s="25">
        <v>109202.93</v>
      </c>
      <c r="K2598" s="41">
        <f t="shared" si="84"/>
        <v>2014</v>
      </c>
      <c r="L2598" s="42">
        <f t="shared" si="83"/>
        <v>262.06934758267425</v>
      </c>
      <c r="M2598" s="39">
        <f>(VLOOKUP(DATE(2005,12,1),IGPM!A:B,2,1)/VLOOKUP(DATE(YEAR(F2598),MONTH(F2598),1),IGPM!A:B,2,1))*H2598</f>
        <v>120893.44999543185</v>
      </c>
      <c r="N2598" s="26" t="s">
        <v>28</v>
      </c>
      <c r="O2598" s="26" t="s">
        <v>29</v>
      </c>
      <c r="P2598" s="25">
        <v>-92239.12</v>
      </c>
      <c r="Q2598" s="25">
        <v>109202.93</v>
      </c>
      <c r="R2598" s="25">
        <v>432163.60830381967</v>
      </c>
      <c r="S2598" s="25">
        <v>-197885.15320395626</v>
      </c>
      <c r="T2598" s="27">
        <v>234278.45509986341</v>
      </c>
    </row>
    <row r="2599" spans="1:20">
      <c r="A2599" s="28" t="s">
        <v>3073</v>
      </c>
      <c r="B2599" s="22" t="s">
        <v>1871</v>
      </c>
      <c r="C2599" s="22" t="s">
        <v>533</v>
      </c>
      <c r="D2599" s="22" t="s">
        <v>95</v>
      </c>
      <c r="E2599" s="22" t="s">
        <v>26</v>
      </c>
      <c r="F2599" s="23">
        <v>41974</v>
      </c>
      <c r="G2599" s="24" t="s">
        <v>27</v>
      </c>
      <c r="H2599" s="25">
        <v>96249.76</v>
      </c>
      <c r="I2599" s="25">
        <v>-59182.36</v>
      </c>
      <c r="J2599" s="25">
        <v>37067.399999999994</v>
      </c>
      <c r="K2599" s="41">
        <f t="shared" si="84"/>
        <v>2014</v>
      </c>
      <c r="L2599" s="42">
        <f t="shared" si="83"/>
        <v>195.15901697735609</v>
      </c>
      <c r="M2599" s="39">
        <f>(VLOOKUP(DATE(2005,12,1),IGPM!A:B,2,1)/VLOOKUP(DATE(YEAR(F2599),MONTH(F2599),1),IGPM!A:B,2,1))*H2599</f>
        <v>57763.339618676022</v>
      </c>
      <c r="N2599" s="26" t="s">
        <v>28</v>
      </c>
      <c r="O2599" s="26" t="s">
        <v>29</v>
      </c>
      <c r="P2599" s="25">
        <v>-59182.36</v>
      </c>
      <c r="Q2599" s="25">
        <v>37067.399999999994</v>
      </c>
      <c r="R2599" s="25">
        <v>206489.37786314549</v>
      </c>
      <c r="S2599" s="25">
        <v>-126966.84850822182</v>
      </c>
      <c r="T2599" s="27">
        <v>79522.529354923667</v>
      </c>
    </row>
    <row r="2600" spans="1:20">
      <c r="A2600" s="28" t="s">
        <v>3074</v>
      </c>
      <c r="B2600" s="22" t="s">
        <v>116</v>
      </c>
      <c r="C2600" s="22" t="s">
        <v>533</v>
      </c>
      <c r="D2600" s="22" t="s">
        <v>95</v>
      </c>
      <c r="E2600" s="22" t="s">
        <v>26</v>
      </c>
      <c r="F2600" s="23">
        <v>41974</v>
      </c>
      <c r="G2600" s="24" t="s">
        <v>27</v>
      </c>
      <c r="H2600" s="25">
        <v>201442.05</v>
      </c>
      <c r="I2600" s="25">
        <v>-92239.12</v>
      </c>
      <c r="J2600" s="25">
        <v>109202.93</v>
      </c>
      <c r="K2600" s="41">
        <f t="shared" si="84"/>
        <v>2014</v>
      </c>
      <c r="L2600" s="42">
        <f t="shared" si="83"/>
        <v>262.06934758267425</v>
      </c>
      <c r="M2600" s="39">
        <f>(VLOOKUP(DATE(2005,12,1),IGPM!A:B,2,1)/VLOOKUP(DATE(YEAR(F2600),MONTH(F2600),1),IGPM!A:B,2,1))*H2600</f>
        <v>120893.44999543185</v>
      </c>
      <c r="N2600" s="26" t="s">
        <v>28</v>
      </c>
      <c r="O2600" s="26" t="s">
        <v>29</v>
      </c>
      <c r="P2600" s="25">
        <v>-92239.12</v>
      </c>
      <c r="Q2600" s="25">
        <v>109202.93</v>
      </c>
      <c r="R2600" s="25">
        <v>432163.60830381967</v>
      </c>
      <c r="S2600" s="25">
        <v>-197885.15320395626</v>
      </c>
      <c r="T2600" s="27">
        <v>234278.45509986341</v>
      </c>
    </row>
    <row r="2601" spans="1:20">
      <c r="A2601" s="28" t="s">
        <v>3075</v>
      </c>
      <c r="B2601" s="22" t="s">
        <v>1871</v>
      </c>
      <c r="C2601" s="22" t="s">
        <v>533</v>
      </c>
      <c r="D2601" s="22" t="s">
        <v>95</v>
      </c>
      <c r="E2601" s="22" t="s">
        <v>26</v>
      </c>
      <c r="F2601" s="23">
        <v>41974</v>
      </c>
      <c r="G2601" s="24" t="s">
        <v>27</v>
      </c>
      <c r="H2601" s="25">
        <v>96249.76</v>
      </c>
      <c r="I2601" s="25">
        <v>-59182.36</v>
      </c>
      <c r="J2601" s="25">
        <v>37067.399999999994</v>
      </c>
      <c r="K2601" s="41">
        <f t="shared" si="84"/>
        <v>2014</v>
      </c>
      <c r="L2601" s="42">
        <f t="shared" si="83"/>
        <v>195.15901697735609</v>
      </c>
      <c r="M2601" s="39">
        <f>(VLOOKUP(DATE(2005,12,1),IGPM!A:B,2,1)/VLOOKUP(DATE(YEAR(F2601),MONTH(F2601),1),IGPM!A:B,2,1))*H2601</f>
        <v>57763.339618676022</v>
      </c>
      <c r="N2601" s="26" t="s">
        <v>28</v>
      </c>
      <c r="O2601" s="26" t="s">
        <v>29</v>
      </c>
      <c r="P2601" s="25">
        <v>-59182.36</v>
      </c>
      <c r="Q2601" s="25">
        <v>37067.399999999994</v>
      </c>
      <c r="R2601" s="25">
        <v>206489.37786314549</v>
      </c>
      <c r="S2601" s="25">
        <v>-126966.84850822182</v>
      </c>
      <c r="T2601" s="27">
        <v>79522.529354923667</v>
      </c>
    </row>
    <row r="2602" spans="1:20">
      <c r="A2602" s="28" t="s">
        <v>3076</v>
      </c>
      <c r="B2602" s="22" t="s">
        <v>3077</v>
      </c>
      <c r="C2602" s="22" t="s">
        <v>32</v>
      </c>
      <c r="D2602" s="22" t="s">
        <v>95</v>
      </c>
      <c r="E2602" s="22" t="s">
        <v>26</v>
      </c>
      <c r="F2602" s="23">
        <v>41974</v>
      </c>
      <c r="G2602" s="24" t="s">
        <v>27</v>
      </c>
      <c r="H2602" s="25">
        <v>58470.53</v>
      </c>
      <c r="I2602" s="25">
        <v>-39557.75</v>
      </c>
      <c r="J2602" s="25">
        <v>18912.78</v>
      </c>
      <c r="K2602" s="41">
        <f t="shared" si="84"/>
        <v>2014</v>
      </c>
      <c r="L2602" s="42">
        <f t="shared" si="83"/>
        <v>177.37266654448243</v>
      </c>
      <c r="M2602" s="39">
        <f>(VLOOKUP(DATE(2005,12,1),IGPM!A:B,2,1)/VLOOKUP(DATE(YEAR(F2602),MONTH(F2602),1),IGPM!A:B,2,1))*H2602</f>
        <v>35090.509130349885</v>
      </c>
      <c r="N2602" s="26" t="s">
        <v>28</v>
      </c>
      <c r="O2602" s="26" t="s">
        <v>29</v>
      </c>
      <c r="P2602" s="25">
        <v>-39557.75</v>
      </c>
      <c r="Q2602" s="25">
        <v>18912.78</v>
      </c>
      <c r="R2602" s="25">
        <v>125439.72434869847</v>
      </c>
      <c r="S2602" s="25">
        <v>-84865.200569495893</v>
      </c>
      <c r="T2602" s="27">
        <v>40574.523779202573</v>
      </c>
    </row>
    <row r="2603" spans="1:20">
      <c r="A2603" s="28" t="s">
        <v>3078</v>
      </c>
      <c r="B2603" s="22" t="s">
        <v>116</v>
      </c>
      <c r="C2603" s="22" t="s">
        <v>32</v>
      </c>
      <c r="D2603" s="22" t="s">
        <v>95</v>
      </c>
      <c r="E2603" s="22" t="s">
        <v>26</v>
      </c>
      <c r="F2603" s="23">
        <v>41974</v>
      </c>
      <c r="G2603" s="24" t="s">
        <v>27</v>
      </c>
      <c r="H2603" s="25">
        <v>108588.12</v>
      </c>
      <c r="I2603" s="25">
        <v>-58175.87</v>
      </c>
      <c r="J2603" s="25">
        <v>50412.249999999993</v>
      </c>
      <c r="K2603" s="41">
        <f t="shared" si="84"/>
        <v>2014</v>
      </c>
      <c r="L2603" s="42">
        <f t="shared" si="83"/>
        <v>223.98589655814339</v>
      </c>
      <c r="M2603" s="39">
        <f>(VLOOKUP(DATE(2005,12,1),IGPM!A:B,2,1)/VLOOKUP(DATE(YEAR(F2603),MONTH(F2603),1),IGPM!A:B,2,1))*H2603</f>
        <v>65168.08409822057</v>
      </c>
      <c r="N2603" s="26" t="s">
        <v>28</v>
      </c>
      <c r="O2603" s="26" t="s">
        <v>29</v>
      </c>
      <c r="P2603" s="25">
        <v>-58175.87</v>
      </c>
      <c r="Q2603" s="25">
        <v>50412.249999999993</v>
      </c>
      <c r="R2603" s="25">
        <v>232959.47275222908</v>
      </c>
      <c r="S2603" s="25">
        <v>-124807.57565470533</v>
      </c>
      <c r="T2603" s="27">
        <v>108151.89709752375</v>
      </c>
    </row>
    <row r="2604" spans="1:20">
      <c r="A2604" s="28" t="s">
        <v>3079</v>
      </c>
      <c r="B2604" s="22" t="s">
        <v>3077</v>
      </c>
      <c r="C2604" s="22" t="s">
        <v>32</v>
      </c>
      <c r="D2604" s="22" t="s">
        <v>95</v>
      </c>
      <c r="E2604" s="22" t="s">
        <v>26</v>
      </c>
      <c r="F2604" s="23">
        <v>41974</v>
      </c>
      <c r="G2604" s="24" t="s">
        <v>27</v>
      </c>
      <c r="H2604" s="25">
        <v>64009.62</v>
      </c>
      <c r="I2604" s="25">
        <v>-43328.36</v>
      </c>
      <c r="J2604" s="25">
        <v>20681.260000000002</v>
      </c>
      <c r="K2604" s="41">
        <f t="shared" si="84"/>
        <v>2014</v>
      </c>
      <c r="L2604" s="42">
        <f t="shared" si="83"/>
        <v>177.2777552623732</v>
      </c>
      <c r="M2604" s="39">
        <f>(VLOOKUP(DATE(2005,12,1),IGPM!A:B,2,1)/VLOOKUP(DATE(YEAR(F2604),MONTH(F2604),1),IGPM!A:B,2,1))*H2604</f>
        <v>38414.739100880848</v>
      </c>
      <c r="N2604" s="26" t="s">
        <v>28</v>
      </c>
      <c r="O2604" s="26" t="s">
        <v>29</v>
      </c>
      <c r="P2604" s="25">
        <v>-43328.36</v>
      </c>
      <c r="Q2604" s="25">
        <v>20681.260000000002</v>
      </c>
      <c r="R2604" s="25">
        <v>137323.00850471063</v>
      </c>
      <c r="S2604" s="25">
        <v>-92954.47697979091</v>
      </c>
      <c r="T2604" s="27">
        <v>44368.531524919716</v>
      </c>
    </row>
    <row r="2605" spans="1:20">
      <c r="A2605" s="28" t="s">
        <v>3080</v>
      </c>
      <c r="B2605" s="22" t="s">
        <v>90</v>
      </c>
      <c r="C2605" s="22" t="s">
        <v>91</v>
      </c>
      <c r="D2605" s="22" t="s">
        <v>95</v>
      </c>
      <c r="E2605" s="22" t="s">
        <v>26</v>
      </c>
      <c r="F2605" s="23">
        <v>41974</v>
      </c>
      <c r="G2605" s="24" t="s">
        <v>27</v>
      </c>
      <c r="H2605" s="25">
        <v>78835.38</v>
      </c>
      <c r="I2605" s="25">
        <v>-30282.17</v>
      </c>
      <c r="J2605" s="25">
        <v>48553.210000000006</v>
      </c>
      <c r="K2605" s="41">
        <f t="shared" si="84"/>
        <v>2014</v>
      </c>
      <c r="L2605" s="42">
        <f t="shared" si="83"/>
        <v>312.40316001132027</v>
      </c>
      <c r="M2605" s="39">
        <f>(VLOOKUP(DATE(2005,12,1),IGPM!A:B,2,1)/VLOOKUP(DATE(YEAR(F2605),MONTH(F2605),1),IGPM!A:B,2,1))*H2605</f>
        <v>47312.272040027732</v>
      </c>
      <c r="N2605" s="26" t="s">
        <v>28</v>
      </c>
      <c r="O2605" s="26" t="s">
        <v>29</v>
      </c>
      <c r="P2605" s="25">
        <v>-30282.17</v>
      </c>
      <c r="Q2605" s="25">
        <v>48553.210000000006</v>
      </c>
      <c r="R2605" s="25">
        <v>169129.44582723806</v>
      </c>
      <c r="S2605" s="25">
        <v>-64965.839329324132</v>
      </c>
      <c r="T2605" s="27">
        <v>104163.60649791392</v>
      </c>
    </row>
    <row r="2606" spans="1:20">
      <c r="A2606" s="28" t="s">
        <v>3081</v>
      </c>
      <c r="B2606" s="22" t="s">
        <v>3082</v>
      </c>
      <c r="C2606" s="22" t="s">
        <v>91</v>
      </c>
      <c r="D2606" s="22" t="s">
        <v>95</v>
      </c>
      <c r="E2606" s="22" t="s">
        <v>26</v>
      </c>
      <c r="F2606" s="23">
        <v>41974</v>
      </c>
      <c r="G2606" s="24" t="s">
        <v>27</v>
      </c>
      <c r="H2606" s="25">
        <v>43065.3</v>
      </c>
      <c r="I2606" s="25">
        <v>-16542.189999999999</v>
      </c>
      <c r="J2606" s="25">
        <v>26523.110000000004</v>
      </c>
      <c r="K2606" s="41">
        <f t="shared" si="84"/>
        <v>2014</v>
      </c>
      <c r="L2606" s="42">
        <f t="shared" si="83"/>
        <v>312.40337585289495</v>
      </c>
      <c r="M2606" s="39">
        <f>(VLOOKUP(DATE(2005,12,1),IGPM!A:B,2,1)/VLOOKUP(DATE(YEAR(F2606),MONTH(F2606),1),IGPM!A:B,2,1))*H2606</f>
        <v>25845.213013312125</v>
      </c>
      <c r="N2606" s="26" t="s">
        <v>28</v>
      </c>
      <c r="O2606" s="26" t="s">
        <v>29</v>
      </c>
      <c r="P2606" s="25">
        <v>-16542.189999999999</v>
      </c>
      <c r="Q2606" s="25">
        <v>26523.110000000004</v>
      </c>
      <c r="R2606" s="25">
        <v>92390.12133110482</v>
      </c>
      <c r="S2606" s="25">
        <v>-35488.779624946044</v>
      </c>
      <c r="T2606" s="27">
        <v>56901.341706158775</v>
      </c>
    </row>
    <row r="2607" spans="1:20">
      <c r="A2607" s="28" t="s">
        <v>3083</v>
      </c>
      <c r="B2607" s="22" t="s">
        <v>68</v>
      </c>
      <c r="C2607" s="22" t="s">
        <v>69</v>
      </c>
      <c r="D2607" s="22" t="s">
        <v>25</v>
      </c>
      <c r="E2607" s="22" t="s">
        <v>26</v>
      </c>
      <c r="F2607" s="23">
        <v>41974</v>
      </c>
      <c r="G2607" s="24" t="s">
        <v>27</v>
      </c>
      <c r="H2607" s="25">
        <v>11111.38</v>
      </c>
      <c r="I2607" s="25">
        <v>-5059.42</v>
      </c>
      <c r="J2607" s="25">
        <v>6051.9599999999991</v>
      </c>
      <c r="K2607" s="41">
        <f t="shared" si="84"/>
        <v>2014</v>
      </c>
      <c r="L2607" s="42">
        <f t="shared" si="83"/>
        <v>263.54119642172418</v>
      </c>
      <c r="M2607" s="39">
        <f>(VLOOKUP(DATE(2005,12,1),IGPM!A:B,2,1)/VLOOKUP(DATE(YEAR(F2607),MONTH(F2607),1),IGPM!A:B,2,1))*H2607</f>
        <v>6668.3845920464046</v>
      </c>
      <c r="N2607" s="26" t="s">
        <v>28</v>
      </c>
      <c r="O2607" s="26" t="s">
        <v>29</v>
      </c>
      <c r="P2607" s="25">
        <v>-5059.42</v>
      </c>
      <c r="Q2607" s="25">
        <v>6051.9599999999991</v>
      </c>
      <c r="R2607" s="25">
        <v>23837.793916587401</v>
      </c>
      <c r="S2607" s="25">
        <v>-10854.224344542319</v>
      </c>
      <c r="T2607" s="27">
        <v>12983.569572045082</v>
      </c>
    </row>
    <row r="2608" spans="1:20">
      <c r="A2608" s="28" t="s">
        <v>3084</v>
      </c>
      <c r="B2608" s="22" t="s">
        <v>273</v>
      </c>
      <c r="C2608" s="22" t="s">
        <v>69</v>
      </c>
      <c r="D2608" s="22" t="s">
        <v>25</v>
      </c>
      <c r="E2608" s="22" t="s">
        <v>26</v>
      </c>
      <c r="F2608" s="23">
        <v>41974</v>
      </c>
      <c r="G2608" s="24" t="s">
        <v>27</v>
      </c>
      <c r="H2608" s="25">
        <v>52950.93</v>
      </c>
      <c r="I2608" s="25">
        <v>-21489.75</v>
      </c>
      <c r="J2608" s="25">
        <v>31461.18</v>
      </c>
      <c r="K2608" s="41">
        <f t="shared" si="84"/>
        <v>2014</v>
      </c>
      <c r="L2608" s="42">
        <f t="shared" si="83"/>
        <v>295.68103863469793</v>
      </c>
      <c r="M2608" s="39">
        <f>(VLOOKUP(DATE(2005,12,1),IGPM!A:B,2,1)/VLOOKUP(DATE(YEAR(F2608),MONTH(F2608),1),IGPM!A:B,2,1))*H2608</f>
        <v>31777.975890170957</v>
      </c>
      <c r="N2608" s="26" t="s">
        <v>28</v>
      </c>
      <c r="O2608" s="26" t="s">
        <v>29</v>
      </c>
      <c r="P2608" s="25">
        <v>-21489.75</v>
      </c>
      <c r="Q2608" s="25">
        <v>31461.18</v>
      </c>
      <c r="R2608" s="25">
        <v>113598.25305512417</v>
      </c>
      <c r="S2608" s="25">
        <v>-46103.025170499452</v>
      </c>
      <c r="T2608" s="27">
        <v>67495.227884624706</v>
      </c>
    </row>
    <row r="2609" spans="1:20">
      <c r="A2609" s="28" t="s">
        <v>3085</v>
      </c>
      <c r="B2609" s="22" t="s">
        <v>88</v>
      </c>
      <c r="C2609" s="22" t="s">
        <v>32</v>
      </c>
      <c r="D2609" s="22" t="s">
        <v>33</v>
      </c>
      <c r="E2609" s="22" t="s">
        <v>26</v>
      </c>
      <c r="F2609" s="23">
        <v>41974</v>
      </c>
      <c r="G2609" s="24" t="s">
        <v>27</v>
      </c>
      <c r="H2609" s="25">
        <v>55479.54</v>
      </c>
      <c r="I2609" s="25">
        <v>-33163.53</v>
      </c>
      <c r="J2609" s="25">
        <v>22316.010000000002</v>
      </c>
      <c r="K2609" s="41">
        <f t="shared" si="84"/>
        <v>2014</v>
      </c>
      <c r="L2609" s="42">
        <f t="shared" si="83"/>
        <v>200.74897937583847</v>
      </c>
      <c r="M2609" s="39">
        <f>(VLOOKUP(DATE(2005,12,1),IGPM!A:B,2,1)/VLOOKUP(DATE(YEAR(F2609),MONTH(F2609),1),IGPM!A:B,2,1))*H2609</f>
        <v>33295.496122877827</v>
      </c>
      <c r="N2609" s="26" t="s">
        <v>28</v>
      </c>
      <c r="O2609" s="26" t="s">
        <v>29</v>
      </c>
      <c r="P2609" s="25">
        <v>-33163.53</v>
      </c>
      <c r="Q2609" s="25">
        <v>22316.010000000002</v>
      </c>
      <c r="R2609" s="25">
        <v>119023.00534290679</v>
      </c>
      <c r="S2609" s="25">
        <v>-71147.363665590048</v>
      </c>
      <c r="T2609" s="27">
        <v>47875.641677316744</v>
      </c>
    </row>
    <row r="2610" spans="1:20">
      <c r="A2610" s="28" t="s">
        <v>3086</v>
      </c>
      <c r="B2610" s="22" t="s">
        <v>160</v>
      </c>
      <c r="C2610" s="22" t="s">
        <v>24</v>
      </c>
      <c r="D2610" s="22" t="s">
        <v>33</v>
      </c>
      <c r="E2610" s="22" t="s">
        <v>26</v>
      </c>
      <c r="F2610" s="23">
        <v>41974</v>
      </c>
      <c r="G2610" s="24" t="s">
        <v>27</v>
      </c>
      <c r="H2610" s="25">
        <v>9879.92</v>
      </c>
      <c r="I2610" s="25">
        <v>-5727.1</v>
      </c>
      <c r="J2610" s="25">
        <v>4152.82</v>
      </c>
      <c r="K2610" s="41">
        <f t="shared" si="84"/>
        <v>2014</v>
      </c>
      <c r="L2610" s="42">
        <f t="shared" si="83"/>
        <v>207.01409090115413</v>
      </c>
      <c r="M2610" s="39">
        <f>(VLOOKUP(DATE(2005,12,1),IGPM!A:B,2,1)/VLOOKUP(DATE(YEAR(F2610),MONTH(F2610),1),IGPM!A:B,2,1))*H2610</f>
        <v>5929.3360769455385</v>
      </c>
      <c r="N2610" s="26" t="s">
        <v>28</v>
      </c>
      <c r="O2610" s="26" t="s">
        <v>29</v>
      </c>
      <c r="P2610" s="25">
        <v>-5727.1</v>
      </c>
      <c r="Q2610" s="25">
        <v>4152.82</v>
      </c>
      <c r="R2610" s="25">
        <v>21195.881778174287</v>
      </c>
      <c r="S2610" s="25">
        <v>-12286.631322093901</v>
      </c>
      <c r="T2610" s="27">
        <v>8909.2504560803864</v>
      </c>
    </row>
    <row r="2611" spans="1:20">
      <c r="A2611" s="28" t="s">
        <v>3087</v>
      </c>
      <c r="B2611" s="22" t="s">
        <v>909</v>
      </c>
      <c r="C2611" s="22" t="s">
        <v>24</v>
      </c>
      <c r="D2611" s="22" t="s">
        <v>33</v>
      </c>
      <c r="E2611" s="22" t="s">
        <v>26</v>
      </c>
      <c r="F2611" s="23">
        <v>41974</v>
      </c>
      <c r="G2611" s="24" t="s">
        <v>27</v>
      </c>
      <c r="H2611" s="25">
        <v>25839.79</v>
      </c>
      <c r="I2611" s="25">
        <v>-25839.79</v>
      </c>
      <c r="J2611" s="25">
        <v>0</v>
      </c>
      <c r="K2611" s="41">
        <f t="shared" si="84"/>
        <v>2014</v>
      </c>
      <c r="L2611" s="42">
        <f t="shared" si="83"/>
        <v>120</v>
      </c>
      <c r="M2611" s="39">
        <f>(VLOOKUP(DATE(2005,12,1),IGPM!A:B,2,1)/VLOOKUP(DATE(YEAR(F2611),MONTH(F2611),1),IGPM!A:B,2,1))*H2611</f>
        <v>15507.49389344211</v>
      </c>
      <c r="N2611" s="26" t="s">
        <v>28</v>
      </c>
      <c r="O2611" s="26" t="s">
        <v>29</v>
      </c>
      <c r="P2611" s="25">
        <v>-25839.79</v>
      </c>
      <c r="Q2611" s="25">
        <v>0</v>
      </c>
      <c r="R2611" s="25">
        <v>55435.381461879268</v>
      </c>
      <c r="S2611" s="25">
        <v>-55435.381461879268</v>
      </c>
      <c r="T2611" s="27">
        <v>0</v>
      </c>
    </row>
    <row r="2612" spans="1:20">
      <c r="A2612" s="28" t="s">
        <v>3088</v>
      </c>
      <c r="B2612" s="22" t="s">
        <v>768</v>
      </c>
      <c r="C2612" s="22" t="s">
        <v>82</v>
      </c>
      <c r="D2612" s="22" t="s">
        <v>33</v>
      </c>
      <c r="E2612" s="22" t="s">
        <v>26</v>
      </c>
      <c r="F2612" s="23">
        <v>41974</v>
      </c>
      <c r="G2612" s="24" t="s">
        <v>27</v>
      </c>
      <c r="H2612" s="25">
        <v>760.02</v>
      </c>
      <c r="I2612" s="25">
        <v>-760.02</v>
      </c>
      <c r="J2612" s="25">
        <v>0</v>
      </c>
      <c r="K2612" s="41">
        <f t="shared" si="84"/>
        <v>2014</v>
      </c>
      <c r="L2612" s="42">
        <f t="shared" si="83"/>
        <v>120</v>
      </c>
      <c r="M2612" s="39">
        <f>(VLOOKUP(DATE(2005,12,1),IGPM!A:B,2,1)/VLOOKUP(DATE(YEAR(F2612),MONTH(F2612),1),IGPM!A:B,2,1))*H2612</f>
        <v>456.11847112123866</v>
      </c>
      <c r="N2612" s="26" t="s">
        <v>28</v>
      </c>
      <c r="O2612" s="26" t="s">
        <v>29</v>
      </c>
      <c r="P2612" s="25">
        <v>-760.02</v>
      </c>
      <c r="Q2612" s="25">
        <v>0</v>
      </c>
      <c r="R2612" s="25">
        <v>1630.5085536166307</v>
      </c>
      <c r="S2612" s="25">
        <v>-1630.5085536166307</v>
      </c>
      <c r="T2612" s="27">
        <v>0</v>
      </c>
    </row>
    <row r="2613" spans="1:20">
      <c r="A2613" s="28" t="s">
        <v>3089</v>
      </c>
      <c r="B2613" s="22" t="s">
        <v>243</v>
      </c>
      <c r="C2613" s="22" t="s">
        <v>24</v>
      </c>
      <c r="D2613" s="22" t="s">
        <v>33</v>
      </c>
      <c r="E2613" s="22" t="s">
        <v>26</v>
      </c>
      <c r="F2613" s="23">
        <v>41974</v>
      </c>
      <c r="G2613" s="24" t="s">
        <v>27</v>
      </c>
      <c r="H2613" s="25">
        <v>25839.79</v>
      </c>
      <c r="I2613" s="25">
        <v>-25839.79</v>
      </c>
      <c r="J2613" s="25">
        <v>0</v>
      </c>
      <c r="K2613" s="41">
        <f t="shared" si="84"/>
        <v>2014</v>
      </c>
      <c r="L2613" s="42">
        <f t="shared" si="83"/>
        <v>120</v>
      </c>
      <c r="M2613" s="39">
        <f>(VLOOKUP(DATE(2005,12,1),IGPM!A:B,2,1)/VLOOKUP(DATE(YEAR(F2613),MONTH(F2613),1),IGPM!A:B,2,1))*H2613</f>
        <v>15507.49389344211</v>
      </c>
      <c r="N2613" s="26" t="s">
        <v>28</v>
      </c>
      <c r="O2613" s="26" t="s">
        <v>29</v>
      </c>
      <c r="P2613" s="25">
        <v>-25839.79</v>
      </c>
      <c r="Q2613" s="25">
        <v>0</v>
      </c>
      <c r="R2613" s="25">
        <v>55435.381461879268</v>
      </c>
      <c r="S2613" s="25">
        <v>-55435.381461879268</v>
      </c>
      <c r="T2613" s="27">
        <v>0</v>
      </c>
    </row>
    <row r="2614" spans="1:20">
      <c r="A2614" s="28" t="s">
        <v>3090</v>
      </c>
      <c r="B2614" s="22" t="s">
        <v>68</v>
      </c>
      <c r="C2614" s="22" t="s">
        <v>69</v>
      </c>
      <c r="D2614" s="22" t="s">
        <v>33</v>
      </c>
      <c r="E2614" s="22" t="s">
        <v>26</v>
      </c>
      <c r="F2614" s="23">
        <v>41974</v>
      </c>
      <c r="G2614" s="24" t="s">
        <v>27</v>
      </c>
      <c r="H2614" s="25">
        <v>186227.03</v>
      </c>
      <c r="I2614" s="25">
        <v>-84218.14</v>
      </c>
      <c r="J2614" s="25">
        <v>102008.89</v>
      </c>
      <c r="K2614" s="41">
        <f t="shared" si="84"/>
        <v>2014</v>
      </c>
      <c r="L2614" s="42">
        <f t="shared" si="83"/>
        <v>265.34952683590495</v>
      </c>
      <c r="M2614" s="39">
        <f>(VLOOKUP(DATE(2005,12,1),IGPM!A:B,2,1)/VLOOKUP(DATE(YEAR(F2614),MONTH(F2614),1),IGPM!A:B,2,1))*H2614</f>
        <v>111762.30652489283</v>
      </c>
      <c r="N2614" s="26" t="s">
        <v>28</v>
      </c>
      <c r="O2614" s="26" t="s">
        <v>29</v>
      </c>
      <c r="P2614" s="25">
        <v>-84218.14</v>
      </c>
      <c r="Q2614" s="25">
        <v>102008.89</v>
      </c>
      <c r="R2614" s="25">
        <v>399522.07222128485</v>
      </c>
      <c r="S2614" s="25">
        <v>-180677.34749043829</v>
      </c>
      <c r="T2614" s="27">
        <v>218844.72473084656</v>
      </c>
    </row>
    <row r="2615" spans="1:20">
      <c r="A2615" s="28" t="s">
        <v>3091</v>
      </c>
      <c r="B2615" s="22" t="s">
        <v>241</v>
      </c>
      <c r="C2615" s="22" t="s">
        <v>24</v>
      </c>
      <c r="D2615" s="22" t="s">
        <v>33</v>
      </c>
      <c r="E2615" s="22" t="s">
        <v>26</v>
      </c>
      <c r="F2615" s="23">
        <v>41974</v>
      </c>
      <c r="G2615" s="24" t="s">
        <v>27</v>
      </c>
      <c r="H2615" s="25">
        <v>2279.98</v>
      </c>
      <c r="I2615" s="25">
        <v>-2279.98</v>
      </c>
      <c r="J2615" s="25">
        <v>0</v>
      </c>
      <c r="K2615" s="41">
        <f t="shared" si="84"/>
        <v>2014</v>
      </c>
      <c r="L2615" s="42">
        <f t="shared" si="83"/>
        <v>119.99999999999999</v>
      </c>
      <c r="M2615" s="39">
        <f>(VLOOKUP(DATE(2005,12,1),IGPM!A:B,2,1)/VLOOKUP(DATE(YEAR(F2615),MONTH(F2615),1),IGPM!A:B,2,1))*H2615</f>
        <v>1368.3074021565244</v>
      </c>
      <c r="N2615" s="26" t="s">
        <v>28</v>
      </c>
      <c r="O2615" s="26" t="s">
        <v>29</v>
      </c>
      <c r="P2615" s="25">
        <v>-2279.98</v>
      </c>
      <c r="Q2615" s="25">
        <v>0</v>
      </c>
      <c r="R2615" s="25">
        <v>4891.3540328870895</v>
      </c>
      <c r="S2615" s="25">
        <v>-4891.3540328870895</v>
      </c>
      <c r="T2615" s="27">
        <v>0</v>
      </c>
    </row>
    <row r="2616" spans="1:20">
      <c r="A2616" s="28" t="s">
        <v>3092</v>
      </c>
      <c r="B2616" s="22" t="s">
        <v>399</v>
      </c>
      <c r="C2616" s="22" t="s">
        <v>32</v>
      </c>
      <c r="D2616" s="22" t="s">
        <v>33</v>
      </c>
      <c r="E2616" s="22" t="s">
        <v>26</v>
      </c>
      <c r="F2616" s="23">
        <v>41974</v>
      </c>
      <c r="G2616" s="24" t="s">
        <v>27</v>
      </c>
      <c r="H2616" s="25">
        <v>6839.94</v>
      </c>
      <c r="I2616" s="25">
        <v>-3714.62</v>
      </c>
      <c r="J2616" s="25">
        <v>3125.3199999999997</v>
      </c>
      <c r="K2616" s="41">
        <f t="shared" si="84"/>
        <v>2014</v>
      </c>
      <c r="L2616" s="42">
        <f t="shared" si="83"/>
        <v>220.96279027195243</v>
      </c>
      <c r="M2616" s="39">
        <f>(VLOOKUP(DATE(2005,12,1),IGPM!A:B,2,1)/VLOOKUP(DATE(YEAR(F2616),MONTH(F2616),1),IGPM!A:B,2,1))*H2616</f>
        <v>4104.9222064695732</v>
      </c>
      <c r="N2616" s="26" t="s">
        <v>28</v>
      </c>
      <c r="O2616" s="26" t="s">
        <v>29</v>
      </c>
      <c r="P2616" s="25">
        <v>-3714.62</v>
      </c>
      <c r="Q2616" s="25">
        <v>3125.3199999999997</v>
      </c>
      <c r="R2616" s="25">
        <v>14674.062098661268</v>
      </c>
      <c r="S2616" s="25">
        <v>-7969.1582898284378</v>
      </c>
      <c r="T2616" s="27">
        <v>6704.9038088328307</v>
      </c>
    </row>
    <row r="2617" spans="1:20">
      <c r="A2617" s="28" t="s">
        <v>3093</v>
      </c>
      <c r="B2617" s="22" t="s">
        <v>2935</v>
      </c>
      <c r="C2617" s="22" t="s">
        <v>32</v>
      </c>
      <c r="D2617" s="22" t="s">
        <v>33</v>
      </c>
      <c r="E2617" s="22" t="s">
        <v>26</v>
      </c>
      <c r="F2617" s="23">
        <v>41974</v>
      </c>
      <c r="G2617" s="24" t="s">
        <v>27</v>
      </c>
      <c r="H2617" s="25">
        <v>147438.78</v>
      </c>
      <c r="I2617" s="25">
        <v>-85465.88</v>
      </c>
      <c r="J2617" s="25">
        <v>61972.899999999994</v>
      </c>
      <c r="K2617" s="41">
        <f t="shared" si="84"/>
        <v>2014</v>
      </c>
      <c r="L2617" s="42">
        <f t="shared" si="83"/>
        <v>207.01423304832292</v>
      </c>
      <c r="M2617" s="39">
        <f>(VLOOKUP(DATE(2005,12,1),IGPM!A:B,2,1)/VLOOKUP(DATE(YEAR(F2617),MONTH(F2617),1),IGPM!A:B,2,1))*H2617</f>
        <v>88483.922683061843</v>
      </c>
      <c r="N2617" s="26" t="s">
        <v>28</v>
      </c>
      <c r="O2617" s="26" t="s">
        <v>29</v>
      </c>
      <c r="P2617" s="25">
        <v>-85465.88</v>
      </c>
      <c r="Q2617" s="25">
        <v>61972.899999999994</v>
      </c>
      <c r="R2617" s="25">
        <v>316307.7181189977</v>
      </c>
      <c r="S2617" s="25">
        <v>-183354.18591928176</v>
      </c>
      <c r="T2617" s="27">
        <v>132953.53219971593</v>
      </c>
    </row>
    <row r="2618" spans="1:20">
      <c r="A2618" s="28" t="s">
        <v>3094</v>
      </c>
      <c r="B2618" s="22" t="s">
        <v>49</v>
      </c>
      <c r="C2618" s="22" t="s">
        <v>32</v>
      </c>
      <c r="D2618" s="22" t="s">
        <v>33</v>
      </c>
      <c r="E2618" s="22" t="s">
        <v>26</v>
      </c>
      <c r="F2618" s="23">
        <v>41974</v>
      </c>
      <c r="G2618" s="24" t="s">
        <v>27</v>
      </c>
      <c r="H2618" s="25">
        <v>41039.660000000003</v>
      </c>
      <c r="I2618" s="25">
        <v>-22897.38</v>
      </c>
      <c r="J2618" s="25">
        <v>18142.280000000002</v>
      </c>
      <c r="K2618" s="41">
        <f t="shared" si="84"/>
        <v>2014</v>
      </c>
      <c r="L2618" s="42">
        <f t="shared" si="83"/>
        <v>215.07959425925586</v>
      </c>
      <c r="M2618" s="39">
        <f>(VLOOKUP(DATE(2005,12,1),IGPM!A:B,2,1)/VLOOKUP(DATE(YEAR(F2618),MONTH(F2618),1),IGPM!A:B,2,1))*H2618</f>
        <v>24629.545241619242</v>
      </c>
      <c r="N2618" s="26" t="s">
        <v>28</v>
      </c>
      <c r="O2618" s="26" t="s">
        <v>29</v>
      </c>
      <c r="P2618" s="25">
        <v>-22897.38</v>
      </c>
      <c r="Q2618" s="25">
        <v>18142.280000000002</v>
      </c>
      <c r="R2618" s="25">
        <v>88044.415498958318</v>
      </c>
      <c r="S2618" s="25">
        <v>-49122.883536499525</v>
      </c>
      <c r="T2618" s="27">
        <v>38921.531962458794</v>
      </c>
    </row>
    <row r="2619" spans="1:20">
      <c r="A2619" s="28" t="s">
        <v>3095</v>
      </c>
      <c r="B2619" s="22" t="s">
        <v>49</v>
      </c>
      <c r="C2619" s="22" t="s">
        <v>32</v>
      </c>
      <c r="D2619" s="22" t="s">
        <v>33</v>
      </c>
      <c r="E2619" s="22" t="s">
        <v>26</v>
      </c>
      <c r="F2619" s="23">
        <v>41974</v>
      </c>
      <c r="G2619" s="24" t="s">
        <v>27</v>
      </c>
      <c r="H2619" s="25">
        <v>41039.660000000003</v>
      </c>
      <c r="I2619" s="25">
        <v>-22897.38</v>
      </c>
      <c r="J2619" s="25">
        <v>18142.280000000002</v>
      </c>
      <c r="K2619" s="41">
        <f t="shared" si="84"/>
        <v>2014</v>
      </c>
      <c r="L2619" s="42">
        <f t="shared" si="83"/>
        <v>215.07959425925586</v>
      </c>
      <c r="M2619" s="39">
        <f>(VLOOKUP(DATE(2005,12,1),IGPM!A:B,2,1)/VLOOKUP(DATE(YEAR(F2619),MONTH(F2619),1),IGPM!A:B,2,1))*H2619</f>
        <v>24629.545241619242</v>
      </c>
      <c r="N2619" s="26" t="s">
        <v>28</v>
      </c>
      <c r="O2619" s="26" t="s">
        <v>29</v>
      </c>
      <c r="P2619" s="25">
        <v>-22897.38</v>
      </c>
      <c r="Q2619" s="25">
        <v>18142.280000000002</v>
      </c>
      <c r="R2619" s="25">
        <v>88044.415498958318</v>
      </c>
      <c r="S2619" s="25">
        <v>-49122.883536499525</v>
      </c>
      <c r="T2619" s="27">
        <v>38921.531962458794</v>
      </c>
    </row>
    <row r="2620" spans="1:20">
      <c r="A2620" s="28" t="s">
        <v>3096</v>
      </c>
      <c r="B2620" s="22" t="s">
        <v>53</v>
      </c>
      <c r="C2620" s="22" t="s">
        <v>32</v>
      </c>
      <c r="D2620" s="22" t="s">
        <v>33</v>
      </c>
      <c r="E2620" s="22" t="s">
        <v>26</v>
      </c>
      <c r="F2620" s="23">
        <v>41974</v>
      </c>
      <c r="G2620" s="24" t="s">
        <v>27</v>
      </c>
      <c r="H2620" s="25">
        <v>35719.699999999997</v>
      </c>
      <c r="I2620" s="25">
        <v>-16544.64</v>
      </c>
      <c r="J2620" s="25">
        <v>19175.059999999998</v>
      </c>
      <c r="K2620" s="41">
        <f t="shared" si="84"/>
        <v>2014</v>
      </c>
      <c r="L2620" s="42">
        <f t="shared" si="83"/>
        <v>259.07871068817457</v>
      </c>
      <c r="M2620" s="39">
        <f>(VLOOKUP(DATE(2005,12,1),IGPM!A:B,2,1)/VLOOKUP(DATE(YEAR(F2620),MONTH(F2620),1),IGPM!A:B,2,1))*H2620</f>
        <v>21436.823968986748</v>
      </c>
      <c r="N2620" s="26" t="s">
        <v>28</v>
      </c>
      <c r="O2620" s="26" t="s">
        <v>29</v>
      </c>
      <c r="P2620" s="25">
        <v>-16544.64</v>
      </c>
      <c r="Q2620" s="25">
        <v>19175.059999999998</v>
      </c>
      <c r="R2620" s="25">
        <v>76631.241786558196</v>
      </c>
      <c r="S2620" s="25">
        <v>-35494.035731306874</v>
      </c>
      <c r="T2620" s="27">
        <v>41137.206055251321</v>
      </c>
    </row>
    <row r="2621" spans="1:20">
      <c r="A2621" s="28" t="s">
        <v>3097</v>
      </c>
      <c r="B2621" s="22" t="s">
        <v>53</v>
      </c>
      <c r="C2621" s="22" t="s">
        <v>32</v>
      </c>
      <c r="D2621" s="22" t="s">
        <v>33</v>
      </c>
      <c r="E2621" s="22" t="s">
        <v>26</v>
      </c>
      <c r="F2621" s="23">
        <v>41974</v>
      </c>
      <c r="G2621" s="24" t="s">
        <v>27</v>
      </c>
      <c r="H2621" s="25">
        <v>35719.699999999997</v>
      </c>
      <c r="I2621" s="25">
        <v>-16544.64</v>
      </c>
      <c r="J2621" s="25">
        <v>19175.059999999998</v>
      </c>
      <c r="K2621" s="41">
        <f t="shared" si="84"/>
        <v>2014</v>
      </c>
      <c r="L2621" s="42">
        <f t="shared" si="83"/>
        <v>259.07871068817457</v>
      </c>
      <c r="M2621" s="39">
        <f>(VLOOKUP(DATE(2005,12,1),IGPM!A:B,2,1)/VLOOKUP(DATE(YEAR(F2621),MONTH(F2621),1),IGPM!A:B,2,1))*H2621</f>
        <v>21436.823968986748</v>
      </c>
      <c r="N2621" s="26" t="s">
        <v>28</v>
      </c>
      <c r="O2621" s="26" t="s">
        <v>29</v>
      </c>
      <c r="P2621" s="25">
        <v>-16544.64</v>
      </c>
      <c r="Q2621" s="25">
        <v>19175.059999999998</v>
      </c>
      <c r="R2621" s="25">
        <v>76631.241786558196</v>
      </c>
      <c r="S2621" s="25">
        <v>-35494.035731306874</v>
      </c>
      <c r="T2621" s="27">
        <v>41137.206055251321</v>
      </c>
    </row>
    <row r="2622" spans="1:20">
      <c r="A2622" s="28" t="s">
        <v>3098</v>
      </c>
      <c r="B2622" s="22" t="s">
        <v>867</v>
      </c>
      <c r="C2622" s="22" t="s">
        <v>32</v>
      </c>
      <c r="D2622" s="22" t="s">
        <v>33</v>
      </c>
      <c r="E2622" s="22" t="s">
        <v>26</v>
      </c>
      <c r="F2622" s="23">
        <v>41974</v>
      </c>
      <c r="G2622" s="24" t="s">
        <v>27</v>
      </c>
      <c r="H2622" s="25">
        <v>35719.699999999997</v>
      </c>
      <c r="I2622" s="25">
        <v>-16544.64</v>
      </c>
      <c r="J2622" s="25">
        <v>19175.059999999998</v>
      </c>
      <c r="K2622" s="41">
        <f t="shared" si="84"/>
        <v>2014</v>
      </c>
      <c r="L2622" s="42">
        <f t="shared" si="83"/>
        <v>259.07871068817457</v>
      </c>
      <c r="M2622" s="39">
        <f>(VLOOKUP(DATE(2005,12,1),IGPM!A:B,2,1)/VLOOKUP(DATE(YEAR(F2622),MONTH(F2622),1),IGPM!A:B,2,1))*H2622</f>
        <v>21436.823968986748</v>
      </c>
      <c r="N2622" s="26" t="s">
        <v>28</v>
      </c>
      <c r="O2622" s="26" t="s">
        <v>29</v>
      </c>
      <c r="P2622" s="25">
        <v>-16544.64</v>
      </c>
      <c r="Q2622" s="25">
        <v>19175.059999999998</v>
      </c>
      <c r="R2622" s="25">
        <v>76631.241786558196</v>
      </c>
      <c r="S2622" s="25">
        <v>-35494.035731306874</v>
      </c>
      <c r="T2622" s="27">
        <v>41137.206055251321</v>
      </c>
    </row>
    <row r="2623" spans="1:20">
      <c r="A2623" s="28" t="s">
        <v>3099</v>
      </c>
      <c r="B2623" s="22" t="s">
        <v>867</v>
      </c>
      <c r="C2623" s="22" t="s">
        <v>32</v>
      </c>
      <c r="D2623" s="22" t="s">
        <v>33</v>
      </c>
      <c r="E2623" s="22" t="s">
        <v>26</v>
      </c>
      <c r="F2623" s="23">
        <v>41974</v>
      </c>
      <c r="G2623" s="24" t="s">
        <v>27</v>
      </c>
      <c r="H2623" s="25">
        <v>35719.699999999997</v>
      </c>
      <c r="I2623" s="25">
        <v>-16544.64</v>
      </c>
      <c r="J2623" s="25">
        <v>19175.059999999998</v>
      </c>
      <c r="K2623" s="41">
        <f t="shared" si="84"/>
        <v>2014</v>
      </c>
      <c r="L2623" s="42">
        <f t="shared" si="83"/>
        <v>259.07871068817457</v>
      </c>
      <c r="M2623" s="39">
        <f>(VLOOKUP(DATE(2005,12,1),IGPM!A:B,2,1)/VLOOKUP(DATE(YEAR(F2623),MONTH(F2623),1),IGPM!A:B,2,1))*H2623</f>
        <v>21436.823968986748</v>
      </c>
      <c r="N2623" s="26" t="s">
        <v>28</v>
      </c>
      <c r="O2623" s="26" t="s">
        <v>29</v>
      </c>
      <c r="P2623" s="25">
        <v>-16544.64</v>
      </c>
      <c r="Q2623" s="25">
        <v>19175.059999999998</v>
      </c>
      <c r="R2623" s="25">
        <v>76631.241786558196</v>
      </c>
      <c r="S2623" s="25">
        <v>-35494.035731306874</v>
      </c>
      <c r="T2623" s="27">
        <v>41137.206055251321</v>
      </c>
    </row>
    <row r="2624" spans="1:20">
      <c r="A2624" s="28" t="s">
        <v>3100</v>
      </c>
      <c r="B2624" s="22" t="s">
        <v>3101</v>
      </c>
      <c r="C2624" s="22" t="s">
        <v>32</v>
      </c>
      <c r="D2624" s="22" t="s">
        <v>33</v>
      </c>
      <c r="E2624" s="22" t="s">
        <v>26</v>
      </c>
      <c r="F2624" s="23">
        <v>41974</v>
      </c>
      <c r="G2624" s="24" t="s">
        <v>27</v>
      </c>
      <c r="H2624" s="25">
        <v>28879.759999999998</v>
      </c>
      <c r="I2624" s="25">
        <v>-14706.01</v>
      </c>
      <c r="J2624" s="25">
        <v>14173.749999999998</v>
      </c>
      <c r="K2624" s="41">
        <f t="shared" si="84"/>
        <v>2014</v>
      </c>
      <c r="L2624" s="42">
        <f t="shared" si="83"/>
        <v>235.65679609900982</v>
      </c>
      <c r="M2624" s="39">
        <f>(VLOOKUP(DATE(2005,12,1),IGPM!A:B,2,1)/VLOOKUP(DATE(YEAR(F2624),MONTH(F2624),1),IGPM!A:B,2,1))*H2624</f>
        <v>17331.901762517173</v>
      </c>
      <c r="N2624" s="26" t="s">
        <v>28</v>
      </c>
      <c r="O2624" s="26" t="s">
        <v>29</v>
      </c>
      <c r="P2624" s="25">
        <v>-14706.01</v>
      </c>
      <c r="Q2624" s="25">
        <v>14173.749999999998</v>
      </c>
      <c r="R2624" s="25">
        <v>61957.179687896933</v>
      </c>
      <c r="S2624" s="25">
        <v>-31549.5317157071</v>
      </c>
      <c r="T2624" s="27">
        <v>30407.647972189832</v>
      </c>
    </row>
    <row r="2625" spans="1:20">
      <c r="A2625" s="28" t="s">
        <v>3102</v>
      </c>
      <c r="B2625" s="22" t="s">
        <v>3103</v>
      </c>
      <c r="C2625" s="22" t="s">
        <v>32</v>
      </c>
      <c r="D2625" s="22" t="s">
        <v>33</v>
      </c>
      <c r="E2625" s="22" t="s">
        <v>26</v>
      </c>
      <c r="F2625" s="23">
        <v>41974</v>
      </c>
      <c r="G2625" s="24" t="s">
        <v>27</v>
      </c>
      <c r="H2625" s="25">
        <v>38759.68</v>
      </c>
      <c r="I2625" s="25">
        <v>-24499.4</v>
      </c>
      <c r="J2625" s="25">
        <v>14260.279999999999</v>
      </c>
      <c r="K2625" s="41">
        <f t="shared" si="84"/>
        <v>2014</v>
      </c>
      <c r="L2625" s="42">
        <f t="shared" si="83"/>
        <v>189.84797995052938</v>
      </c>
      <c r="M2625" s="39">
        <f>(VLOOKUP(DATE(2005,12,1),IGPM!A:B,2,1)/VLOOKUP(DATE(YEAR(F2625),MONTH(F2625),1),IGPM!A:B,2,1))*H2625</f>
        <v>23261.237839462712</v>
      </c>
      <c r="N2625" s="26" t="s">
        <v>28</v>
      </c>
      <c r="O2625" s="26" t="s">
        <v>29</v>
      </c>
      <c r="P2625" s="25">
        <v>-24499.4</v>
      </c>
      <c r="Q2625" s="25">
        <v>14260.279999999999</v>
      </c>
      <c r="R2625" s="25">
        <v>83153.061466071231</v>
      </c>
      <c r="S2625" s="25">
        <v>-52559.776398614893</v>
      </c>
      <c r="T2625" s="27">
        <v>30593.285067456338</v>
      </c>
    </row>
    <row r="2626" spans="1:20">
      <c r="A2626" s="28" t="s">
        <v>3104</v>
      </c>
      <c r="B2626" s="22" t="s">
        <v>3101</v>
      </c>
      <c r="C2626" s="22" t="s">
        <v>32</v>
      </c>
      <c r="D2626" s="22" t="s">
        <v>33</v>
      </c>
      <c r="E2626" s="22" t="s">
        <v>26</v>
      </c>
      <c r="F2626" s="23">
        <v>41974</v>
      </c>
      <c r="G2626" s="24" t="s">
        <v>27</v>
      </c>
      <c r="H2626" s="25">
        <v>28879.759999999998</v>
      </c>
      <c r="I2626" s="25">
        <v>-14706.01</v>
      </c>
      <c r="J2626" s="25">
        <v>14173.749999999998</v>
      </c>
      <c r="K2626" s="41">
        <f t="shared" si="84"/>
        <v>2014</v>
      </c>
      <c r="L2626" s="42">
        <f t="shared" si="83"/>
        <v>235.65679609900982</v>
      </c>
      <c r="M2626" s="39">
        <f>(VLOOKUP(DATE(2005,12,1),IGPM!A:B,2,1)/VLOOKUP(DATE(YEAR(F2626),MONTH(F2626),1),IGPM!A:B,2,1))*H2626</f>
        <v>17331.901762517173</v>
      </c>
      <c r="N2626" s="26" t="s">
        <v>28</v>
      </c>
      <c r="O2626" s="26" t="s">
        <v>29</v>
      </c>
      <c r="P2626" s="25">
        <v>-14706.01</v>
      </c>
      <c r="Q2626" s="25">
        <v>14173.749999999998</v>
      </c>
      <c r="R2626" s="25">
        <v>61957.179687896933</v>
      </c>
      <c r="S2626" s="25">
        <v>-31549.5317157071</v>
      </c>
      <c r="T2626" s="27">
        <v>30407.647972189832</v>
      </c>
    </row>
    <row r="2627" spans="1:20">
      <c r="A2627" s="28" t="s">
        <v>3105</v>
      </c>
      <c r="B2627" s="22" t="s">
        <v>3103</v>
      </c>
      <c r="C2627" s="22" t="s">
        <v>32</v>
      </c>
      <c r="D2627" s="22" t="s">
        <v>33</v>
      </c>
      <c r="E2627" s="22" t="s">
        <v>26</v>
      </c>
      <c r="F2627" s="23">
        <v>41974</v>
      </c>
      <c r="G2627" s="24" t="s">
        <v>27</v>
      </c>
      <c r="H2627" s="25">
        <v>38759.68</v>
      </c>
      <c r="I2627" s="25">
        <v>-24499.4</v>
      </c>
      <c r="J2627" s="25">
        <v>14260.279999999999</v>
      </c>
      <c r="K2627" s="41">
        <f t="shared" si="84"/>
        <v>2014</v>
      </c>
      <c r="L2627" s="42">
        <f t="shared" ref="L2627:L2690" si="85">IFERROR((DATEDIF(F2627,DATE(2024,12,31),"M")*H2627)/(H2627-J2627),12*_xlfn.NUMBERVALUE(LEFT(G2627,3)))</f>
        <v>189.84797995052938</v>
      </c>
      <c r="M2627" s="39">
        <f>(VLOOKUP(DATE(2005,12,1),IGPM!A:B,2,1)/VLOOKUP(DATE(YEAR(F2627),MONTH(F2627),1),IGPM!A:B,2,1))*H2627</f>
        <v>23261.237839462712</v>
      </c>
      <c r="N2627" s="26" t="s">
        <v>28</v>
      </c>
      <c r="O2627" s="26" t="s">
        <v>29</v>
      </c>
      <c r="P2627" s="25">
        <v>-24499.4</v>
      </c>
      <c r="Q2627" s="25">
        <v>14260.279999999999</v>
      </c>
      <c r="R2627" s="25">
        <v>83153.061466071231</v>
      </c>
      <c r="S2627" s="25">
        <v>-52559.776398614893</v>
      </c>
      <c r="T2627" s="27">
        <v>30593.285067456338</v>
      </c>
    </row>
    <row r="2628" spans="1:20">
      <c r="A2628" s="28" t="s">
        <v>3106</v>
      </c>
      <c r="B2628" s="22" t="s">
        <v>3101</v>
      </c>
      <c r="C2628" s="22" t="s">
        <v>32</v>
      </c>
      <c r="D2628" s="22" t="s">
        <v>33</v>
      </c>
      <c r="E2628" s="22" t="s">
        <v>26</v>
      </c>
      <c r="F2628" s="23">
        <v>41974</v>
      </c>
      <c r="G2628" s="24" t="s">
        <v>27</v>
      </c>
      <c r="H2628" s="25">
        <v>28879.759999999998</v>
      </c>
      <c r="I2628" s="25">
        <v>-14706.01</v>
      </c>
      <c r="J2628" s="25">
        <v>14173.749999999998</v>
      </c>
      <c r="K2628" s="41">
        <f t="shared" si="84"/>
        <v>2014</v>
      </c>
      <c r="L2628" s="42">
        <f t="shared" si="85"/>
        <v>235.65679609900982</v>
      </c>
      <c r="M2628" s="39">
        <f>(VLOOKUP(DATE(2005,12,1),IGPM!A:B,2,1)/VLOOKUP(DATE(YEAR(F2628),MONTH(F2628),1),IGPM!A:B,2,1))*H2628</f>
        <v>17331.901762517173</v>
      </c>
      <c r="N2628" s="26" t="s">
        <v>28</v>
      </c>
      <c r="O2628" s="26" t="s">
        <v>29</v>
      </c>
      <c r="P2628" s="25">
        <v>-14706.01</v>
      </c>
      <c r="Q2628" s="25">
        <v>14173.749999999998</v>
      </c>
      <c r="R2628" s="25">
        <v>61957.179687896933</v>
      </c>
      <c r="S2628" s="25">
        <v>-31549.5317157071</v>
      </c>
      <c r="T2628" s="27">
        <v>30407.647972189832</v>
      </c>
    </row>
    <row r="2629" spans="1:20">
      <c r="A2629" s="28" t="s">
        <v>3107</v>
      </c>
      <c r="B2629" s="22" t="s">
        <v>3103</v>
      </c>
      <c r="C2629" s="22" t="s">
        <v>32</v>
      </c>
      <c r="D2629" s="22" t="s">
        <v>33</v>
      </c>
      <c r="E2629" s="22" t="s">
        <v>26</v>
      </c>
      <c r="F2629" s="23">
        <v>41974</v>
      </c>
      <c r="G2629" s="24" t="s">
        <v>27</v>
      </c>
      <c r="H2629" s="25">
        <v>38759.68</v>
      </c>
      <c r="I2629" s="25">
        <v>-24499.4</v>
      </c>
      <c r="J2629" s="25">
        <v>14260.279999999999</v>
      </c>
      <c r="K2629" s="41">
        <f t="shared" ref="K2629:K2692" si="86">YEAR(F2629)</f>
        <v>2014</v>
      </c>
      <c r="L2629" s="42">
        <f t="shared" si="85"/>
        <v>189.84797995052938</v>
      </c>
      <c r="M2629" s="39">
        <f>(VLOOKUP(DATE(2005,12,1),IGPM!A:B,2,1)/VLOOKUP(DATE(YEAR(F2629),MONTH(F2629),1),IGPM!A:B,2,1))*H2629</f>
        <v>23261.237839462712</v>
      </c>
      <c r="N2629" s="26" t="s">
        <v>28</v>
      </c>
      <c r="O2629" s="26" t="s">
        <v>29</v>
      </c>
      <c r="P2629" s="25">
        <v>-24499.4</v>
      </c>
      <c r="Q2629" s="25">
        <v>14260.279999999999</v>
      </c>
      <c r="R2629" s="25">
        <v>83153.061466071231</v>
      </c>
      <c r="S2629" s="25">
        <v>-52559.776398614893</v>
      </c>
      <c r="T2629" s="27">
        <v>30593.285067456338</v>
      </c>
    </row>
    <row r="2630" spans="1:20">
      <c r="A2630" s="28" t="s">
        <v>3108</v>
      </c>
      <c r="B2630" s="22" t="s">
        <v>68</v>
      </c>
      <c r="C2630" s="22" t="s">
        <v>69</v>
      </c>
      <c r="D2630" s="22" t="s">
        <v>33</v>
      </c>
      <c r="E2630" s="22" t="s">
        <v>26</v>
      </c>
      <c r="F2630" s="23">
        <v>41974</v>
      </c>
      <c r="G2630" s="24" t="s">
        <v>27</v>
      </c>
      <c r="H2630" s="25">
        <v>3272532.82</v>
      </c>
      <c r="I2630" s="25">
        <v>-1415441.76</v>
      </c>
      <c r="J2630" s="25">
        <v>1857091.0599999998</v>
      </c>
      <c r="K2630" s="41">
        <f t="shared" si="86"/>
        <v>2014</v>
      </c>
      <c r="L2630" s="42">
        <f t="shared" si="85"/>
        <v>277.4426680755837</v>
      </c>
      <c r="M2630" s="39">
        <f>(VLOOKUP(DATE(2005,12,1),IGPM!A:B,2,1)/VLOOKUP(DATE(YEAR(F2630),MONTH(F2630),1),IGPM!A:B,2,1))*H2630</f>
        <v>1963978.1407758687</v>
      </c>
      <c r="N2630" s="26" t="s">
        <v>28</v>
      </c>
      <c r="O2630" s="26" t="s">
        <v>29</v>
      </c>
      <c r="P2630" s="25">
        <v>-1415441.76</v>
      </c>
      <c r="Q2630" s="25">
        <v>1857091.0599999998</v>
      </c>
      <c r="R2630" s="25">
        <v>7020726.7637708923</v>
      </c>
      <c r="S2630" s="25">
        <v>-3036617.3216838744</v>
      </c>
      <c r="T2630" s="27">
        <v>3984109.4420870179</v>
      </c>
    </row>
    <row r="2631" spans="1:20">
      <c r="A2631" s="28" t="s">
        <v>3109</v>
      </c>
      <c r="B2631" s="22" t="s">
        <v>68</v>
      </c>
      <c r="C2631" s="22" t="s">
        <v>69</v>
      </c>
      <c r="D2631" s="22" t="s">
        <v>33</v>
      </c>
      <c r="E2631" s="22" t="s">
        <v>26</v>
      </c>
      <c r="F2631" s="23">
        <v>41974</v>
      </c>
      <c r="G2631" s="24" t="s">
        <v>27</v>
      </c>
      <c r="H2631" s="25">
        <v>3272532.82</v>
      </c>
      <c r="I2631" s="25">
        <v>-1415441.76</v>
      </c>
      <c r="J2631" s="25">
        <v>1857091.0599999998</v>
      </c>
      <c r="K2631" s="41">
        <f t="shared" si="86"/>
        <v>2014</v>
      </c>
      <c r="L2631" s="42">
        <f t="shared" si="85"/>
        <v>277.4426680755837</v>
      </c>
      <c r="M2631" s="39">
        <f>(VLOOKUP(DATE(2005,12,1),IGPM!A:B,2,1)/VLOOKUP(DATE(YEAR(F2631),MONTH(F2631),1),IGPM!A:B,2,1))*H2631</f>
        <v>1963978.1407758687</v>
      </c>
      <c r="N2631" s="26" t="s">
        <v>28</v>
      </c>
      <c r="O2631" s="26" t="s">
        <v>29</v>
      </c>
      <c r="P2631" s="25">
        <v>-1415441.76</v>
      </c>
      <c r="Q2631" s="25">
        <v>1857091.0599999998</v>
      </c>
      <c r="R2631" s="25">
        <v>7020726.7637708923</v>
      </c>
      <c r="S2631" s="25">
        <v>-3036617.3216838744</v>
      </c>
      <c r="T2631" s="27">
        <v>3984109.4420870179</v>
      </c>
    </row>
    <row r="2632" spans="1:20">
      <c r="A2632" s="28" t="s">
        <v>3110</v>
      </c>
      <c r="B2632" s="22" t="s">
        <v>899</v>
      </c>
      <c r="C2632" s="22" t="s">
        <v>32</v>
      </c>
      <c r="D2632" s="22" t="s">
        <v>33</v>
      </c>
      <c r="E2632" s="22" t="s">
        <v>26</v>
      </c>
      <c r="F2632" s="23">
        <v>41974</v>
      </c>
      <c r="G2632" s="24" t="s">
        <v>27</v>
      </c>
      <c r="H2632" s="25">
        <v>3039.97</v>
      </c>
      <c r="I2632" s="25">
        <v>-1852.27</v>
      </c>
      <c r="J2632" s="25">
        <v>1187.6999999999998</v>
      </c>
      <c r="K2632" s="41">
        <f t="shared" si="86"/>
        <v>2014</v>
      </c>
      <c r="L2632" s="42">
        <f t="shared" si="85"/>
        <v>196.94558568675191</v>
      </c>
      <c r="M2632" s="39">
        <f>(VLOOKUP(DATE(2005,12,1),IGPM!A:B,2,1)/VLOOKUP(DATE(YEAR(F2632),MONTH(F2632),1),IGPM!A:B,2,1))*H2632</f>
        <v>1824.4078690750662</v>
      </c>
      <c r="N2632" s="26" t="s">
        <v>28</v>
      </c>
      <c r="O2632" s="26" t="s">
        <v>29</v>
      </c>
      <c r="P2632" s="25">
        <v>-1852.27</v>
      </c>
      <c r="Q2632" s="25">
        <v>1187.6999999999998</v>
      </c>
      <c r="R2632" s="25">
        <v>6521.7982260176686</v>
      </c>
      <c r="S2632" s="25">
        <v>-3973.7665832576467</v>
      </c>
      <c r="T2632" s="27">
        <v>2548.0316427600219</v>
      </c>
    </row>
    <row r="2633" spans="1:20">
      <c r="A2633" s="28" t="s">
        <v>3111</v>
      </c>
      <c r="B2633" s="22" t="s">
        <v>899</v>
      </c>
      <c r="C2633" s="22" t="s">
        <v>32</v>
      </c>
      <c r="D2633" s="22" t="s">
        <v>33</v>
      </c>
      <c r="E2633" s="22" t="s">
        <v>26</v>
      </c>
      <c r="F2633" s="23">
        <v>41974</v>
      </c>
      <c r="G2633" s="24" t="s">
        <v>27</v>
      </c>
      <c r="H2633" s="25">
        <v>3039.97</v>
      </c>
      <c r="I2633" s="25">
        <v>-1852.27</v>
      </c>
      <c r="J2633" s="25">
        <v>1187.6999999999998</v>
      </c>
      <c r="K2633" s="41">
        <f t="shared" si="86"/>
        <v>2014</v>
      </c>
      <c r="L2633" s="42">
        <f t="shared" si="85"/>
        <v>196.94558568675191</v>
      </c>
      <c r="M2633" s="39">
        <f>(VLOOKUP(DATE(2005,12,1),IGPM!A:B,2,1)/VLOOKUP(DATE(YEAR(F2633),MONTH(F2633),1),IGPM!A:B,2,1))*H2633</f>
        <v>1824.4078690750662</v>
      </c>
      <c r="N2633" s="26" t="s">
        <v>28</v>
      </c>
      <c r="O2633" s="26" t="s">
        <v>29</v>
      </c>
      <c r="P2633" s="25">
        <v>-1852.27</v>
      </c>
      <c r="Q2633" s="25">
        <v>1187.6999999999998</v>
      </c>
      <c r="R2633" s="25">
        <v>6521.7982260176686</v>
      </c>
      <c r="S2633" s="25">
        <v>-3973.7665832576467</v>
      </c>
      <c r="T2633" s="27">
        <v>2548.0316427600219</v>
      </c>
    </row>
    <row r="2634" spans="1:20">
      <c r="A2634" s="28" t="s">
        <v>3112</v>
      </c>
      <c r="B2634" s="22" t="s">
        <v>899</v>
      </c>
      <c r="C2634" s="22" t="s">
        <v>32</v>
      </c>
      <c r="D2634" s="22" t="s">
        <v>33</v>
      </c>
      <c r="E2634" s="22" t="s">
        <v>26</v>
      </c>
      <c r="F2634" s="23">
        <v>41974</v>
      </c>
      <c r="G2634" s="24" t="s">
        <v>27</v>
      </c>
      <c r="H2634" s="25">
        <v>3039.97</v>
      </c>
      <c r="I2634" s="25">
        <v>-1852.27</v>
      </c>
      <c r="J2634" s="25">
        <v>1187.6999999999998</v>
      </c>
      <c r="K2634" s="41">
        <f t="shared" si="86"/>
        <v>2014</v>
      </c>
      <c r="L2634" s="42">
        <f t="shared" si="85"/>
        <v>196.94558568675191</v>
      </c>
      <c r="M2634" s="39">
        <f>(VLOOKUP(DATE(2005,12,1),IGPM!A:B,2,1)/VLOOKUP(DATE(YEAR(F2634),MONTH(F2634),1),IGPM!A:B,2,1))*H2634</f>
        <v>1824.4078690750662</v>
      </c>
      <c r="N2634" s="26" t="s">
        <v>28</v>
      </c>
      <c r="O2634" s="26" t="s">
        <v>29</v>
      </c>
      <c r="P2634" s="25">
        <v>-1852.27</v>
      </c>
      <c r="Q2634" s="25">
        <v>1187.6999999999998</v>
      </c>
      <c r="R2634" s="25">
        <v>6521.7982260176686</v>
      </c>
      <c r="S2634" s="25">
        <v>-3973.7665832576467</v>
      </c>
      <c r="T2634" s="27">
        <v>2548.0316427600219</v>
      </c>
    </row>
    <row r="2635" spans="1:20">
      <c r="A2635" s="28" t="s">
        <v>3113</v>
      </c>
      <c r="B2635" s="22" t="s">
        <v>3114</v>
      </c>
      <c r="C2635" s="22" t="s">
        <v>32</v>
      </c>
      <c r="D2635" s="22" t="s">
        <v>33</v>
      </c>
      <c r="E2635" s="22" t="s">
        <v>26</v>
      </c>
      <c r="F2635" s="23">
        <v>41974</v>
      </c>
      <c r="G2635" s="24" t="s">
        <v>27</v>
      </c>
      <c r="H2635" s="25">
        <v>28879.759999999998</v>
      </c>
      <c r="I2635" s="25">
        <v>-14706.01</v>
      </c>
      <c r="J2635" s="25">
        <v>14173.749999999998</v>
      </c>
      <c r="K2635" s="41">
        <f t="shared" si="86"/>
        <v>2014</v>
      </c>
      <c r="L2635" s="42">
        <f t="shared" si="85"/>
        <v>235.65679609900982</v>
      </c>
      <c r="M2635" s="39">
        <f>(VLOOKUP(DATE(2005,12,1),IGPM!A:B,2,1)/VLOOKUP(DATE(YEAR(F2635),MONTH(F2635),1),IGPM!A:B,2,1))*H2635</f>
        <v>17331.901762517173</v>
      </c>
      <c r="N2635" s="26" t="s">
        <v>28</v>
      </c>
      <c r="O2635" s="26" t="s">
        <v>29</v>
      </c>
      <c r="P2635" s="25">
        <v>-14706.01</v>
      </c>
      <c r="Q2635" s="25">
        <v>14173.749999999998</v>
      </c>
      <c r="R2635" s="25">
        <v>61957.179687896933</v>
      </c>
      <c r="S2635" s="25">
        <v>-31549.5317157071</v>
      </c>
      <c r="T2635" s="27">
        <v>30407.647972189832</v>
      </c>
    </row>
    <row r="2636" spans="1:20">
      <c r="A2636" s="28" t="s">
        <v>3115</v>
      </c>
      <c r="B2636" s="22" t="s">
        <v>3116</v>
      </c>
      <c r="C2636" s="22" t="s">
        <v>32</v>
      </c>
      <c r="D2636" s="22" t="s">
        <v>33</v>
      </c>
      <c r="E2636" s="22" t="s">
        <v>26</v>
      </c>
      <c r="F2636" s="23">
        <v>41974</v>
      </c>
      <c r="G2636" s="24" t="s">
        <v>27</v>
      </c>
      <c r="H2636" s="25">
        <v>38759.68</v>
      </c>
      <c r="I2636" s="25">
        <v>-24499.4</v>
      </c>
      <c r="J2636" s="25">
        <v>14260.279999999999</v>
      </c>
      <c r="K2636" s="41">
        <f t="shared" si="86"/>
        <v>2014</v>
      </c>
      <c r="L2636" s="42">
        <f t="shared" si="85"/>
        <v>189.84797995052938</v>
      </c>
      <c r="M2636" s="39">
        <f>(VLOOKUP(DATE(2005,12,1),IGPM!A:B,2,1)/VLOOKUP(DATE(YEAR(F2636),MONTH(F2636),1),IGPM!A:B,2,1))*H2636</f>
        <v>23261.237839462712</v>
      </c>
      <c r="N2636" s="26" t="s">
        <v>28</v>
      </c>
      <c r="O2636" s="26" t="s">
        <v>29</v>
      </c>
      <c r="P2636" s="25">
        <v>-24499.4</v>
      </c>
      <c r="Q2636" s="25">
        <v>14260.279999999999</v>
      </c>
      <c r="R2636" s="25">
        <v>83153.061466071231</v>
      </c>
      <c r="S2636" s="25">
        <v>-52559.776398614893</v>
      </c>
      <c r="T2636" s="27">
        <v>30593.285067456338</v>
      </c>
    </row>
    <row r="2637" spans="1:20">
      <c r="A2637" s="28" t="s">
        <v>3117</v>
      </c>
      <c r="B2637" s="22" t="s">
        <v>3118</v>
      </c>
      <c r="C2637" s="22" t="s">
        <v>32</v>
      </c>
      <c r="D2637" s="22" t="s">
        <v>33</v>
      </c>
      <c r="E2637" s="22" t="s">
        <v>26</v>
      </c>
      <c r="F2637" s="23">
        <v>41974</v>
      </c>
      <c r="G2637" s="24" t="s">
        <v>27</v>
      </c>
      <c r="H2637" s="25">
        <v>113239.06</v>
      </c>
      <c r="I2637" s="25">
        <v>-52969.41</v>
      </c>
      <c r="J2637" s="25">
        <v>60269.649999999994</v>
      </c>
      <c r="K2637" s="41">
        <f t="shared" si="86"/>
        <v>2014</v>
      </c>
      <c r="L2637" s="42">
        <f t="shared" si="85"/>
        <v>256.53839074288345</v>
      </c>
      <c r="M2637" s="39">
        <f>(VLOOKUP(DATE(2005,12,1),IGPM!A:B,2,1)/VLOOKUP(DATE(YEAR(F2637),MONTH(F2637),1),IGPM!A:B,2,1))*H2637</f>
        <v>67959.299647912179</v>
      </c>
      <c r="N2637" s="26" t="s">
        <v>28</v>
      </c>
      <c r="O2637" s="26" t="s">
        <v>29</v>
      </c>
      <c r="P2637" s="25">
        <v>-52969.41</v>
      </c>
      <c r="Q2637" s="25">
        <v>60269.649999999994</v>
      </c>
      <c r="R2637" s="25">
        <v>242937.36471870064</v>
      </c>
      <c r="S2637" s="25">
        <v>-113637.8991145316</v>
      </c>
      <c r="T2637" s="27">
        <v>129299.46560416905</v>
      </c>
    </row>
    <row r="2638" spans="1:20">
      <c r="A2638" s="28" t="s">
        <v>3119</v>
      </c>
      <c r="B2638" s="22" t="s">
        <v>3120</v>
      </c>
      <c r="C2638" s="22" t="s">
        <v>32</v>
      </c>
      <c r="D2638" s="22" t="s">
        <v>33</v>
      </c>
      <c r="E2638" s="22" t="s">
        <v>26</v>
      </c>
      <c r="F2638" s="23">
        <v>41974</v>
      </c>
      <c r="G2638" s="24" t="s">
        <v>27</v>
      </c>
      <c r="H2638" s="25">
        <v>16719.86</v>
      </c>
      <c r="I2638" s="25">
        <v>-10568.37</v>
      </c>
      <c r="J2638" s="25">
        <v>6151.49</v>
      </c>
      <c r="K2638" s="41">
        <f t="shared" si="86"/>
        <v>2014</v>
      </c>
      <c r="L2638" s="42">
        <f t="shared" si="85"/>
        <v>189.84793303035377</v>
      </c>
      <c r="M2638" s="39">
        <f>(VLOOKUP(DATE(2005,12,1),IGPM!A:B,2,1)/VLOOKUP(DATE(YEAR(F2638),MONTH(F2638),1),IGPM!A:B,2,1))*H2638</f>
        <v>10034.258283415113</v>
      </c>
      <c r="N2638" s="26" t="s">
        <v>28</v>
      </c>
      <c r="O2638" s="26" t="s">
        <v>29</v>
      </c>
      <c r="P2638" s="25">
        <v>-10568.37</v>
      </c>
      <c r="Q2638" s="25">
        <v>6151.49</v>
      </c>
      <c r="R2638" s="25">
        <v>35869.943876835561</v>
      </c>
      <c r="S2638" s="25">
        <v>-22672.84766556853</v>
      </c>
      <c r="T2638" s="27">
        <v>13197.096211267031</v>
      </c>
    </row>
    <row r="2639" spans="1:20">
      <c r="A2639" s="28" t="s">
        <v>3121</v>
      </c>
      <c r="B2639" s="22" t="s">
        <v>3101</v>
      </c>
      <c r="C2639" s="22" t="s">
        <v>32</v>
      </c>
      <c r="D2639" s="22" t="s">
        <v>33</v>
      </c>
      <c r="E2639" s="22" t="s">
        <v>26</v>
      </c>
      <c r="F2639" s="23">
        <v>41974</v>
      </c>
      <c r="G2639" s="24" t="s">
        <v>27</v>
      </c>
      <c r="H2639" s="25">
        <v>31919.73</v>
      </c>
      <c r="I2639" s="25">
        <v>-14930.98</v>
      </c>
      <c r="J2639" s="25">
        <v>16988.75</v>
      </c>
      <c r="K2639" s="41">
        <f t="shared" si="86"/>
        <v>2014</v>
      </c>
      <c r="L2639" s="42">
        <f t="shared" si="85"/>
        <v>256.53825803798549</v>
      </c>
      <c r="M2639" s="39">
        <f>(VLOOKUP(DATE(2005,12,1),IGPM!A:B,2,1)/VLOOKUP(DATE(YEAR(F2639),MONTH(F2639),1),IGPM!A:B,2,1))*H2639</f>
        <v>19156.309631592241</v>
      </c>
      <c r="N2639" s="26" t="s">
        <v>28</v>
      </c>
      <c r="O2639" s="26" t="s">
        <v>29</v>
      </c>
      <c r="P2639" s="25">
        <v>-14930.98</v>
      </c>
      <c r="Q2639" s="25">
        <v>16988.75</v>
      </c>
      <c r="R2639" s="25">
        <v>68478.977913914598</v>
      </c>
      <c r="S2639" s="25">
        <v>-32032.171000603725</v>
      </c>
      <c r="T2639" s="27">
        <v>36446.806913310873</v>
      </c>
    </row>
    <row r="2640" spans="1:20">
      <c r="A2640" s="28" t="s">
        <v>3122</v>
      </c>
      <c r="B2640" s="22" t="s">
        <v>3123</v>
      </c>
      <c r="C2640" s="22" t="s">
        <v>32</v>
      </c>
      <c r="D2640" s="22" t="s">
        <v>33</v>
      </c>
      <c r="E2640" s="22" t="s">
        <v>26</v>
      </c>
      <c r="F2640" s="23">
        <v>41974</v>
      </c>
      <c r="G2640" s="24" t="s">
        <v>27</v>
      </c>
      <c r="H2640" s="25">
        <v>66119.45</v>
      </c>
      <c r="I2640" s="25">
        <v>-41793.120000000003</v>
      </c>
      <c r="J2640" s="25">
        <v>24326.329999999994</v>
      </c>
      <c r="K2640" s="41">
        <f t="shared" si="86"/>
        <v>2014</v>
      </c>
      <c r="L2640" s="42">
        <f t="shared" si="85"/>
        <v>189.84785055530671</v>
      </c>
      <c r="M2640" s="39">
        <f>(VLOOKUP(DATE(2005,12,1),IGPM!A:B,2,1)/VLOOKUP(DATE(YEAR(F2640),MONTH(F2640),1),IGPM!A:B,2,1))*H2640</f>
        <v>39680.932666741901</v>
      </c>
      <c r="N2640" s="26" t="s">
        <v>28</v>
      </c>
      <c r="O2640" s="26" t="s">
        <v>29</v>
      </c>
      <c r="P2640" s="25">
        <v>-41793.120000000003</v>
      </c>
      <c r="Q2640" s="25">
        <v>24326.329999999994</v>
      </c>
      <c r="R2640" s="25">
        <v>141849.33131421165</v>
      </c>
      <c r="S2640" s="25">
        <v>-89660.850559625134</v>
      </c>
      <c r="T2640" s="27">
        <v>52188.480754586519</v>
      </c>
    </row>
    <row r="2641" spans="1:20">
      <c r="A2641" s="28" t="s">
        <v>3124</v>
      </c>
      <c r="B2641" s="22" t="s">
        <v>3125</v>
      </c>
      <c r="C2641" s="22" t="s">
        <v>32</v>
      </c>
      <c r="D2641" s="22" t="s">
        <v>33</v>
      </c>
      <c r="E2641" s="22" t="s">
        <v>26</v>
      </c>
      <c r="F2641" s="23">
        <v>41974</v>
      </c>
      <c r="G2641" s="24" t="s">
        <v>27</v>
      </c>
      <c r="H2641" s="25">
        <v>26599.78</v>
      </c>
      <c r="I2641" s="25">
        <v>-15203.91</v>
      </c>
      <c r="J2641" s="25">
        <v>11395.869999999999</v>
      </c>
      <c r="K2641" s="41">
        <f t="shared" si="86"/>
        <v>2014</v>
      </c>
      <c r="L2641" s="42">
        <f t="shared" si="85"/>
        <v>209.9442577600104</v>
      </c>
      <c r="M2641" s="39">
        <f>(VLOOKUP(DATE(2005,12,1),IGPM!A:B,2,1)/VLOOKUP(DATE(YEAR(F2641),MONTH(F2641),1),IGPM!A:B,2,1))*H2641</f>
        <v>15963.59436036065</v>
      </c>
      <c r="N2641" s="26" t="s">
        <v>28</v>
      </c>
      <c r="O2641" s="26" t="s">
        <v>29</v>
      </c>
      <c r="P2641" s="25">
        <v>-15203.91</v>
      </c>
      <c r="Q2641" s="25">
        <v>11395.869999999999</v>
      </c>
      <c r="R2641" s="25">
        <v>57065.825655009845</v>
      </c>
      <c r="S2641" s="25">
        <v>-32617.701249200585</v>
      </c>
      <c r="T2641" s="27">
        <v>24448.12440580926</v>
      </c>
    </row>
    <row r="2642" spans="1:20">
      <c r="A2642" s="28" t="s">
        <v>3126</v>
      </c>
      <c r="B2642" s="22" t="s">
        <v>3127</v>
      </c>
      <c r="C2642" s="22" t="s">
        <v>32</v>
      </c>
      <c r="D2642" s="22" t="s">
        <v>33</v>
      </c>
      <c r="E2642" s="22" t="s">
        <v>26</v>
      </c>
      <c r="F2642" s="23">
        <v>41974</v>
      </c>
      <c r="G2642" s="24" t="s">
        <v>27</v>
      </c>
      <c r="H2642" s="25">
        <v>7599.94</v>
      </c>
      <c r="I2642" s="25">
        <v>-5435.41</v>
      </c>
      <c r="J2642" s="25">
        <v>2164.5299999999997</v>
      </c>
      <c r="K2642" s="41">
        <f t="shared" si="86"/>
        <v>2014</v>
      </c>
      <c r="L2642" s="42">
        <f t="shared" si="85"/>
        <v>167.78730583341459</v>
      </c>
      <c r="M2642" s="39">
        <f>(VLOOKUP(DATE(2005,12,1),IGPM!A:B,2,1)/VLOOKUP(DATE(YEAR(F2642),MONTH(F2642),1),IGPM!A:B,2,1))*H2642</f>
        <v>4561.0286747890141</v>
      </c>
      <c r="N2642" s="26" t="s">
        <v>28</v>
      </c>
      <c r="O2642" s="26" t="s">
        <v>29</v>
      </c>
      <c r="P2642" s="25">
        <v>-5435.41</v>
      </c>
      <c r="Q2642" s="25">
        <v>2164.5299999999997</v>
      </c>
      <c r="R2642" s="25">
        <v>16304.527745287198</v>
      </c>
      <c r="S2642" s="25">
        <v>-11660.854316219797</v>
      </c>
      <c r="T2642" s="27">
        <v>4643.6734290674012</v>
      </c>
    </row>
    <row r="2643" spans="1:20">
      <c r="A2643" s="28" t="s">
        <v>3128</v>
      </c>
      <c r="B2643" s="22" t="s">
        <v>53</v>
      </c>
      <c r="C2643" s="22" t="s">
        <v>533</v>
      </c>
      <c r="D2643" s="22" t="s">
        <v>95</v>
      </c>
      <c r="E2643" s="22" t="s">
        <v>26</v>
      </c>
      <c r="F2643" s="23">
        <v>42004</v>
      </c>
      <c r="G2643" s="24" t="s">
        <v>27</v>
      </c>
      <c r="H2643" s="25">
        <v>8.4700000000000006</v>
      </c>
      <c r="I2643" s="25">
        <v>-4.62</v>
      </c>
      <c r="J2643" s="25">
        <v>3.8500000000000005</v>
      </c>
      <c r="K2643" s="41">
        <f t="shared" si="86"/>
        <v>2014</v>
      </c>
      <c r="L2643" s="42">
        <f t="shared" si="85"/>
        <v>220.00000000000003</v>
      </c>
      <c r="M2643" s="39">
        <f>(VLOOKUP(DATE(2005,12,1),IGPM!A:B,2,1)/VLOOKUP(DATE(YEAR(F2643),MONTH(F2643),1),IGPM!A:B,2,1))*H2643</f>
        <v>5.0831865614021892</v>
      </c>
      <c r="N2643" s="26" t="s">
        <v>28</v>
      </c>
      <c r="O2643" s="26" t="s">
        <v>29</v>
      </c>
      <c r="P2643" s="25">
        <v>-4.62</v>
      </c>
      <c r="Q2643" s="25">
        <v>3.8500000000000005</v>
      </c>
      <c r="R2643" s="25">
        <v>18.171110561738985</v>
      </c>
      <c r="S2643" s="25">
        <v>-9.9115148518576284</v>
      </c>
      <c r="T2643" s="27">
        <v>8.2595957098813564</v>
      </c>
    </row>
    <row r="2644" spans="1:20">
      <c r="A2644" s="28" t="s">
        <v>3129</v>
      </c>
      <c r="B2644" s="22" t="s">
        <v>53</v>
      </c>
      <c r="C2644" s="22" t="s">
        <v>533</v>
      </c>
      <c r="D2644" s="22" t="s">
        <v>95</v>
      </c>
      <c r="E2644" s="22" t="s">
        <v>26</v>
      </c>
      <c r="F2644" s="23">
        <v>42004</v>
      </c>
      <c r="G2644" s="24" t="s">
        <v>27</v>
      </c>
      <c r="H2644" s="25">
        <v>8.4600000000000009</v>
      </c>
      <c r="I2644" s="25">
        <v>-4.63</v>
      </c>
      <c r="J2644" s="25">
        <v>3.830000000000001</v>
      </c>
      <c r="K2644" s="41">
        <f t="shared" si="86"/>
        <v>2014</v>
      </c>
      <c r="L2644" s="42">
        <f t="shared" si="85"/>
        <v>219.26565874730022</v>
      </c>
      <c r="M2644" s="39">
        <f>(VLOOKUP(DATE(2005,12,1),IGPM!A:B,2,1)/VLOOKUP(DATE(YEAR(F2644),MONTH(F2644),1),IGPM!A:B,2,1))*H2644</f>
        <v>5.077185160503249</v>
      </c>
      <c r="N2644" s="26" t="s">
        <v>28</v>
      </c>
      <c r="O2644" s="26" t="s">
        <v>29</v>
      </c>
      <c r="P2644" s="25">
        <v>-4.63</v>
      </c>
      <c r="Q2644" s="25">
        <v>3.830000000000001</v>
      </c>
      <c r="R2644" s="25">
        <v>18.149657066388645</v>
      </c>
      <c r="S2644" s="25">
        <v>-9.9329683472079697</v>
      </c>
      <c r="T2644" s="27">
        <v>8.2166887191806754</v>
      </c>
    </row>
    <row r="2645" spans="1:20">
      <c r="A2645" s="28" t="s">
        <v>3130</v>
      </c>
      <c r="B2645" s="22" t="s">
        <v>545</v>
      </c>
      <c r="C2645" s="22" t="s">
        <v>172</v>
      </c>
      <c r="D2645" s="22" t="s">
        <v>95</v>
      </c>
      <c r="E2645" s="22" t="s">
        <v>26</v>
      </c>
      <c r="F2645" s="23">
        <v>42004</v>
      </c>
      <c r="G2645" s="24" t="s">
        <v>27</v>
      </c>
      <c r="H2645" s="25">
        <v>9.1199999999999992</v>
      </c>
      <c r="I2645" s="25">
        <v>-6.02</v>
      </c>
      <c r="J2645" s="25">
        <v>3.0999999999999996</v>
      </c>
      <c r="K2645" s="41">
        <f t="shared" si="86"/>
        <v>2014</v>
      </c>
      <c r="L2645" s="42">
        <f t="shared" si="85"/>
        <v>181.79401993355481</v>
      </c>
      <c r="M2645" s="39">
        <f>(VLOOKUP(DATE(2005,12,1),IGPM!A:B,2,1)/VLOOKUP(DATE(YEAR(F2645),MONTH(F2645),1),IGPM!A:B,2,1))*H2645</f>
        <v>5.4732776198332891</v>
      </c>
      <c r="N2645" s="26" t="s">
        <v>28</v>
      </c>
      <c r="O2645" s="26" t="s">
        <v>29</v>
      </c>
      <c r="P2645" s="25">
        <v>-6.02</v>
      </c>
      <c r="Q2645" s="25">
        <v>3.0999999999999996</v>
      </c>
      <c r="R2645" s="25">
        <v>19.56558775951116</v>
      </c>
      <c r="S2645" s="25">
        <v>-12.915004200905392</v>
      </c>
      <c r="T2645" s="27">
        <v>6.6505835586057689</v>
      </c>
    </row>
    <row r="2646" spans="1:20">
      <c r="A2646" s="28" t="s">
        <v>3131</v>
      </c>
      <c r="B2646" s="22" t="s">
        <v>3132</v>
      </c>
      <c r="C2646" s="22" t="s">
        <v>32</v>
      </c>
      <c r="D2646" s="22" t="s">
        <v>260</v>
      </c>
      <c r="E2646" s="22" t="s">
        <v>26</v>
      </c>
      <c r="F2646" s="23">
        <v>42004</v>
      </c>
      <c r="G2646" s="24" t="s">
        <v>27</v>
      </c>
      <c r="H2646" s="25">
        <v>30149.91</v>
      </c>
      <c r="I2646" s="25">
        <v>-20752.04</v>
      </c>
      <c r="J2646" s="25">
        <v>9397.869999999999</v>
      </c>
      <c r="K2646" s="41">
        <f t="shared" si="86"/>
        <v>2014</v>
      </c>
      <c r="L2646" s="42">
        <f t="shared" si="85"/>
        <v>174.34378499655938</v>
      </c>
      <c r="M2646" s="39">
        <f>(VLOOKUP(DATE(2005,12,1),IGPM!A:B,2,1)/VLOOKUP(DATE(YEAR(F2646),MONTH(F2646),1),IGPM!A:B,2,1))*H2646</f>
        <v>18094.169697696041</v>
      </c>
      <c r="N2646" s="26" t="s">
        <v>28</v>
      </c>
      <c r="O2646" s="26" t="s">
        <v>29</v>
      </c>
      <c r="P2646" s="25">
        <v>-20752.04</v>
      </c>
      <c r="Q2646" s="25">
        <v>9397.869999999999</v>
      </c>
      <c r="R2646" s="25">
        <v>64682.095399820515</v>
      </c>
      <c r="S2646" s="25">
        <v>-44520.37936500943</v>
      </c>
      <c r="T2646" s="27">
        <v>20161.716034811085</v>
      </c>
    </row>
    <row r="2647" spans="1:20">
      <c r="A2647" s="28" t="s">
        <v>3133</v>
      </c>
      <c r="B2647" s="22" t="s">
        <v>3134</v>
      </c>
      <c r="C2647" s="22" t="s">
        <v>32</v>
      </c>
      <c r="D2647" s="22" t="s">
        <v>260</v>
      </c>
      <c r="E2647" s="22" t="s">
        <v>26</v>
      </c>
      <c r="F2647" s="23">
        <v>42004</v>
      </c>
      <c r="G2647" s="24" t="s">
        <v>27</v>
      </c>
      <c r="H2647" s="25">
        <v>43984.28</v>
      </c>
      <c r="I2647" s="25">
        <v>-24277.1</v>
      </c>
      <c r="J2647" s="25">
        <v>19707.18</v>
      </c>
      <c r="K2647" s="41">
        <f t="shared" si="86"/>
        <v>2014</v>
      </c>
      <c r="L2647" s="42">
        <f t="shared" si="85"/>
        <v>217.4112064455804</v>
      </c>
      <c r="M2647" s="39">
        <f>(VLOOKUP(DATE(2005,12,1),IGPM!A:B,2,1)/VLOOKUP(DATE(YEAR(F2647),MONTH(F2647),1),IGPM!A:B,2,1))*H2647</f>
        <v>26396.729753122912</v>
      </c>
      <c r="N2647" s="26" t="s">
        <v>28</v>
      </c>
      <c r="O2647" s="26" t="s">
        <v>29</v>
      </c>
      <c r="P2647" s="25">
        <v>-24277.1</v>
      </c>
      <c r="Q2647" s="25">
        <v>19707.18</v>
      </c>
      <c r="R2647" s="25">
        <v>94361.654646810479</v>
      </c>
      <c r="S2647" s="25">
        <v>-52082.865196976796</v>
      </c>
      <c r="T2647" s="27">
        <v>42278.789449833683</v>
      </c>
    </row>
    <row r="2648" spans="1:20">
      <c r="A2648" s="28" t="s">
        <v>3135</v>
      </c>
      <c r="B2648" s="22" t="s">
        <v>3134</v>
      </c>
      <c r="C2648" s="22" t="s">
        <v>32</v>
      </c>
      <c r="D2648" s="22" t="s">
        <v>260</v>
      </c>
      <c r="E2648" s="22" t="s">
        <v>26</v>
      </c>
      <c r="F2648" s="23">
        <v>42004</v>
      </c>
      <c r="G2648" s="24" t="s">
        <v>27</v>
      </c>
      <c r="H2648" s="25">
        <v>43984.28</v>
      </c>
      <c r="I2648" s="25">
        <v>-24277.1</v>
      </c>
      <c r="J2648" s="25">
        <v>19707.18</v>
      </c>
      <c r="K2648" s="41">
        <f t="shared" si="86"/>
        <v>2014</v>
      </c>
      <c r="L2648" s="42">
        <f t="shared" si="85"/>
        <v>217.4112064455804</v>
      </c>
      <c r="M2648" s="39">
        <f>(VLOOKUP(DATE(2005,12,1),IGPM!A:B,2,1)/VLOOKUP(DATE(YEAR(F2648),MONTH(F2648),1),IGPM!A:B,2,1))*H2648</f>
        <v>26396.729753122912</v>
      </c>
      <c r="N2648" s="26" t="s">
        <v>28</v>
      </c>
      <c r="O2648" s="26" t="s">
        <v>29</v>
      </c>
      <c r="P2648" s="25">
        <v>-24277.1</v>
      </c>
      <c r="Q2648" s="25">
        <v>19707.18</v>
      </c>
      <c r="R2648" s="25">
        <v>94361.654646810479</v>
      </c>
      <c r="S2648" s="25">
        <v>-52082.865196976796</v>
      </c>
      <c r="T2648" s="27">
        <v>42278.789449833683</v>
      </c>
    </row>
    <row r="2649" spans="1:20">
      <c r="A2649" s="28" t="s">
        <v>3136</v>
      </c>
      <c r="B2649" s="22" t="s">
        <v>2249</v>
      </c>
      <c r="C2649" s="22" t="s">
        <v>32</v>
      </c>
      <c r="D2649" s="22" t="s">
        <v>260</v>
      </c>
      <c r="E2649" s="22" t="s">
        <v>26</v>
      </c>
      <c r="F2649" s="23">
        <v>42004</v>
      </c>
      <c r="G2649" s="24" t="s">
        <v>27</v>
      </c>
      <c r="H2649" s="25">
        <v>526.29</v>
      </c>
      <c r="I2649" s="25">
        <v>-200.17</v>
      </c>
      <c r="J2649" s="25">
        <v>326.12</v>
      </c>
      <c r="K2649" s="41">
        <f t="shared" si="86"/>
        <v>2014</v>
      </c>
      <c r="L2649" s="42">
        <f t="shared" si="85"/>
        <v>315.50582005295502</v>
      </c>
      <c r="M2649" s="39">
        <f>(VLOOKUP(DATE(2005,12,1),IGPM!A:B,2,1)/VLOOKUP(DATE(YEAR(F2649),MONTH(F2649),1),IGPM!A:B,2,1))*H2649</f>
        <v>315.84772791031378</v>
      </c>
      <c r="N2649" s="26" t="s">
        <v>28</v>
      </c>
      <c r="O2649" s="26" t="s">
        <v>29</v>
      </c>
      <c r="P2649" s="25">
        <v>-200.17</v>
      </c>
      <c r="Q2649" s="25">
        <v>326.12</v>
      </c>
      <c r="R2649" s="25">
        <v>1129.076006793106</v>
      </c>
      <c r="S2649" s="25">
        <v>-429.43461642777947</v>
      </c>
      <c r="T2649" s="27">
        <v>699.64139036532652</v>
      </c>
    </row>
    <row r="2650" spans="1:20">
      <c r="A2650" s="28" t="s">
        <v>3137</v>
      </c>
      <c r="B2650" s="22" t="s">
        <v>245</v>
      </c>
      <c r="C2650" s="22" t="s">
        <v>32</v>
      </c>
      <c r="D2650" s="22" t="s">
        <v>260</v>
      </c>
      <c r="E2650" s="22" t="s">
        <v>26</v>
      </c>
      <c r="F2650" s="23">
        <v>42004</v>
      </c>
      <c r="G2650" s="24" t="s">
        <v>27</v>
      </c>
      <c r="H2650" s="25">
        <v>1109.01</v>
      </c>
      <c r="I2650" s="25">
        <v>-1109.01</v>
      </c>
      <c r="J2650" s="25">
        <v>0</v>
      </c>
      <c r="K2650" s="41">
        <f t="shared" si="86"/>
        <v>2014</v>
      </c>
      <c r="L2650" s="42">
        <f t="shared" si="85"/>
        <v>120.00000000000001</v>
      </c>
      <c r="M2650" s="39">
        <f>(VLOOKUP(DATE(2005,12,1),IGPM!A:B,2,1)/VLOOKUP(DATE(YEAR(F2650),MONTH(F2650),1),IGPM!A:B,2,1))*H2650</f>
        <v>665.56136109334602</v>
      </c>
      <c r="N2650" s="26" t="s">
        <v>28</v>
      </c>
      <c r="O2650" s="26" t="s">
        <v>29</v>
      </c>
      <c r="P2650" s="25">
        <v>-1109.01</v>
      </c>
      <c r="Q2650" s="25">
        <v>0</v>
      </c>
      <c r="R2650" s="25">
        <v>2379.2140878481878</v>
      </c>
      <c r="S2650" s="25">
        <v>-2379.2140878481878</v>
      </c>
      <c r="T2650" s="27">
        <v>0</v>
      </c>
    </row>
    <row r="2651" spans="1:20">
      <c r="A2651" s="28" t="s">
        <v>3138</v>
      </c>
      <c r="B2651" s="22" t="s">
        <v>243</v>
      </c>
      <c r="C2651" s="22" t="s">
        <v>24</v>
      </c>
      <c r="D2651" s="22" t="s">
        <v>260</v>
      </c>
      <c r="E2651" s="22" t="s">
        <v>26</v>
      </c>
      <c r="F2651" s="23">
        <v>42004</v>
      </c>
      <c r="G2651" s="24" t="s">
        <v>27</v>
      </c>
      <c r="H2651" s="25">
        <v>28307.83</v>
      </c>
      <c r="I2651" s="25">
        <v>-28307.83</v>
      </c>
      <c r="J2651" s="25">
        <v>0</v>
      </c>
      <c r="K2651" s="41">
        <f t="shared" si="86"/>
        <v>2014</v>
      </c>
      <c r="L2651" s="42">
        <f t="shared" si="85"/>
        <v>120</v>
      </c>
      <c r="M2651" s="39">
        <f>(VLOOKUP(DATE(2005,12,1),IGPM!A:B,2,1)/VLOOKUP(DATE(YEAR(F2651),MONTH(F2651),1),IGPM!A:B,2,1))*H2651</f>
        <v>16988.663640904098</v>
      </c>
      <c r="N2651" s="26" t="s">
        <v>28</v>
      </c>
      <c r="O2651" s="26" t="s">
        <v>29</v>
      </c>
      <c r="P2651" s="25">
        <v>-28307.83</v>
      </c>
      <c r="Q2651" s="25">
        <v>0</v>
      </c>
      <c r="R2651" s="25">
        <v>60730.189928324871</v>
      </c>
      <c r="S2651" s="25">
        <v>-60730.189928324871</v>
      </c>
      <c r="T2651" s="27">
        <v>0</v>
      </c>
    </row>
    <row r="2652" spans="1:20">
      <c r="A2652" s="28" t="s">
        <v>3139</v>
      </c>
      <c r="B2652" s="22" t="s">
        <v>2243</v>
      </c>
      <c r="C2652" s="22" t="s">
        <v>32</v>
      </c>
      <c r="D2652" s="22" t="s">
        <v>260</v>
      </c>
      <c r="E2652" s="22" t="s">
        <v>26</v>
      </c>
      <c r="F2652" s="23">
        <v>42004</v>
      </c>
      <c r="G2652" s="24" t="s">
        <v>27</v>
      </c>
      <c r="H2652" s="25">
        <v>2462.37</v>
      </c>
      <c r="I2652" s="25">
        <v>-1531.37</v>
      </c>
      <c r="J2652" s="25">
        <v>931</v>
      </c>
      <c r="K2652" s="41">
        <f t="shared" si="86"/>
        <v>2014</v>
      </c>
      <c r="L2652" s="42">
        <f t="shared" si="85"/>
        <v>192.95428276641178</v>
      </c>
      <c r="M2652" s="39">
        <f>(VLOOKUP(DATE(2005,12,1),IGPM!A:B,2,1)/VLOOKUP(DATE(YEAR(F2652),MONTH(F2652),1),IGPM!A:B,2,1))*H2652</f>
        <v>1477.7669531522913</v>
      </c>
      <c r="N2652" s="26" t="s">
        <v>28</v>
      </c>
      <c r="O2652" s="26" t="s">
        <v>29</v>
      </c>
      <c r="P2652" s="25">
        <v>-1531.37</v>
      </c>
      <c r="Q2652" s="25">
        <v>931</v>
      </c>
      <c r="R2652" s="25">
        <v>5282.6443345819625</v>
      </c>
      <c r="S2652" s="25">
        <v>-3285.3239174651981</v>
      </c>
      <c r="T2652" s="27">
        <v>1997.3204171167645</v>
      </c>
    </row>
    <row r="2653" spans="1:20">
      <c r="A2653" s="28" t="s">
        <v>3140</v>
      </c>
      <c r="B2653" s="22" t="s">
        <v>2243</v>
      </c>
      <c r="C2653" s="22" t="s">
        <v>32</v>
      </c>
      <c r="D2653" s="22" t="s">
        <v>260</v>
      </c>
      <c r="E2653" s="22" t="s">
        <v>26</v>
      </c>
      <c r="F2653" s="23">
        <v>42004</v>
      </c>
      <c r="G2653" s="24" t="s">
        <v>27</v>
      </c>
      <c r="H2653" s="25">
        <v>2330.79</v>
      </c>
      <c r="I2653" s="25">
        <v>-1679.89</v>
      </c>
      <c r="J2653" s="25">
        <v>650.89999999999986</v>
      </c>
      <c r="K2653" s="41">
        <f t="shared" si="86"/>
        <v>2014</v>
      </c>
      <c r="L2653" s="42">
        <f t="shared" si="85"/>
        <v>166.49590151736123</v>
      </c>
      <c r="M2653" s="39">
        <f>(VLOOKUP(DATE(2005,12,1),IGPM!A:B,2,1)/VLOOKUP(DATE(YEAR(F2653),MONTH(F2653),1),IGPM!A:B,2,1))*H2653</f>
        <v>1398.8005201240387</v>
      </c>
      <c r="N2653" s="26" t="s">
        <v>28</v>
      </c>
      <c r="O2653" s="26" t="s">
        <v>29</v>
      </c>
      <c r="P2653" s="25">
        <v>-1679.89</v>
      </c>
      <c r="Q2653" s="25">
        <v>650.89999999999986</v>
      </c>
      <c r="R2653" s="25">
        <v>5000.3592427621734</v>
      </c>
      <c r="S2653" s="25">
        <v>-3603.9512304084656</v>
      </c>
      <c r="T2653" s="27">
        <v>1396.4080123537078</v>
      </c>
    </row>
    <row r="2654" spans="1:20">
      <c r="A2654" s="28" t="s">
        <v>3141</v>
      </c>
      <c r="B2654" s="22" t="s">
        <v>90</v>
      </c>
      <c r="C2654" s="22" t="s">
        <v>91</v>
      </c>
      <c r="D2654" s="22" t="s">
        <v>260</v>
      </c>
      <c r="E2654" s="22" t="s">
        <v>26</v>
      </c>
      <c r="F2654" s="23">
        <v>42004</v>
      </c>
      <c r="G2654" s="24" t="s">
        <v>27</v>
      </c>
      <c r="H2654" s="25">
        <v>32894.22</v>
      </c>
      <c r="I2654" s="25">
        <v>-12510.32</v>
      </c>
      <c r="J2654" s="25">
        <v>20383.900000000001</v>
      </c>
      <c r="K2654" s="41">
        <f t="shared" si="86"/>
        <v>2014</v>
      </c>
      <c r="L2654" s="42">
        <f t="shared" si="85"/>
        <v>315.52401537290814</v>
      </c>
      <c r="M2654" s="39">
        <f>(VLOOKUP(DATE(2005,12,1),IGPM!A:B,2,1)/VLOOKUP(DATE(YEAR(F2654),MONTH(F2654),1),IGPM!A:B,2,1))*H2654</f>
        <v>19741.140147793049</v>
      </c>
      <c r="N2654" s="26" t="s">
        <v>28</v>
      </c>
      <c r="O2654" s="26" t="s">
        <v>29</v>
      </c>
      <c r="P2654" s="25">
        <v>-12510.32</v>
      </c>
      <c r="Q2654" s="25">
        <v>20383.900000000001</v>
      </c>
      <c r="R2654" s="25">
        <v>70569.599582310009</v>
      </c>
      <c r="S2654" s="25">
        <v>-26839.009195128034</v>
      </c>
      <c r="T2654" s="27">
        <v>43730.590387181976</v>
      </c>
    </row>
    <row r="2655" spans="1:20">
      <c r="A2655" s="28" t="s">
        <v>3142</v>
      </c>
      <c r="B2655" s="22" t="s">
        <v>68</v>
      </c>
      <c r="C2655" s="22" t="s">
        <v>69</v>
      </c>
      <c r="D2655" s="22" t="s">
        <v>105</v>
      </c>
      <c r="E2655" s="22" t="s">
        <v>26</v>
      </c>
      <c r="F2655" s="23">
        <v>42004</v>
      </c>
      <c r="G2655" s="24" t="s">
        <v>27</v>
      </c>
      <c r="H2655" s="25">
        <v>441646.73</v>
      </c>
      <c r="I2655" s="25">
        <v>-166422.20000000001</v>
      </c>
      <c r="J2655" s="25">
        <v>275224.52999999997</v>
      </c>
      <c r="K2655" s="41">
        <f t="shared" si="86"/>
        <v>2014</v>
      </c>
      <c r="L2655" s="42">
        <f t="shared" si="85"/>
        <v>318.4527520967755</v>
      </c>
      <c r="M2655" s="39">
        <f>(VLOOKUP(DATE(2005,12,1),IGPM!A:B,2,1)/VLOOKUP(DATE(YEAR(F2655),MONTH(F2655),1),IGPM!A:B,2,1))*H2655</f>
        <v>265049.90824359161</v>
      </c>
      <c r="N2655" s="26" t="s">
        <v>28</v>
      </c>
      <c r="O2655" s="26" t="s">
        <v>29</v>
      </c>
      <c r="P2655" s="25">
        <v>-166422.20000000001</v>
      </c>
      <c r="Q2655" s="25">
        <v>275224.52999999997</v>
      </c>
      <c r="R2655" s="25">
        <v>947486.60685483878</v>
      </c>
      <c r="S2655" s="25">
        <v>-357033.78938935511</v>
      </c>
      <c r="T2655" s="27">
        <v>590452.81746548368</v>
      </c>
    </row>
    <row r="2656" spans="1:20">
      <c r="A2656" s="28" t="s">
        <v>3143</v>
      </c>
      <c r="B2656" s="22" t="s">
        <v>68</v>
      </c>
      <c r="C2656" s="22" t="s">
        <v>69</v>
      </c>
      <c r="D2656" s="22" t="s">
        <v>105</v>
      </c>
      <c r="E2656" s="22" t="s">
        <v>26</v>
      </c>
      <c r="F2656" s="23">
        <v>42004</v>
      </c>
      <c r="G2656" s="24" t="s">
        <v>27</v>
      </c>
      <c r="H2656" s="25">
        <v>866669.57</v>
      </c>
      <c r="I2656" s="25">
        <v>-337806.79</v>
      </c>
      <c r="J2656" s="25">
        <v>528862.78</v>
      </c>
      <c r="K2656" s="41">
        <f t="shared" si="86"/>
        <v>2014</v>
      </c>
      <c r="L2656" s="42">
        <f t="shared" si="85"/>
        <v>307.86932494755365</v>
      </c>
      <c r="M2656" s="39">
        <f>(VLOOKUP(DATE(2005,12,1),IGPM!A:B,2,1)/VLOOKUP(DATE(YEAR(F2656),MONTH(F2656),1),IGPM!A:B,2,1))*H2656</f>
        <v>520123.15364819521</v>
      </c>
      <c r="N2656" s="26" t="s">
        <v>28</v>
      </c>
      <c r="O2656" s="26" t="s">
        <v>29</v>
      </c>
      <c r="P2656" s="25">
        <v>-337806.79</v>
      </c>
      <c r="Q2656" s="25">
        <v>528862.78</v>
      </c>
      <c r="R2656" s="25">
        <v>1859309.1590277192</v>
      </c>
      <c r="S2656" s="25">
        <v>-724713.63985786808</v>
      </c>
      <c r="T2656" s="27">
        <v>1134595.5191698512</v>
      </c>
    </row>
    <row r="2657" spans="1:20">
      <c r="A2657" s="28" t="s">
        <v>3144</v>
      </c>
      <c r="B2657" s="22" t="s">
        <v>316</v>
      </c>
      <c r="C2657" s="22" t="s">
        <v>32</v>
      </c>
      <c r="D2657" s="22" t="s">
        <v>105</v>
      </c>
      <c r="E2657" s="22" t="s">
        <v>26</v>
      </c>
      <c r="F2657" s="23">
        <v>42004</v>
      </c>
      <c r="G2657" s="24" t="s">
        <v>27</v>
      </c>
      <c r="H2657" s="25">
        <v>80889.39</v>
      </c>
      <c r="I2657" s="25">
        <v>-45664.06</v>
      </c>
      <c r="J2657" s="25">
        <v>35225.33</v>
      </c>
      <c r="K2657" s="41">
        <f t="shared" si="86"/>
        <v>2014</v>
      </c>
      <c r="L2657" s="42">
        <f t="shared" si="85"/>
        <v>212.56819476848972</v>
      </c>
      <c r="M2657" s="39">
        <f>(VLOOKUP(DATE(2005,12,1),IGPM!A:B,2,1)/VLOOKUP(DATE(YEAR(F2657),MONTH(F2657),1),IGPM!A:B,2,1))*H2657</f>
        <v>48544.965786070905</v>
      </c>
      <c r="N2657" s="26" t="s">
        <v>28</v>
      </c>
      <c r="O2657" s="26" t="s">
        <v>29</v>
      </c>
      <c r="P2657" s="25">
        <v>-45664.06</v>
      </c>
      <c r="Q2657" s="25">
        <v>35225.33</v>
      </c>
      <c r="R2657" s="25">
        <v>173536.0152256935</v>
      </c>
      <c r="S2657" s="25">
        <v>-97965.369888770088</v>
      </c>
      <c r="T2657" s="27">
        <v>75570.645336923408</v>
      </c>
    </row>
    <row r="2658" spans="1:20">
      <c r="A2658" s="28" t="s">
        <v>3145</v>
      </c>
      <c r="B2658" s="22" t="s">
        <v>316</v>
      </c>
      <c r="C2658" s="22" t="s">
        <v>32</v>
      </c>
      <c r="D2658" s="22" t="s">
        <v>105</v>
      </c>
      <c r="E2658" s="22" t="s">
        <v>26</v>
      </c>
      <c r="F2658" s="23">
        <v>42004</v>
      </c>
      <c r="G2658" s="24" t="s">
        <v>27</v>
      </c>
      <c r="H2658" s="25">
        <v>80889.39</v>
      </c>
      <c r="I2658" s="25">
        <v>-45664.06</v>
      </c>
      <c r="J2658" s="25">
        <v>35225.33</v>
      </c>
      <c r="K2658" s="41">
        <f t="shared" si="86"/>
        <v>2014</v>
      </c>
      <c r="L2658" s="42">
        <f t="shared" si="85"/>
        <v>212.56819476848972</v>
      </c>
      <c r="M2658" s="39">
        <f>(VLOOKUP(DATE(2005,12,1),IGPM!A:B,2,1)/VLOOKUP(DATE(YEAR(F2658),MONTH(F2658),1),IGPM!A:B,2,1))*H2658</f>
        <v>48544.965786070905</v>
      </c>
      <c r="N2658" s="26" t="s">
        <v>28</v>
      </c>
      <c r="O2658" s="26" t="s">
        <v>29</v>
      </c>
      <c r="P2658" s="25">
        <v>-45664.06</v>
      </c>
      <c r="Q2658" s="25">
        <v>35225.33</v>
      </c>
      <c r="R2658" s="25">
        <v>173536.0152256935</v>
      </c>
      <c r="S2658" s="25">
        <v>-97965.369888770088</v>
      </c>
      <c r="T2658" s="27">
        <v>75570.645336923408</v>
      </c>
    </row>
    <row r="2659" spans="1:20">
      <c r="A2659" s="28" t="s">
        <v>3146</v>
      </c>
      <c r="B2659" s="22" t="s">
        <v>1333</v>
      </c>
      <c r="C2659" s="22" t="s">
        <v>32</v>
      </c>
      <c r="D2659" s="22" t="s">
        <v>105</v>
      </c>
      <c r="E2659" s="22" t="s">
        <v>26</v>
      </c>
      <c r="F2659" s="23">
        <v>42004</v>
      </c>
      <c r="G2659" s="24" t="s">
        <v>27</v>
      </c>
      <c r="H2659" s="25">
        <v>80354.58</v>
      </c>
      <c r="I2659" s="25">
        <v>-36869.31</v>
      </c>
      <c r="J2659" s="25">
        <v>43485.270000000004</v>
      </c>
      <c r="K2659" s="41">
        <f t="shared" si="86"/>
        <v>2014</v>
      </c>
      <c r="L2659" s="42">
        <f t="shared" si="85"/>
        <v>261.5332264151404</v>
      </c>
      <c r="M2659" s="39">
        <f>(VLOOKUP(DATE(2005,12,1),IGPM!A:B,2,1)/VLOOKUP(DATE(YEAR(F2659),MONTH(F2659),1),IGPM!A:B,2,1))*H2659</f>
        <v>48224.004864594695</v>
      </c>
      <c r="N2659" s="26" t="s">
        <v>28</v>
      </c>
      <c r="O2659" s="26" t="s">
        <v>29</v>
      </c>
      <c r="P2659" s="25">
        <v>-36869.31</v>
      </c>
      <c r="Q2659" s="25">
        <v>43485.270000000004</v>
      </c>
      <c r="R2659" s="25">
        <v>172388.66084086191</v>
      </c>
      <c r="S2659" s="25">
        <v>-79097.557065528774</v>
      </c>
      <c r="T2659" s="27">
        <v>93291.103775333133</v>
      </c>
    </row>
    <row r="2660" spans="1:20">
      <c r="A2660" s="28" t="s">
        <v>3147</v>
      </c>
      <c r="B2660" s="22" t="s">
        <v>867</v>
      </c>
      <c r="C2660" s="22" t="s">
        <v>32</v>
      </c>
      <c r="D2660" s="22" t="s">
        <v>105</v>
      </c>
      <c r="E2660" s="22" t="s">
        <v>26</v>
      </c>
      <c r="F2660" s="23">
        <v>42004</v>
      </c>
      <c r="G2660" s="24" t="s">
        <v>27</v>
      </c>
      <c r="H2660" s="25">
        <v>131161.14000000001</v>
      </c>
      <c r="I2660" s="25">
        <v>-60782.57</v>
      </c>
      <c r="J2660" s="25">
        <v>70378.570000000007</v>
      </c>
      <c r="K2660" s="41">
        <f t="shared" si="86"/>
        <v>2014</v>
      </c>
      <c r="L2660" s="42">
        <f t="shared" si="85"/>
        <v>258.94490476463892</v>
      </c>
      <c r="M2660" s="39">
        <f>(VLOOKUP(DATE(2005,12,1),IGPM!A:B,2,1)/VLOOKUP(DATE(YEAR(F2660),MONTH(F2660),1),IGPM!A:B,2,1))*H2660</f>
        <v>78715.058350199659</v>
      </c>
      <c r="N2660" s="26" t="s">
        <v>28</v>
      </c>
      <c r="O2660" s="26" t="s">
        <v>29</v>
      </c>
      <c r="P2660" s="25">
        <v>-60782.57</v>
      </c>
      <c r="Q2660" s="25">
        <v>70378.570000000007</v>
      </c>
      <c r="R2660" s="25">
        <v>281386.49071354495</v>
      </c>
      <c r="S2660" s="25">
        <v>-130399.85828767877</v>
      </c>
      <c r="T2660" s="27">
        <v>150986.63242586618</v>
      </c>
    </row>
    <row r="2661" spans="1:20">
      <c r="A2661" s="28" t="s">
        <v>3148</v>
      </c>
      <c r="B2661" s="22" t="s">
        <v>53</v>
      </c>
      <c r="C2661" s="22" t="s">
        <v>32</v>
      </c>
      <c r="D2661" s="22" t="s">
        <v>105</v>
      </c>
      <c r="E2661" s="22" t="s">
        <v>26</v>
      </c>
      <c r="F2661" s="23">
        <v>42004</v>
      </c>
      <c r="G2661" s="24" t="s">
        <v>27</v>
      </c>
      <c r="H2661" s="25">
        <v>131161.14000000001</v>
      </c>
      <c r="I2661" s="25">
        <v>-60782.57</v>
      </c>
      <c r="J2661" s="25">
        <v>70378.570000000007</v>
      </c>
      <c r="K2661" s="41">
        <f t="shared" si="86"/>
        <v>2014</v>
      </c>
      <c r="L2661" s="42">
        <f t="shared" si="85"/>
        <v>258.94490476463892</v>
      </c>
      <c r="M2661" s="39">
        <f>(VLOOKUP(DATE(2005,12,1),IGPM!A:B,2,1)/VLOOKUP(DATE(YEAR(F2661),MONTH(F2661),1),IGPM!A:B,2,1))*H2661</f>
        <v>78715.058350199659</v>
      </c>
      <c r="N2661" s="26" t="s">
        <v>28</v>
      </c>
      <c r="O2661" s="26" t="s">
        <v>29</v>
      </c>
      <c r="P2661" s="25">
        <v>-60782.57</v>
      </c>
      <c r="Q2661" s="25">
        <v>70378.570000000007</v>
      </c>
      <c r="R2661" s="25">
        <v>281386.49071354495</v>
      </c>
      <c r="S2661" s="25">
        <v>-130399.85828767877</v>
      </c>
      <c r="T2661" s="27">
        <v>150986.63242586618</v>
      </c>
    </row>
    <row r="2662" spans="1:20">
      <c r="A2662" s="28" t="s">
        <v>3149</v>
      </c>
      <c r="B2662" s="22" t="s">
        <v>1333</v>
      </c>
      <c r="C2662" s="22" t="s">
        <v>32</v>
      </c>
      <c r="D2662" s="22" t="s">
        <v>105</v>
      </c>
      <c r="E2662" s="22" t="s">
        <v>26</v>
      </c>
      <c r="F2662" s="23">
        <v>42004</v>
      </c>
      <c r="G2662" s="24" t="s">
        <v>27</v>
      </c>
      <c r="H2662" s="25">
        <v>80354.58</v>
      </c>
      <c r="I2662" s="25">
        <v>-36869.31</v>
      </c>
      <c r="J2662" s="25">
        <v>43485.270000000004</v>
      </c>
      <c r="K2662" s="41">
        <f t="shared" si="86"/>
        <v>2014</v>
      </c>
      <c r="L2662" s="42">
        <f t="shared" si="85"/>
        <v>261.5332264151404</v>
      </c>
      <c r="M2662" s="39">
        <f>(VLOOKUP(DATE(2005,12,1),IGPM!A:B,2,1)/VLOOKUP(DATE(YEAR(F2662),MONTH(F2662),1),IGPM!A:B,2,1))*H2662</f>
        <v>48224.004864594695</v>
      </c>
      <c r="N2662" s="26" t="s">
        <v>28</v>
      </c>
      <c r="O2662" s="26" t="s">
        <v>29</v>
      </c>
      <c r="P2662" s="25">
        <v>-36869.31</v>
      </c>
      <c r="Q2662" s="25">
        <v>43485.270000000004</v>
      </c>
      <c r="R2662" s="25">
        <v>172388.66084086191</v>
      </c>
      <c r="S2662" s="25">
        <v>-79097.557065528774</v>
      </c>
      <c r="T2662" s="27">
        <v>93291.103775333133</v>
      </c>
    </row>
    <row r="2663" spans="1:20">
      <c r="A2663" s="28" t="s">
        <v>3150</v>
      </c>
      <c r="B2663" s="22" t="s">
        <v>53</v>
      </c>
      <c r="C2663" s="22" t="s">
        <v>32</v>
      </c>
      <c r="D2663" s="22" t="s">
        <v>105</v>
      </c>
      <c r="E2663" s="22" t="s">
        <v>26</v>
      </c>
      <c r="F2663" s="23">
        <v>42004</v>
      </c>
      <c r="G2663" s="24" t="s">
        <v>27</v>
      </c>
      <c r="H2663" s="25">
        <v>131161.14000000001</v>
      </c>
      <c r="I2663" s="25">
        <v>-60782.57</v>
      </c>
      <c r="J2663" s="25">
        <v>70378.570000000007</v>
      </c>
      <c r="K2663" s="41">
        <f t="shared" si="86"/>
        <v>2014</v>
      </c>
      <c r="L2663" s="42">
        <f t="shared" si="85"/>
        <v>258.94490476463892</v>
      </c>
      <c r="M2663" s="39">
        <f>(VLOOKUP(DATE(2005,12,1),IGPM!A:B,2,1)/VLOOKUP(DATE(YEAR(F2663),MONTH(F2663),1),IGPM!A:B,2,1))*H2663</f>
        <v>78715.058350199659</v>
      </c>
      <c r="N2663" s="26" t="s">
        <v>28</v>
      </c>
      <c r="O2663" s="26" t="s">
        <v>29</v>
      </c>
      <c r="P2663" s="25">
        <v>-60782.57</v>
      </c>
      <c r="Q2663" s="25">
        <v>70378.570000000007</v>
      </c>
      <c r="R2663" s="25">
        <v>281386.49071354495</v>
      </c>
      <c r="S2663" s="25">
        <v>-130399.85828767877</v>
      </c>
      <c r="T2663" s="27">
        <v>150986.63242586618</v>
      </c>
    </row>
    <row r="2664" spans="1:20">
      <c r="A2664" s="28" t="s">
        <v>3151</v>
      </c>
      <c r="B2664" s="22" t="s">
        <v>867</v>
      </c>
      <c r="C2664" s="22" t="s">
        <v>32</v>
      </c>
      <c r="D2664" s="22" t="s">
        <v>105</v>
      </c>
      <c r="E2664" s="22" t="s">
        <v>26</v>
      </c>
      <c r="F2664" s="23">
        <v>42004</v>
      </c>
      <c r="G2664" s="24" t="s">
        <v>27</v>
      </c>
      <c r="H2664" s="25">
        <v>131161.14000000001</v>
      </c>
      <c r="I2664" s="25">
        <v>-60782.57</v>
      </c>
      <c r="J2664" s="25">
        <v>70378.570000000007</v>
      </c>
      <c r="K2664" s="41">
        <f t="shared" si="86"/>
        <v>2014</v>
      </c>
      <c r="L2664" s="42">
        <f t="shared" si="85"/>
        <v>258.94490476463892</v>
      </c>
      <c r="M2664" s="39">
        <f>(VLOOKUP(DATE(2005,12,1),IGPM!A:B,2,1)/VLOOKUP(DATE(YEAR(F2664),MONTH(F2664),1),IGPM!A:B,2,1))*H2664</f>
        <v>78715.058350199659</v>
      </c>
      <c r="N2664" s="26" t="s">
        <v>28</v>
      </c>
      <c r="O2664" s="26" t="s">
        <v>29</v>
      </c>
      <c r="P2664" s="25">
        <v>-60782.57</v>
      </c>
      <c r="Q2664" s="25">
        <v>70378.570000000007</v>
      </c>
      <c r="R2664" s="25">
        <v>281386.49071354495</v>
      </c>
      <c r="S2664" s="25">
        <v>-130399.85828767877</v>
      </c>
      <c r="T2664" s="27">
        <v>150986.63242586618</v>
      </c>
    </row>
    <row r="2665" spans="1:20">
      <c r="A2665" s="28" t="s">
        <v>3152</v>
      </c>
      <c r="B2665" s="22" t="s">
        <v>734</v>
      </c>
      <c r="C2665" s="22" t="s">
        <v>32</v>
      </c>
      <c r="D2665" s="22" t="s">
        <v>105</v>
      </c>
      <c r="E2665" s="22" t="s">
        <v>26</v>
      </c>
      <c r="F2665" s="23">
        <v>42004</v>
      </c>
      <c r="G2665" s="24" t="s">
        <v>27</v>
      </c>
      <c r="H2665" s="25">
        <v>21659.64</v>
      </c>
      <c r="I2665" s="25">
        <v>-9938.15</v>
      </c>
      <c r="J2665" s="25">
        <v>11721.49</v>
      </c>
      <c r="K2665" s="41">
        <f t="shared" si="86"/>
        <v>2014</v>
      </c>
      <c r="L2665" s="42">
        <f t="shared" si="85"/>
        <v>261.5332632330967</v>
      </c>
      <c r="M2665" s="39">
        <f>(VLOOKUP(DATE(2005,12,1),IGPM!A:B,2,1)/VLOOKUP(DATE(YEAR(F2665),MONTH(F2665),1),IGPM!A:B,2,1))*H2665</f>
        <v>12998.818296671699</v>
      </c>
      <c r="N2665" s="26" t="s">
        <v>28</v>
      </c>
      <c r="O2665" s="26" t="s">
        <v>29</v>
      </c>
      <c r="P2665" s="25">
        <v>-9938.15</v>
      </c>
      <c r="Q2665" s="25">
        <v>11721.49</v>
      </c>
      <c r="R2665" s="25">
        <v>46467.498603006396</v>
      </c>
      <c r="S2665" s="25">
        <v>-21320.805481599324</v>
      </c>
      <c r="T2665" s="27">
        <v>25146.693121407072</v>
      </c>
    </row>
    <row r="2666" spans="1:20">
      <c r="A2666" s="28" t="s">
        <v>3153</v>
      </c>
      <c r="B2666" s="22" t="s">
        <v>734</v>
      </c>
      <c r="C2666" s="22" t="s">
        <v>32</v>
      </c>
      <c r="D2666" s="22" t="s">
        <v>105</v>
      </c>
      <c r="E2666" s="22" t="s">
        <v>26</v>
      </c>
      <c r="F2666" s="23">
        <v>42004</v>
      </c>
      <c r="G2666" s="24" t="s">
        <v>27</v>
      </c>
      <c r="H2666" s="25">
        <v>21659.64</v>
      </c>
      <c r="I2666" s="25">
        <v>-9938.15</v>
      </c>
      <c r="J2666" s="25">
        <v>11721.49</v>
      </c>
      <c r="K2666" s="41">
        <f t="shared" si="86"/>
        <v>2014</v>
      </c>
      <c r="L2666" s="42">
        <f t="shared" si="85"/>
        <v>261.5332632330967</v>
      </c>
      <c r="M2666" s="39">
        <f>(VLOOKUP(DATE(2005,12,1),IGPM!A:B,2,1)/VLOOKUP(DATE(YEAR(F2666),MONTH(F2666),1),IGPM!A:B,2,1))*H2666</f>
        <v>12998.818296671699</v>
      </c>
      <c r="N2666" s="26" t="s">
        <v>28</v>
      </c>
      <c r="O2666" s="26" t="s">
        <v>29</v>
      </c>
      <c r="P2666" s="25">
        <v>-9938.15</v>
      </c>
      <c r="Q2666" s="25">
        <v>11721.49</v>
      </c>
      <c r="R2666" s="25">
        <v>46467.498603006396</v>
      </c>
      <c r="S2666" s="25">
        <v>-21320.805481599324</v>
      </c>
      <c r="T2666" s="27">
        <v>25146.693121407072</v>
      </c>
    </row>
    <row r="2667" spans="1:20">
      <c r="A2667" s="28" t="s">
        <v>3154</v>
      </c>
      <c r="B2667" s="22" t="s">
        <v>2258</v>
      </c>
      <c r="C2667" s="22" t="s">
        <v>32</v>
      </c>
      <c r="D2667" s="22" t="s">
        <v>105</v>
      </c>
      <c r="E2667" s="22" t="s">
        <v>26</v>
      </c>
      <c r="F2667" s="23">
        <v>42004</v>
      </c>
      <c r="G2667" s="24" t="s">
        <v>27</v>
      </c>
      <c r="H2667" s="25">
        <v>94393.23</v>
      </c>
      <c r="I2667" s="25">
        <v>-40872.300000000003</v>
      </c>
      <c r="J2667" s="25">
        <v>53520.929999999993</v>
      </c>
      <c r="K2667" s="41">
        <f t="shared" si="86"/>
        <v>2014</v>
      </c>
      <c r="L2667" s="42">
        <f t="shared" si="85"/>
        <v>277.13604568375155</v>
      </c>
      <c r="M2667" s="39">
        <f>(VLOOKUP(DATE(2005,12,1),IGPM!A:B,2,1)/VLOOKUP(DATE(YEAR(F2667),MONTH(F2667),1),IGPM!A:B,2,1))*H2667</f>
        <v>56649.161537585111</v>
      </c>
      <c r="N2667" s="26" t="s">
        <v>28</v>
      </c>
      <c r="O2667" s="26" t="s">
        <v>29</v>
      </c>
      <c r="P2667" s="25">
        <v>-40872.300000000003</v>
      </c>
      <c r="Q2667" s="25">
        <v>53520.929999999993</v>
      </c>
      <c r="R2667" s="25">
        <v>202506.47209086863</v>
      </c>
      <c r="S2667" s="25">
        <v>-87685.369800775021</v>
      </c>
      <c r="T2667" s="27">
        <v>114821.10229009361</v>
      </c>
    </row>
    <row r="2668" spans="1:20">
      <c r="A2668" s="28" t="s">
        <v>3155</v>
      </c>
      <c r="B2668" s="22" t="s">
        <v>160</v>
      </c>
      <c r="C2668" s="22" t="s">
        <v>24</v>
      </c>
      <c r="D2668" s="22" t="s">
        <v>105</v>
      </c>
      <c r="E2668" s="22" t="s">
        <v>26</v>
      </c>
      <c r="F2668" s="23">
        <v>42004</v>
      </c>
      <c r="G2668" s="24" t="s">
        <v>27</v>
      </c>
      <c r="H2668" s="25">
        <v>50405.45</v>
      </c>
      <c r="I2668" s="25">
        <v>-28455.119999999999</v>
      </c>
      <c r="J2668" s="25">
        <v>21950.329999999998</v>
      </c>
      <c r="K2668" s="41">
        <f t="shared" si="86"/>
        <v>2014</v>
      </c>
      <c r="L2668" s="42">
        <f t="shared" si="85"/>
        <v>212.56821268017848</v>
      </c>
      <c r="M2668" s="39">
        <f>(VLOOKUP(DATE(2005,12,1),IGPM!A:B,2,1)/VLOOKUP(DATE(YEAR(F2668),MONTH(F2668),1),IGPM!A:B,2,1))*H2668</f>
        <v>30250.331294147571</v>
      </c>
      <c r="N2668" s="26" t="s">
        <v>28</v>
      </c>
      <c r="O2668" s="26" t="s">
        <v>29</v>
      </c>
      <c r="P2668" s="25">
        <v>-28455.119999999999</v>
      </c>
      <c r="Q2668" s="25">
        <v>21950.329999999998</v>
      </c>
      <c r="R2668" s="25">
        <v>108137.30872068551</v>
      </c>
      <c r="S2668" s="25">
        <v>-61046.178461340045</v>
      </c>
      <c r="T2668" s="27">
        <v>47091.130259345467</v>
      </c>
    </row>
    <row r="2669" spans="1:20">
      <c r="A2669" s="28" t="s">
        <v>3156</v>
      </c>
      <c r="B2669" s="22" t="s">
        <v>23</v>
      </c>
      <c r="C2669" s="22" t="s">
        <v>24</v>
      </c>
      <c r="D2669" s="22" t="s">
        <v>105</v>
      </c>
      <c r="E2669" s="22" t="s">
        <v>26</v>
      </c>
      <c r="F2669" s="23">
        <v>42004</v>
      </c>
      <c r="G2669" s="24" t="s">
        <v>27</v>
      </c>
      <c r="H2669" s="25">
        <v>19921.52</v>
      </c>
      <c r="I2669" s="25">
        <v>-11462.08</v>
      </c>
      <c r="J2669" s="25">
        <v>8459.44</v>
      </c>
      <c r="K2669" s="41">
        <f t="shared" si="86"/>
        <v>2014</v>
      </c>
      <c r="L2669" s="42">
        <f t="shared" si="85"/>
        <v>208.56444903542811</v>
      </c>
      <c r="M2669" s="39">
        <f>(VLOOKUP(DATE(2005,12,1),IGPM!A:B,2,1)/VLOOKUP(DATE(YEAR(F2669),MONTH(F2669),1),IGPM!A:B,2,1))*H2669</f>
        <v>11955.702803625139</v>
      </c>
      <c r="N2669" s="26" t="s">
        <v>28</v>
      </c>
      <c r="O2669" s="26" t="s">
        <v>29</v>
      </c>
      <c r="P2669" s="25">
        <v>-11462.08</v>
      </c>
      <c r="Q2669" s="25">
        <v>8459.44</v>
      </c>
      <c r="R2669" s="25">
        <v>42738.623669172892</v>
      </c>
      <c r="S2669" s="25">
        <v>-24590.16799852387</v>
      </c>
      <c r="T2669" s="27">
        <v>18148.455670649022</v>
      </c>
    </row>
    <row r="2670" spans="1:20">
      <c r="A2670" s="28" t="s">
        <v>3157</v>
      </c>
      <c r="B2670" s="22" t="s">
        <v>77</v>
      </c>
      <c r="C2670" s="22" t="s">
        <v>32</v>
      </c>
      <c r="D2670" s="22" t="s">
        <v>105</v>
      </c>
      <c r="E2670" s="22" t="s">
        <v>26</v>
      </c>
      <c r="F2670" s="23">
        <v>42004</v>
      </c>
      <c r="G2670" s="24" t="s">
        <v>27</v>
      </c>
      <c r="H2670" s="25">
        <v>27141.4</v>
      </c>
      <c r="I2670" s="25">
        <v>-15616.12</v>
      </c>
      <c r="J2670" s="25">
        <v>11525.28</v>
      </c>
      <c r="K2670" s="41">
        <f t="shared" si="86"/>
        <v>2014</v>
      </c>
      <c r="L2670" s="42">
        <f t="shared" si="85"/>
        <v>208.56448336718722</v>
      </c>
      <c r="M2670" s="39">
        <f>(VLOOKUP(DATE(2005,12,1),IGPM!A:B,2,1)/VLOOKUP(DATE(YEAR(F2670),MONTH(F2670),1),IGPM!A:B,2,1))*H2670</f>
        <v>16288.64223584904</v>
      </c>
      <c r="N2670" s="26" t="s">
        <v>28</v>
      </c>
      <c r="O2670" s="26" t="s">
        <v>29</v>
      </c>
      <c r="P2670" s="25">
        <v>-15616.12</v>
      </c>
      <c r="Q2670" s="25">
        <v>11525.28</v>
      </c>
      <c r="R2670" s="25">
        <v>58227.789870175031</v>
      </c>
      <c r="S2670" s="25">
        <v>-33502.035781037004</v>
      </c>
      <c r="T2670" s="27">
        <v>24725.754089138027</v>
      </c>
    </row>
    <row r="2671" spans="1:20">
      <c r="A2671" s="28" t="s">
        <v>3158</v>
      </c>
      <c r="B2671" s="22" t="s">
        <v>77</v>
      </c>
      <c r="C2671" s="22" t="s">
        <v>32</v>
      </c>
      <c r="D2671" s="22" t="s">
        <v>105</v>
      </c>
      <c r="E2671" s="22" t="s">
        <v>26</v>
      </c>
      <c r="F2671" s="23">
        <v>42004</v>
      </c>
      <c r="G2671" s="24" t="s">
        <v>27</v>
      </c>
      <c r="H2671" s="25">
        <v>27141.4</v>
      </c>
      <c r="I2671" s="25">
        <v>-15616.12</v>
      </c>
      <c r="J2671" s="25">
        <v>11525.28</v>
      </c>
      <c r="K2671" s="41">
        <f t="shared" si="86"/>
        <v>2014</v>
      </c>
      <c r="L2671" s="42">
        <f t="shared" si="85"/>
        <v>208.56448336718722</v>
      </c>
      <c r="M2671" s="39">
        <f>(VLOOKUP(DATE(2005,12,1),IGPM!A:B,2,1)/VLOOKUP(DATE(YEAR(F2671),MONTH(F2671),1),IGPM!A:B,2,1))*H2671</f>
        <v>16288.64223584904</v>
      </c>
      <c r="N2671" s="26" t="s">
        <v>28</v>
      </c>
      <c r="O2671" s="26" t="s">
        <v>29</v>
      </c>
      <c r="P2671" s="25">
        <v>-15616.12</v>
      </c>
      <c r="Q2671" s="25">
        <v>11525.28</v>
      </c>
      <c r="R2671" s="25">
        <v>58227.789870175031</v>
      </c>
      <c r="S2671" s="25">
        <v>-33502.035781037004</v>
      </c>
      <c r="T2671" s="27">
        <v>24725.754089138027</v>
      </c>
    </row>
    <row r="2672" spans="1:20">
      <c r="A2672" s="28" t="s">
        <v>3159</v>
      </c>
      <c r="B2672" s="22" t="s">
        <v>768</v>
      </c>
      <c r="C2672" s="22" t="s">
        <v>82</v>
      </c>
      <c r="D2672" s="22" t="s">
        <v>105</v>
      </c>
      <c r="E2672" s="22" t="s">
        <v>26</v>
      </c>
      <c r="F2672" s="23">
        <v>42004</v>
      </c>
      <c r="G2672" s="24" t="s">
        <v>27</v>
      </c>
      <c r="H2672" s="25">
        <v>13503.85</v>
      </c>
      <c r="I2672" s="25">
        <v>-13503.85</v>
      </c>
      <c r="J2672" s="25">
        <v>0</v>
      </c>
      <c r="K2672" s="41">
        <f t="shared" si="86"/>
        <v>2014</v>
      </c>
      <c r="L2672" s="42">
        <f t="shared" si="85"/>
        <v>120</v>
      </c>
      <c r="M2672" s="39">
        <f>(VLOOKUP(DATE(2005,12,1),IGPM!A:B,2,1)/VLOOKUP(DATE(YEAR(F2672),MONTH(F2672),1),IGPM!A:B,2,1))*H2672</f>
        <v>8104.2017529151062</v>
      </c>
      <c r="N2672" s="26" t="s">
        <v>28</v>
      </c>
      <c r="O2672" s="26" t="s">
        <v>29</v>
      </c>
      <c r="P2672" s="25">
        <v>-13503.85</v>
      </c>
      <c r="Q2672" s="25">
        <v>0</v>
      </c>
      <c r="R2672" s="25">
        <v>28970.478318670481</v>
      </c>
      <c r="S2672" s="25">
        <v>-28970.478318670481</v>
      </c>
      <c r="T2672" s="27">
        <v>0</v>
      </c>
    </row>
    <row r="2673" spans="1:20">
      <c r="A2673" s="28" t="s">
        <v>3160</v>
      </c>
      <c r="B2673" s="22" t="s">
        <v>245</v>
      </c>
      <c r="C2673" s="22" t="s">
        <v>24</v>
      </c>
      <c r="D2673" s="22" t="s">
        <v>105</v>
      </c>
      <c r="E2673" s="22" t="s">
        <v>26</v>
      </c>
      <c r="F2673" s="23">
        <v>42004</v>
      </c>
      <c r="G2673" s="24" t="s">
        <v>27</v>
      </c>
      <c r="H2673" s="25">
        <v>5214.3599999999997</v>
      </c>
      <c r="I2673" s="25">
        <v>-5021.22</v>
      </c>
      <c r="J2673" s="25">
        <v>193.13999999999942</v>
      </c>
      <c r="K2673" s="41">
        <f t="shared" si="86"/>
        <v>2014</v>
      </c>
      <c r="L2673" s="42">
        <f t="shared" si="85"/>
        <v>124.61577066927956</v>
      </c>
      <c r="M2673" s="39">
        <f>(VLOOKUP(DATE(2005,12,1),IGPM!A:B,2,1)/VLOOKUP(DATE(YEAR(F2673),MONTH(F2673),1),IGPM!A:B,2,1))*H2673</f>
        <v>3129.3464791396832</v>
      </c>
      <c r="N2673" s="26" t="s">
        <v>28</v>
      </c>
      <c r="O2673" s="26" t="s">
        <v>29</v>
      </c>
      <c r="P2673" s="25">
        <v>-5021.22</v>
      </c>
      <c r="Q2673" s="25">
        <v>193.13999999999942</v>
      </c>
      <c r="R2673" s="25">
        <v>11186.624801500506</v>
      </c>
      <c r="S2673" s="25">
        <v>-10772.271992304017</v>
      </c>
      <c r="T2673" s="27">
        <v>414.35280919648903</v>
      </c>
    </row>
    <row r="2674" spans="1:20">
      <c r="A2674" s="28" t="s">
        <v>3161</v>
      </c>
      <c r="B2674" s="22" t="s">
        <v>2827</v>
      </c>
      <c r="C2674" s="22" t="s">
        <v>24</v>
      </c>
      <c r="D2674" s="22" t="s">
        <v>105</v>
      </c>
      <c r="E2674" s="22" t="s">
        <v>26</v>
      </c>
      <c r="F2674" s="23">
        <v>42004</v>
      </c>
      <c r="G2674" s="24" t="s">
        <v>27</v>
      </c>
      <c r="H2674" s="25">
        <v>14707.16</v>
      </c>
      <c r="I2674" s="25">
        <v>-14707.16</v>
      </c>
      <c r="J2674" s="25">
        <v>0</v>
      </c>
      <c r="K2674" s="41">
        <f t="shared" si="86"/>
        <v>2014</v>
      </c>
      <c r="L2674" s="42">
        <f t="shared" si="85"/>
        <v>120</v>
      </c>
      <c r="M2674" s="39">
        <f>(VLOOKUP(DATE(2005,12,1),IGPM!A:B,2,1)/VLOOKUP(DATE(YEAR(F2674),MONTH(F2674),1),IGPM!A:B,2,1))*H2674</f>
        <v>8826.3563244854558</v>
      </c>
      <c r="N2674" s="26" t="s">
        <v>28</v>
      </c>
      <c r="O2674" s="26" t="s">
        <v>29</v>
      </c>
      <c r="P2674" s="25">
        <v>-14707.16</v>
      </c>
      <c r="Q2674" s="25">
        <v>0</v>
      </c>
      <c r="R2674" s="25">
        <v>31551.998867672384</v>
      </c>
      <c r="S2674" s="25">
        <v>-31551.998867672384</v>
      </c>
      <c r="T2674" s="27">
        <v>0</v>
      </c>
    </row>
    <row r="2675" spans="1:20">
      <c r="A2675" s="28" t="s">
        <v>3162</v>
      </c>
      <c r="B2675" s="22" t="s">
        <v>913</v>
      </c>
      <c r="C2675" s="22" t="s">
        <v>24</v>
      </c>
      <c r="D2675" s="22" t="s">
        <v>105</v>
      </c>
      <c r="E2675" s="22" t="s">
        <v>26</v>
      </c>
      <c r="F2675" s="23">
        <v>42004</v>
      </c>
      <c r="G2675" s="24" t="s">
        <v>27</v>
      </c>
      <c r="H2675" s="25">
        <v>78482.759999999995</v>
      </c>
      <c r="I2675" s="25">
        <v>-78482.759999999995</v>
      </c>
      <c r="J2675" s="25">
        <v>0</v>
      </c>
      <c r="K2675" s="41">
        <f t="shared" si="86"/>
        <v>2014</v>
      </c>
      <c r="L2675" s="42">
        <f t="shared" si="85"/>
        <v>120</v>
      </c>
      <c r="M2675" s="39">
        <f>(VLOOKUP(DATE(2005,12,1),IGPM!A:B,2,1)/VLOOKUP(DATE(YEAR(F2675),MONTH(F2675),1),IGPM!A:B,2,1))*H2675</f>
        <v>47100.650641529304</v>
      </c>
      <c r="N2675" s="26" t="s">
        <v>28</v>
      </c>
      <c r="O2675" s="26" t="s">
        <v>29</v>
      </c>
      <c r="P2675" s="25">
        <v>-78482.759999999995</v>
      </c>
      <c r="Q2675" s="25">
        <v>0</v>
      </c>
      <c r="R2675" s="25">
        <v>168372.9526741943</v>
      </c>
      <c r="S2675" s="25">
        <v>-168372.9526741943</v>
      </c>
      <c r="T2675" s="27">
        <v>0</v>
      </c>
    </row>
    <row r="2676" spans="1:20">
      <c r="A2676" s="28" t="s">
        <v>3163</v>
      </c>
      <c r="B2676" s="22" t="s">
        <v>2872</v>
      </c>
      <c r="C2676" s="22" t="s">
        <v>24</v>
      </c>
      <c r="D2676" s="22" t="s">
        <v>105</v>
      </c>
      <c r="E2676" s="22" t="s">
        <v>26</v>
      </c>
      <c r="F2676" s="23">
        <v>42004</v>
      </c>
      <c r="G2676" s="24" t="s">
        <v>27</v>
      </c>
      <c r="H2676" s="25">
        <v>74739.12</v>
      </c>
      <c r="I2676" s="25">
        <v>-74739.12</v>
      </c>
      <c r="J2676" s="25">
        <v>0</v>
      </c>
      <c r="K2676" s="41">
        <f t="shared" si="86"/>
        <v>2014</v>
      </c>
      <c r="L2676" s="42">
        <f t="shared" si="85"/>
        <v>119.99999999999999</v>
      </c>
      <c r="M2676" s="39">
        <f>(VLOOKUP(DATE(2005,12,1),IGPM!A:B,2,1)/VLOOKUP(DATE(YEAR(F2676),MONTH(F2676),1),IGPM!A:B,2,1))*H2676</f>
        <v>44853.942195398529</v>
      </c>
      <c r="N2676" s="26" t="s">
        <v>28</v>
      </c>
      <c r="O2676" s="26" t="s">
        <v>29</v>
      </c>
      <c r="P2676" s="25">
        <v>-74739.12</v>
      </c>
      <c r="Q2676" s="25">
        <v>0</v>
      </c>
      <c r="R2676" s="25">
        <v>160341.53634085919</v>
      </c>
      <c r="S2676" s="25">
        <v>-160341.53634085919</v>
      </c>
      <c r="T2676" s="27">
        <v>0</v>
      </c>
    </row>
    <row r="2677" spans="1:20">
      <c r="A2677" s="28" t="s">
        <v>3164</v>
      </c>
      <c r="B2677" s="22" t="s">
        <v>2874</v>
      </c>
      <c r="C2677" s="22" t="s">
        <v>32</v>
      </c>
      <c r="D2677" s="22" t="s">
        <v>105</v>
      </c>
      <c r="E2677" s="22" t="s">
        <v>26</v>
      </c>
      <c r="F2677" s="23">
        <v>42004</v>
      </c>
      <c r="G2677" s="24" t="s">
        <v>27</v>
      </c>
      <c r="H2677" s="25">
        <v>2406.58</v>
      </c>
      <c r="I2677" s="25">
        <v>-918.03</v>
      </c>
      <c r="J2677" s="25">
        <v>1488.55</v>
      </c>
      <c r="K2677" s="41">
        <f t="shared" si="86"/>
        <v>2014</v>
      </c>
      <c r="L2677" s="42">
        <f t="shared" si="85"/>
        <v>314.57534067514132</v>
      </c>
      <c r="M2677" s="39">
        <f>(VLOOKUP(DATE(2005,12,1),IGPM!A:B,2,1)/VLOOKUP(DATE(YEAR(F2677),MONTH(F2677),1),IGPM!A:B,2,1))*H2677</f>
        <v>1444.2851375371049</v>
      </c>
      <c r="N2677" s="26" t="s">
        <v>28</v>
      </c>
      <c r="O2677" s="26" t="s">
        <v>29</v>
      </c>
      <c r="P2677" s="25">
        <v>-918.03</v>
      </c>
      <c r="Q2677" s="25">
        <v>1488.55</v>
      </c>
      <c r="R2677" s="25">
        <v>5162.9552840224087</v>
      </c>
      <c r="S2677" s="25">
        <v>-1969.4952336473718</v>
      </c>
      <c r="T2677" s="27">
        <v>3193.4600503750371</v>
      </c>
    </row>
    <row r="2678" spans="1:20">
      <c r="A2678" s="28" t="s">
        <v>3165</v>
      </c>
      <c r="B2678" s="22" t="s">
        <v>68</v>
      </c>
      <c r="C2678" s="22" t="s">
        <v>69</v>
      </c>
      <c r="D2678" s="22" t="s">
        <v>105</v>
      </c>
      <c r="E2678" s="22" t="s">
        <v>26</v>
      </c>
      <c r="F2678" s="23">
        <v>42004</v>
      </c>
      <c r="G2678" s="24" t="s">
        <v>27</v>
      </c>
      <c r="H2678" s="25">
        <v>502406.39</v>
      </c>
      <c r="I2678" s="25">
        <v>-236983.5</v>
      </c>
      <c r="J2678" s="25">
        <v>265422.89</v>
      </c>
      <c r="K2678" s="41">
        <f t="shared" si="86"/>
        <v>2014</v>
      </c>
      <c r="L2678" s="42">
        <f t="shared" si="85"/>
        <v>254.40069371918301</v>
      </c>
      <c r="M2678" s="39">
        <f>(VLOOKUP(DATE(2005,12,1),IGPM!A:B,2,1)/VLOOKUP(DATE(YEAR(F2678),MONTH(F2678),1),IGPM!A:B,2,1))*H2678</f>
        <v>301514.21605792054</v>
      </c>
      <c r="N2678" s="26" t="s">
        <v>28</v>
      </c>
      <c r="O2678" s="26" t="s">
        <v>29</v>
      </c>
      <c r="P2678" s="25">
        <v>-236983.5</v>
      </c>
      <c r="Q2678" s="25">
        <v>265422.89</v>
      </c>
      <c r="R2678" s="25">
        <v>1077837.31518467</v>
      </c>
      <c r="S2678" s="25">
        <v>-508412.44153575803</v>
      </c>
      <c r="T2678" s="27">
        <v>569424.87364891195</v>
      </c>
    </row>
    <row r="2679" spans="1:20">
      <c r="A2679" s="28" t="s">
        <v>3166</v>
      </c>
      <c r="B2679" s="22" t="s">
        <v>68</v>
      </c>
      <c r="C2679" s="22" t="s">
        <v>69</v>
      </c>
      <c r="D2679" s="22" t="s">
        <v>105</v>
      </c>
      <c r="E2679" s="22" t="s">
        <v>26</v>
      </c>
      <c r="F2679" s="23">
        <v>42004</v>
      </c>
      <c r="G2679" s="24" t="s">
        <v>27</v>
      </c>
      <c r="H2679" s="25">
        <v>60.19</v>
      </c>
      <c r="I2679" s="25">
        <v>-29.22</v>
      </c>
      <c r="J2679" s="25">
        <v>30.97</v>
      </c>
      <c r="K2679" s="41">
        <f t="shared" si="86"/>
        <v>2014</v>
      </c>
      <c r="L2679" s="42">
        <f t="shared" si="85"/>
        <v>247.18685831622176</v>
      </c>
      <c r="M2679" s="39">
        <f>(VLOOKUP(DATE(2005,12,1),IGPM!A:B,2,1)/VLOOKUP(DATE(YEAR(F2679),MONTH(F2679),1),IGPM!A:B,2,1))*H2679</f>
        <v>36.122432010719919</v>
      </c>
      <c r="N2679" s="26" t="s">
        <v>28</v>
      </c>
      <c r="O2679" s="26" t="s">
        <v>29</v>
      </c>
      <c r="P2679" s="25">
        <v>-29.22</v>
      </c>
      <c r="Q2679" s="25">
        <v>30.97</v>
      </c>
      <c r="R2679" s="25">
        <v>129.12858851370359</v>
      </c>
      <c r="S2679" s="25">
        <v>-62.687113413696942</v>
      </c>
      <c r="T2679" s="27">
        <v>66.441475100006642</v>
      </c>
    </row>
    <row r="2680" spans="1:20">
      <c r="A2680" s="28" t="s">
        <v>3167</v>
      </c>
      <c r="B2680" s="22" t="s">
        <v>2879</v>
      </c>
      <c r="C2680" s="22" t="s">
        <v>91</v>
      </c>
      <c r="D2680" s="22" t="s">
        <v>105</v>
      </c>
      <c r="E2680" s="22" t="s">
        <v>26</v>
      </c>
      <c r="F2680" s="23">
        <v>42004</v>
      </c>
      <c r="G2680" s="24" t="s">
        <v>27</v>
      </c>
      <c r="H2680" s="25">
        <v>38506.019999999997</v>
      </c>
      <c r="I2680" s="25">
        <v>-18033.259999999998</v>
      </c>
      <c r="J2680" s="25">
        <v>20472.759999999998</v>
      </c>
      <c r="K2680" s="41">
        <f t="shared" si="86"/>
        <v>2014</v>
      </c>
      <c r="L2680" s="42">
        <f t="shared" si="85"/>
        <v>256.23333773261186</v>
      </c>
      <c r="M2680" s="39">
        <f>(VLOOKUP(DATE(2005,12,1),IGPM!A:B,2,1)/VLOOKUP(DATE(YEAR(F2680),MONTH(F2680),1),IGPM!A:B,2,1))*H2680</f>
        <v>23109.006304260198</v>
      </c>
      <c r="N2680" s="26" t="s">
        <v>28</v>
      </c>
      <c r="O2680" s="26" t="s">
        <v>29</v>
      </c>
      <c r="P2680" s="25">
        <v>-18033.259999999998</v>
      </c>
      <c r="Q2680" s="25">
        <v>20472.759999999998</v>
      </c>
      <c r="R2680" s="25">
        <v>82608.872103014466</v>
      </c>
      <c r="S2680" s="25">
        <v>-38687.645956149361</v>
      </c>
      <c r="T2680" s="27">
        <v>43921.226146865105</v>
      </c>
    </row>
    <row r="2681" spans="1:20">
      <c r="A2681" s="28" t="s">
        <v>3168</v>
      </c>
      <c r="B2681" s="22" t="s">
        <v>61</v>
      </c>
      <c r="C2681" s="22" t="s">
        <v>32</v>
      </c>
      <c r="D2681" s="22" t="s">
        <v>25</v>
      </c>
      <c r="E2681" s="22" t="s">
        <v>26</v>
      </c>
      <c r="F2681" s="23">
        <v>42004</v>
      </c>
      <c r="G2681" s="24" t="s">
        <v>27</v>
      </c>
      <c r="H2681" s="25">
        <v>145820.97</v>
      </c>
      <c r="I2681" s="25">
        <v>-68278.17</v>
      </c>
      <c r="J2681" s="25">
        <v>77542.8</v>
      </c>
      <c r="K2681" s="41">
        <f t="shared" si="86"/>
        <v>2014</v>
      </c>
      <c r="L2681" s="42">
        <f t="shared" si="85"/>
        <v>256.28273868499991</v>
      </c>
      <c r="M2681" s="39">
        <f>(VLOOKUP(DATE(2005,12,1),IGPM!A:B,2,1)/VLOOKUP(DATE(YEAR(F2681),MONTH(F2681),1),IGPM!A:B,2,1))*H2681</f>
        <v>87513.010044230425</v>
      </c>
      <c r="N2681" s="26" t="s">
        <v>28</v>
      </c>
      <c r="O2681" s="26" t="s">
        <v>29</v>
      </c>
      <c r="P2681" s="25">
        <v>-68278.17</v>
      </c>
      <c r="Q2681" s="25">
        <v>77542.8</v>
      </c>
      <c r="R2681" s="25">
        <v>312836.95018772414</v>
      </c>
      <c r="S2681" s="25">
        <v>-146480.54026248047</v>
      </c>
      <c r="T2681" s="27">
        <v>166356.40992524367</v>
      </c>
    </row>
    <row r="2682" spans="1:20">
      <c r="A2682" s="28" t="s">
        <v>3169</v>
      </c>
      <c r="B2682" s="22" t="s">
        <v>867</v>
      </c>
      <c r="C2682" s="22" t="s">
        <v>32</v>
      </c>
      <c r="D2682" s="22" t="s">
        <v>25</v>
      </c>
      <c r="E2682" s="22" t="s">
        <v>26</v>
      </c>
      <c r="F2682" s="23">
        <v>42004</v>
      </c>
      <c r="G2682" s="24" t="s">
        <v>27</v>
      </c>
      <c r="H2682" s="25">
        <v>161775.59</v>
      </c>
      <c r="I2682" s="25">
        <v>-74428.22</v>
      </c>
      <c r="J2682" s="25">
        <v>87347.37</v>
      </c>
      <c r="K2682" s="41">
        <f t="shared" si="86"/>
        <v>2014</v>
      </c>
      <c r="L2682" s="42">
        <f t="shared" si="85"/>
        <v>260.8294380814159</v>
      </c>
      <c r="M2682" s="39">
        <f>(VLOOKUP(DATE(2005,12,1),IGPM!A:B,2,1)/VLOOKUP(DATE(YEAR(F2682),MONTH(F2682),1),IGPM!A:B,2,1))*H2682</f>
        <v>97088.01712525505</v>
      </c>
      <c r="N2682" s="26" t="s">
        <v>28</v>
      </c>
      <c r="O2682" s="26" t="s">
        <v>29</v>
      </c>
      <c r="P2682" s="25">
        <v>-74428.22</v>
      </c>
      <c r="Q2682" s="25">
        <v>87347.37</v>
      </c>
      <c r="R2682" s="25">
        <v>347065.18678637018</v>
      </c>
      <c r="S2682" s="25">
        <v>-159674.54717041709</v>
      </c>
      <c r="T2682" s="27">
        <v>187390.63961595309</v>
      </c>
    </row>
    <row r="2683" spans="1:20">
      <c r="A2683" s="28" t="s">
        <v>3170</v>
      </c>
      <c r="B2683" s="22" t="s">
        <v>867</v>
      </c>
      <c r="C2683" s="22" t="s">
        <v>32</v>
      </c>
      <c r="D2683" s="22" t="s">
        <v>25</v>
      </c>
      <c r="E2683" s="22" t="s">
        <v>26</v>
      </c>
      <c r="F2683" s="23">
        <v>42004</v>
      </c>
      <c r="G2683" s="24" t="s">
        <v>27</v>
      </c>
      <c r="H2683" s="25">
        <v>161775.59</v>
      </c>
      <c r="I2683" s="25">
        <v>-74428.22</v>
      </c>
      <c r="J2683" s="25">
        <v>87347.37</v>
      </c>
      <c r="K2683" s="41">
        <f t="shared" si="86"/>
        <v>2014</v>
      </c>
      <c r="L2683" s="42">
        <f t="shared" si="85"/>
        <v>260.8294380814159</v>
      </c>
      <c r="M2683" s="39">
        <f>(VLOOKUP(DATE(2005,12,1),IGPM!A:B,2,1)/VLOOKUP(DATE(YEAR(F2683),MONTH(F2683),1),IGPM!A:B,2,1))*H2683</f>
        <v>97088.01712525505</v>
      </c>
      <c r="N2683" s="26" t="s">
        <v>28</v>
      </c>
      <c r="O2683" s="26" t="s">
        <v>29</v>
      </c>
      <c r="P2683" s="25">
        <v>-74428.22</v>
      </c>
      <c r="Q2683" s="25">
        <v>87347.37</v>
      </c>
      <c r="R2683" s="25">
        <v>347065.18678637018</v>
      </c>
      <c r="S2683" s="25">
        <v>-159674.54717041709</v>
      </c>
      <c r="T2683" s="27">
        <v>187390.63961595309</v>
      </c>
    </row>
    <row r="2684" spans="1:20">
      <c r="A2684" s="28" t="s">
        <v>3171</v>
      </c>
      <c r="B2684" s="22" t="s">
        <v>314</v>
      </c>
      <c r="C2684" s="22" t="s">
        <v>32</v>
      </c>
      <c r="D2684" s="22" t="s">
        <v>25</v>
      </c>
      <c r="E2684" s="22" t="s">
        <v>26</v>
      </c>
      <c r="F2684" s="23">
        <v>42004</v>
      </c>
      <c r="G2684" s="24" t="s">
        <v>27</v>
      </c>
      <c r="H2684" s="25">
        <v>227335.81</v>
      </c>
      <c r="I2684" s="25">
        <v>-146859.07</v>
      </c>
      <c r="J2684" s="25">
        <v>80476.739999999991</v>
      </c>
      <c r="K2684" s="41">
        <f t="shared" si="86"/>
        <v>2014</v>
      </c>
      <c r="L2684" s="42">
        <f t="shared" si="85"/>
        <v>185.75834097274344</v>
      </c>
      <c r="M2684" s="39">
        <f>(VLOOKUP(DATE(2005,12,1),IGPM!A:B,2,1)/VLOOKUP(DATE(YEAR(F2684),MONTH(F2684),1),IGPM!A:B,2,1))*H2684</f>
        <v>136433.33344952553</v>
      </c>
      <c r="N2684" s="26" t="s">
        <v>28</v>
      </c>
      <c r="O2684" s="26" t="s">
        <v>29</v>
      </c>
      <c r="P2684" s="25">
        <v>-146859.07</v>
      </c>
      <c r="Q2684" s="25">
        <v>80476.739999999991</v>
      </c>
      <c r="R2684" s="25">
        <v>487714.77428010473</v>
      </c>
      <c r="S2684" s="25">
        <v>-315064.03754004306</v>
      </c>
      <c r="T2684" s="27">
        <v>172650.73674006166</v>
      </c>
    </row>
    <row r="2685" spans="1:20">
      <c r="A2685" s="28" t="s">
        <v>3172</v>
      </c>
      <c r="B2685" s="22" t="s">
        <v>68</v>
      </c>
      <c r="C2685" s="22" t="s">
        <v>69</v>
      </c>
      <c r="D2685" s="22" t="s">
        <v>25</v>
      </c>
      <c r="E2685" s="22" t="s">
        <v>26</v>
      </c>
      <c r="F2685" s="23">
        <v>42004</v>
      </c>
      <c r="G2685" s="24" t="s">
        <v>27</v>
      </c>
      <c r="H2685" s="25">
        <v>18128.27</v>
      </c>
      <c r="I2685" s="25">
        <v>-8809.3799999999992</v>
      </c>
      <c r="J2685" s="25">
        <v>9318.8900000000012</v>
      </c>
      <c r="K2685" s="41">
        <f t="shared" si="86"/>
        <v>2014</v>
      </c>
      <c r="L2685" s="42">
        <f t="shared" si="85"/>
        <v>246.940465730846</v>
      </c>
      <c r="M2685" s="39">
        <f>(VLOOKUP(DATE(2005,12,1),IGPM!A:B,2,1)/VLOOKUP(DATE(YEAR(F2685),MONTH(F2685),1),IGPM!A:B,2,1))*H2685</f>
        <v>10879.501587422723</v>
      </c>
      <c r="N2685" s="26" t="s">
        <v>28</v>
      </c>
      <c r="O2685" s="26" t="s">
        <v>29</v>
      </c>
      <c r="P2685" s="25">
        <v>-8809.3799999999992</v>
      </c>
      <c r="Q2685" s="25">
        <v>9318.8900000000012</v>
      </c>
      <c r="R2685" s="25">
        <v>38891.475615472962</v>
      </c>
      <c r="S2685" s="25">
        <v>-18899.199286938863</v>
      </c>
      <c r="T2685" s="27">
        <v>19992.276328534099</v>
      </c>
    </row>
    <row r="2686" spans="1:20">
      <c r="A2686" s="28" t="s">
        <v>3173</v>
      </c>
      <c r="B2686" s="22" t="s">
        <v>68</v>
      </c>
      <c r="C2686" s="22" t="s">
        <v>69</v>
      </c>
      <c r="D2686" s="22" t="s">
        <v>25</v>
      </c>
      <c r="E2686" s="22" t="s">
        <v>26</v>
      </c>
      <c r="F2686" s="23">
        <v>42004</v>
      </c>
      <c r="G2686" s="24" t="s">
        <v>27</v>
      </c>
      <c r="H2686" s="25">
        <v>685974.13</v>
      </c>
      <c r="I2686" s="25">
        <v>-317619.15999999997</v>
      </c>
      <c r="J2686" s="25">
        <v>368354.97000000003</v>
      </c>
      <c r="K2686" s="41">
        <f t="shared" si="86"/>
        <v>2014</v>
      </c>
      <c r="L2686" s="42">
        <f t="shared" si="85"/>
        <v>259.16854512177412</v>
      </c>
      <c r="M2686" s="39">
        <f>(VLOOKUP(DATE(2005,12,1),IGPM!A:B,2,1)/VLOOKUP(DATE(YEAR(F2686),MONTH(F2686),1),IGPM!A:B,2,1))*H2686</f>
        <v>411680.57604315918</v>
      </c>
      <c r="N2686" s="26" t="s">
        <v>28</v>
      </c>
      <c r="O2686" s="26" t="s">
        <v>29</v>
      </c>
      <c r="P2686" s="25">
        <v>-317619.15999999997</v>
      </c>
      <c r="Q2686" s="25">
        <v>368354.97000000003</v>
      </c>
      <c r="R2686" s="25">
        <v>1471654.280840934</v>
      </c>
      <c r="S2686" s="25">
        <v>-681404.11722392729</v>
      </c>
      <c r="T2686" s="27">
        <v>790250.16361700674</v>
      </c>
    </row>
    <row r="2687" spans="1:20">
      <c r="A2687" s="28" t="s">
        <v>3174</v>
      </c>
      <c r="B2687" s="22" t="s">
        <v>68</v>
      </c>
      <c r="C2687" s="22" t="s">
        <v>69</v>
      </c>
      <c r="D2687" s="22" t="s">
        <v>25</v>
      </c>
      <c r="E2687" s="22" t="s">
        <v>26</v>
      </c>
      <c r="F2687" s="23">
        <v>42004</v>
      </c>
      <c r="G2687" s="24" t="s">
        <v>27</v>
      </c>
      <c r="H2687" s="25">
        <v>1191553.67</v>
      </c>
      <c r="I2687" s="25">
        <v>-541393.81000000006</v>
      </c>
      <c r="J2687" s="25">
        <v>650159.85999999987</v>
      </c>
      <c r="K2687" s="41">
        <f t="shared" si="86"/>
        <v>2014</v>
      </c>
      <c r="L2687" s="42">
        <f t="shared" si="85"/>
        <v>264.1080074410159</v>
      </c>
      <c r="M2687" s="39">
        <f>(VLOOKUP(DATE(2005,12,1),IGPM!A:B,2,1)/VLOOKUP(DATE(YEAR(F2687),MONTH(F2687),1),IGPM!A:B,2,1))*H2687</f>
        <v>715099.12662732683</v>
      </c>
      <c r="N2687" s="26" t="s">
        <v>28</v>
      </c>
      <c r="O2687" s="26" t="s">
        <v>29</v>
      </c>
      <c r="P2687" s="25">
        <v>-541393.81000000006</v>
      </c>
      <c r="Q2687" s="25">
        <v>650159.85999999987</v>
      </c>
      <c r="R2687" s="25">
        <v>2556299.1119026975</v>
      </c>
      <c r="S2687" s="25">
        <v>-1161478.95855385</v>
      </c>
      <c r="T2687" s="27">
        <v>1394820.1533488475</v>
      </c>
    </row>
    <row r="2688" spans="1:20">
      <c r="A2688" s="28" t="s">
        <v>3175</v>
      </c>
      <c r="B2688" s="22" t="s">
        <v>2894</v>
      </c>
      <c r="C2688" s="22" t="s">
        <v>32</v>
      </c>
      <c r="D2688" s="22" t="s">
        <v>25</v>
      </c>
      <c r="E2688" s="22" t="s">
        <v>26</v>
      </c>
      <c r="F2688" s="23">
        <v>42004</v>
      </c>
      <c r="G2688" s="24" t="s">
        <v>27</v>
      </c>
      <c r="H2688" s="25">
        <v>398476.06</v>
      </c>
      <c r="I2688" s="25">
        <v>-223431.13</v>
      </c>
      <c r="J2688" s="25">
        <v>175044.93</v>
      </c>
      <c r="K2688" s="41">
        <f t="shared" si="86"/>
        <v>2014</v>
      </c>
      <c r="L2688" s="42">
        <f t="shared" si="85"/>
        <v>214.01282444393493</v>
      </c>
      <c r="M2688" s="39">
        <f>(VLOOKUP(DATE(2005,12,1),IGPM!A:B,2,1)/VLOOKUP(DATE(YEAR(F2688),MONTH(F2688),1),IGPM!A:B,2,1))*H2688</f>
        <v>239141.45846900734</v>
      </c>
      <c r="N2688" s="26" t="s">
        <v>28</v>
      </c>
      <c r="O2688" s="26" t="s">
        <v>29</v>
      </c>
      <c r="P2688" s="25">
        <v>-223431.13</v>
      </c>
      <c r="Q2688" s="25">
        <v>175044.93</v>
      </c>
      <c r="R2688" s="25">
        <v>854870.4300432275</v>
      </c>
      <c r="S2688" s="25">
        <v>-479337.87085764774</v>
      </c>
      <c r="T2688" s="27">
        <v>375532.55918557977</v>
      </c>
    </row>
    <row r="2689" spans="1:20">
      <c r="A2689" s="28" t="s">
        <v>3176</v>
      </c>
      <c r="B2689" s="22" t="s">
        <v>2559</v>
      </c>
      <c r="C2689" s="22" t="s">
        <v>32</v>
      </c>
      <c r="D2689" s="22" t="s">
        <v>25</v>
      </c>
      <c r="E2689" s="22" t="s">
        <v>26</v>
      </c>
      <c r="F2689" s="23">
        <v>42004</v>
      </c>
      <c r="G2689" s="24" t="s">
        <v>27</v>
      </c>
      <c r="H2689" s="25">
        <v>79934.45</v>
      </c>
      <c r="I2689" s="25">
        <v>-46082.35</v>
      </c>
      <c r="J2689" s="25">
        <v>33852.1</v>
      </c>
      <c r="K2689" s="41">
        <f t="shared" si="86"/>
        <v>2014</v>
      </c>
      <c r="L2689" s="42">
        <f t="shared" si="85"/>
        <v>208.15201481695271</v>
      </c>
      <c r="M2689" s="39">
        <f>(VLOOKUP(DATE(2005,12,1),IGPM!A:B,2,1)/VLOOKUP(DATE(YEAR(F2689),MONTH(F2689),1),IGPM!A:B,2,1))*H2689</f>
        <v>47971.868008627527</v>
      </c>
      <c r="N2689" s="26" t="s">
        <v>28</v>
      </c>
      <c r="O2689" s="26" t="s">
        <v>29</v>
      </c>
      <c r="P2689" s="25">
        <v>-46082.35</v>
      </c>
      <c r="Q2689" s="25">
        <v>33852.1</v>
      </c>
      <c r="R2689" s="25">
        <v>171487.33514070799</v>
      </c>
      <c r="S2689" s="25">
        <v>-98862.748145779507</v>
      </c>
      <c r="T2689" s="27">
        <v>72624.586994928482</v>
      </c>
    </row>
    <row r="2690" spans="1:20">
      <c r="A2690" s="28" t="s">
        <v>3177</v>
      </c>
      <c r="B2690" s="22" t="s">
        <v>68</v>
      </c>
      <c r="C2690" s="22" t="s">
        <v>69</v>
      </c>
      <c r="D2690" s="22" t="s">
        <v>25</v>
      </c>
      <c r="E2690" s="22" t="s">
        <v>26</v>
      </c>
      <c r="F2690" s="23">
        <v>42004</v>
      </c>
      <c r="G2690" s="24" t="s">
        <v>27</v>
      </c>
      <c r="H2690" s="25">
        <v>551369.82999999996</v>
      </c>
      <c r="I2690" s="25">
        <v>-237288.3</v>
      </c>
      <c r="J2690" s="25">
        <v>314081.52999999997</v>
      </c>
      <c r="K2690" s="41">
        <f t="shared" si="86"/>
        <v>2014</v>
      </c>
      <c r="L2690" s="42">
        <f t="shared" si="85"/>
        <v>278.835406549754</v>
      </c>
      <c r="M2690" s="39">
        <f>(VLOOKUP(DATE(2005,12,1),IGPM!A:B,2,1)/VLOOKUP(DATE(YEAR(F2690),MONTH(F2690),1),IGPM!A:B,2,1))*H2690</f>
        <v>330899.13934104005</v>
      </c>
      <c r="N2690" s="26" t="s">
        <v>28</v>
      </c>
      <c r="O2690" s="26" t="s">
        <v>29</v>
      </c>
      <c r="P2690" s="25">
        <v>-237288.3</v>
      </c>
      <c r="Q2690" s="25">
        <v>314081.52999999997</v>
      </c>
      <c r="R2690" s="25">
        <v>1182881.008422341</v>
      </c>
      <c r="S2690" s="25">
        <v>-509066.3440740364</v>
      </c>
      <c r="T2690" s="27">
        <v>673814.6643483045</v>
      </c>
    </row>
    <row r="2691" spans="1:20">
      <c r="A2691" s="28" t="s">
        <v>3178</v>
      </c>
      <c r="B2691" s="22" t="s">
        <v>865</v>
      </c>
      <c r="C2691" s="22" t="s">
        <v>32</v>
      </c>
      <c r="D2691" s="22" t="s">
        <v>25</v>
      </c>
      <c r="E2691" s="22" t="s">
        <v>26</v>
      </c>
      <c r="F2691" s="23">
        <v>42004</v>
      </c>
      <c r="G2691" s="24" t="s">
        <v>27</v>
      </c>
      <c r="H2691" s="25">
        <v>79441.899999999994</v>
      </c>
      <c r="I2691" s="25">
        <v>-37180.07</v>
      </c>
      <c r="J2691" s="25">
        <v>42261.829999999994</v>
      </c>
      <c r="K2691" s="41">
        <f t="shared" si="86"/>
        <v>2014</v>
      </c>
      <c r="L2691" s="42">
        <f t="shared" ref="L2691:L2754" si="87">IFERROR((DATEDIF(F2691,DATE(2024,12,31),"M")*H2691)/(H2691-J2691),12*_xlfn.NUMBERVALUE(LEFT(G2691,3)))</f>
        <v>256.40156137414482</v>
      </c>
      <c r="M2691" s="39">
        <f>(VLOOKUP(DATE(2005,12,1),IGPM!A:B,2,1)/VLOOKUP(DATE(YEAR(F2691),MONTH(F2691),1),IGPM!A:B,2,1))*H2691</f>
        <v>47676.269007350238</v>
      </c>
      <c r="N2691" s="26" t="s">
        <v>28</v>
      </c>
      <c r="O2691" s="26" t="s">
        <v>29</v>
      </c>
      <c r="P2691" s="25">
        <v>-37180.07</v>
      </c>
      <c r="Q2691" s="25">
        <v>42261.829999999994</v>
      </c>
      <c r="R2691" s="25">
        <v>170430.64322722692</v>
      </c>
      <c r="S2691" s="25">
        <v>-79764.245887035984</v>
      </c>
      <c r="T2691" s="27">
        <v>90666.397340190932</v>
      </c>
    </row>
    <row r="2692" spans="1:20">
      <c r="A2692" s="28" t="s">
        <v>3179</v>
      </c>
      <c r="B2692" s="22" t="s">
        <v>53</v>
      </c>
      <c r="C2692" s="22" t="s">
        <v>32</v>
      </c>
      <c r="D2692" s="22" t="s">
        <v>25</v>
      </c>
      <c r="E2692" s="22" t="s">
        <v>26</v>
      </c>
      <c r="F2692" s="23">
        <v>42004</v>
      </c>
      <c r="G2692" s="24" t="s">
        <v>27</v>
      </c>
      <c r="H2692" s="25">
        <v>66354.039999999994</v>
      </c>
      <c r="I2692" s="25">
        <v>-30513.35</v>
      </c>
      <c r="J2692" s="25">
        <v>35840.689999999995</v>
      </c>
      <c r="K2692" s="41">
        <f t="shared" si="86"/>
        <v>2014</v>
      </c>
      <c r="L2692" s="42">
        <f t="shared" si="87"/>
        <v>260.95085593682762</v>
      </c>
      <c r="M2692" s="39">
        <f>(VLOOKUP(DATE(2005,12,1),IGPM!A:B,2,1)/VLOOKUP(DATE(YEAR(F2692),MONTH(F2692),1),IGPM!A:B,2,1))*H2692</f>
        <v>39821.719530430135</v>
      </c>
      <c r="N2692" s="26" t="s">
        <v>28</v>
      </c>
      <c r="O2692" s="26" t="s">
        <v>29</v>
      </c>
      <c r="P2692" s="25">
        <v>-30513.35</v>
      </c>
      <c r="Q2692" s="25">
        <v>35840.689999999995</v>
      </c>
      <c r="R2692" s="25">
        <v>142352.60886163529</v>
      </c>
      <c r="S2692" s="25">
        <v>-65461.801234833314</v>
      </c>
      <c r="T2692" s="27">
        <v>76890.807626801979</v>
      </c>
    </row>
    <row r="2693" spans="1:20">
      <c r="A2693" s="28" t="s">
        <v>3180</v>
      </c>
      <c r="B2693" s="22" t="s">
        <v>865</v>
      </c>
      <c r="C2693" s="22" t="s">
        <v>32</v>
      </c>
      <c r="D2693" s="22" t="s">
        <v>25</v>
      </c>
      <c r="E2693" s="22" t="s">
        <v>26</v>
      </c>
      <c r="F2693" s="23">
        <v>42004</v>
      </c>
      <c r="G2693" s="24" t="s">
        <v>27</v>
      </c>
      <c r="H2693" s="25">
        <v>79441.899999999994</v>
      </c>
      <c r="I2693" s="25">
        <v>-37180.07</v>
      </c>
      <c r="J2693" s="25">
        <v>42261.829999999994</v>
      </c>
      <c r="K2693" s="41">
        <f t="shared" ref="K2693:K2756" si="88">YEAR(F2693)</f>
        <v>2014</v>
      </c>
      <c r="L2693" s="42">
        <f t="shared" si="87"/>
        <v>256.40156137414482</v>
      </c>
      <c r="M2693" s="39">
        <f>(VLOOKUP(DATE(2005,12,1),IGPM!A:B,2,1)/VLOOKUP(DATE(YEAR(F2693),MONTH(F2693),1),IGPM!A:B,2,1))*H2693</f>
        <v>47676.269007350238</v>
      </c>
      <c r="N2693" s="26" t="s">
        <v>28</v>
      </c>
      <c r="O2693" s="26" t="s">
        <v>29</v>
      </c>
      <c r="P2693" s="25">
        <v>-37180.07</v>
      </c>
      <c r="Q2693" s="25">
        <v>42261.829999999994</v>
      </c>
      <c r="R2693" s="25">
        <v>170430.64322722692</v>
      </c>
      <c r="S2693" s="25">
        <v>-79764.245887035984</v>
      </c>
      <c r="T2693" s="27">
        <v>90666.397340190932</v>
      </c>
    </row>
    <row r="2694" spans="1:20">
      <c r="A2694" s="28" t="s">
        <v>3181</v>
      </c>
      <c r="B2694" s="22" t="s">
        <v>68</v>
      </c>
      <c r="C2694" s="22" t="s">
        <v>69</v>
      </c>
      <c r="D2694" s="22" t="s">
        <v>33</v>
      </c>
      <c r="E2694" s="22" t="s">
        <v>26</v>
      </c>
      <c r="F2694" s="23">
        <v>42004</v>
      </c>
      <c r="G2694" s="24" t="s">
        <v>27</v>
      </c>
      <c r="H2694" s="25">
        <v>237618.03</v>
      </c>
      <c r="I2694" s="25">
        <v>-104138.86</v>
      </c>
      <c r="J2694" s="25">
        <v>133479.16999999998</v>
      </c>
      <c r="K2694" s="41">
        <f t="shared" si="88"/>
        <v>2014</v>
      </c>
      <c r="L2694" s="42">
        <f t="shared" si="87"/>
        <v>273.80906224631224</v>
      </c>
      <c r="M2694" s="39">
        <f>(VLOOKUP(DATE(2005,12,1),IGPM!A:B,2,1)/VLOOKUP(DATE(YEAR(F2694),MONTH(F2694),1),IGPM!A:B,2,1))*H2694</f>
        <v>142604.10588463544</v>
      </c>
      <c r="N2694" s="26" t="s">
        <v>28</v>
      </c>
      <c r="O2694" s="26" t="s">
        <v>29</v>
      </c>
      <c r="P2694" s="25">
        <v>-104138.86</v>
      </c>
      <c r="Q2694" s="25">
        <v>133479.16999999998</v>
      </c>
      <c r="R2694" s="25">
        <v>509773.73017622321</v>
      </c>
      <c r="S2694" s="25">
        <v>-223414.25487998317</v>
      </c>
      <c r="T2694" s="27">
        <v>286359.47529624007</v>
      </c>
    </row>
    <row r="2695" spans="1:20">
      <c r="A2695" s="28" t="s">
        <v>3182</v>
      </c>
      <c r="B2695" s="22" t="s">
        <v>68</v>
      </c>
      <c r="C2695" s="22" t="s">
        <v>69</v>
      </c>
      <c r="D2695" s="22" t="s">
        <v>33</v>
      </c>
      <c r="E2695" s="22" t="s">
        <v>26</v>
      </c>
      <c r="F2695" s="23">
        <v>42004</v>
      </c>
      <c r="G2695" s="24" t="s">
        <v>27</v>
      </c>
      <c r="H2695" s="25">
        <v>372295.92</v>
      </c>
      <c r="I2695" s="25">
        <v>-155819.95000000001</v>
      </c>
      <c r="J2695" s="25">
        <v>216475.96999999997</v>
      </c>
      <c r="K2695" s="41">
        <f t="shared" si="88"/>
        <v>2014</v>
      </c>
      <c r="L2695" s="42">
        <f t="shared" si="87"/>
        <v>286.71239080746716</v>
      </c>
      <c r="M2695" s="39">
        <f>(VLOOKUP(DATE(2005,12,1),IGPM!A:B,2,1)/VLOOKUP(DATE(YEAR(F2695),MONTH(F2695),1),IGPM!A:B,2,1))*H2695</f>
        <v>223429.70689596981</v>
      </c>
      <c r="N2695" s="26" t="s">
        <v>28</v>
      </c>
      <c r="O2695" s="26" t="s">
        <v>29</v>
      </c>
      <c r="P2695" s="25">
        <v>-155819.95000000001</v>
      </c>
      <c r="Q2695" s="25">
        <v>216475.96999999997</v>
      </c>
      <c r="R2695" s="25">
        <v>798704.87886709941</v>
      </c>
      <c r="S2695" s="25">
        <v>-334288.25728153961</v>
      </c>
      <c r="T2695" s="27">
        <v>464416.6215855598</v>
      </c>
    </row>
    <row r="2696" spans="1:20">
      <c r="A2696" s="28" t="s">
        <v>3183</v>
      </c>
      <c r="B2696" s="22" t="s">
        <v>68</v>
      </c>
      <c r="C2696" s="22" t="s">
        <v>69</v>
      </c>
      <c r="D2696" s="22" t="s">
        <v>99</v>
      </c>
      <c r="E2696" s="22" t="s">
        <v>26</v>
      </c>
      <c r="F2696" s="23">
        <v>42034</v>
      </c>
      <c r="G2696" s="24" t="s">
        <v>27</v>
      </c>
      <c r="H2696" s="25">
        <v>0.02</v>
      </c>
      <c r="I2696" s="25">
        <v>-0.02</v>
      </c>
      <c r="J2696" s="25">
        <v>0</v>
      </c>
      <c r="K2696" s="41">
        <f t="shared" si="88"/>
        <v>2015</v>
      </c>
      <c r="L2696" s="42">
        <f t="shared" si="87"/>
        <v>118.99999999999999</v>
      </c>
      <c r="M2696" s="39">
        <f>(VLOOKUP(DATE(2005,12,1),IGPM!A:B,2,1)/VLOOKUP(DATE(YEAR(F2696),MONTH(F2696),1),IGPM!A:B,2,1))*H2696</f>
        <v>1.1911705619024254E-2</v>
      </c>
      <c r="N2696" s="26" t="s">
        <v>28</v>
      </c>
      <c r="O2696" s="26" t="s">
        <v>29</v>
      </c>
      <c r="P2696" s="25">
        <v>-0.02</v>
      </c>
      <c r="Q2696" s="25">
        <v>0</v>
      </c>
      <c r="R2696" s="25">
        <v>4.2581344825256641E-2</v>
      </c>
      <c r="S2696" s="25">
        <v>-4.2581344825256641E-2</v>
      </c>
      <c r="T2696" s="27">
        <v>0</v>
      </c>
    </row>
    <row r="2697" spans="1:20">
      <c r="A2697" s="28" t="s">
        <v>3184</v>
      </c>
      <c r="B2697" s="22" t="s">
        <v>68</v>
      </c>
      <c r="C2697" s="22" t="s">
        <v>69</v>
      </c>
      <c r="D2697" s="22" t="s">
        <v>99</v>
      </c>
      <c r="E2697" s="22" t="s">
        <v>26</v>
      </c>
      <c r="F2697" s="23">
        <v>42034</v>
      </c>
      <c r="G2697" s="24" t="s">
        <v>27</v>
      </c>
      <c r="H2697" s="25">
        <v>0.01</v>
      </c>
      <c r="I2697" s="25">
        <v>-0.01</v>
      </c>
      <c r="J2697" s="25">
        <v>0</v>
      </c>
      <c r="K2697" s="41">
        <f t="shared" si="88"/>
        <v>2015</v>
      </c>
      <c r="L2697" s="42">
        <f t="shared" si="87"/>
        <v>118.99999999999999</v>
      </c>
      <c r="M2697" s="39">
        <f>(VLOOKUP(DATE(2005,12,1),IGPM!A:B,2,1)/VLOOKUP(DATE(YEAR(F2697),MONTH(F2697),1),IGPM!A:B,2,1))*H2697</f>
        <v>5.9558528095121268E-3</v>
      </c>
      <c r="N2697" s="26" t="s">
        <v>28</v>
      </c>
      <c r="O2697" s="26" t="s">
        <v>29</v>
      </c>
      <c r="P2697" s="25">
        <v>-0.01</v>
      </c>
      <c r="Q2697" s="25">
        <v>0</v>
      </c>
      <c r="R2697" s="25">
        <v>2.129067241262832E-2</v>
      </c>
      <c r="S2697" s="25">
        <v>-2.129067241262832E-2</v>
      </c>
      <c r="T2697" s="27">
        <v>0</v>
      </c>
    </row>
    <row r="2698" spans="1:20">
      <c r="A2698" s="28" t="s">
        <v>3185</v>
      </c>
      <c r="B2698" s="22" t="s">
        <v>113</v>
      </c>
      <c r="C2698" s="22" t="s">
        <v>32</v>
      </c>
      <c r="D2698" s="22" t="s">
        <v>105</v>
      </c>
      <c r="E2698" s="22" t="s">
        <v>26</v>
      </c>
      <c r="F2698" s="23">
        <v>42034</v>
      </c>
      <c r="G2698" s="24" t="s">
        <v>27</v>
      </c>
      <c r="H2698" s="25">
        <v>233051</v>
      </c>
      <c r="I2698" s="25">
        <v>-105190.13</v>
      </c>
      <c r="J2698" s="25">
        <v>127860.87</v>
      </c>
      <c r="K2698" s="41">
        <f t="shared" si="88"/>
        <v>2015</v>
      </c>
      <c r="L2698" s="42">
        <f t="shared" si="87"/>
        <v>263.64706460577622</v>
      </c>
      <c r="M2698" s="39">
        <f>(VLOOKUP(DATE(2005,12,1),IGPM!A:B,2,1)/VLOOKUP(DATE(YEAR(F2698),MONTH(F2698),1),IGPM!A:B,2,1))*H2698</f>
        <v>138801.74531096107</v>
      </c>
      <c r="N2698" s="26" t="s">
        <v>28</v>
      </c>
      <c r="O2698" s="26" t="s">
        <v>29</v>
      </c>
      <c r="P2698" s="25">
        <v>-105190.13</v>
      </c>
      <c r="Q2698" s="25">
        <v>127860.87</v>
      </c>
      <c r="R2698" s="25">
        <v>496181.24964354432</v>
      </c>
      <c r="S2698" s="25">
        <v>-223956.85988717867</v>
      </c>
      <c r="T2698" s="27">
        <v>272224.38975636568</v>
      </c>
    </row>
    <row r="2699" spans="1:20">
      <c r="A2699" s="28" t="s">
        <v>3186</v>
      </c>
      <c r="B2699" s="22" t="s">
        <v>68</v>
      </c>
      <c r="C2699" s="22" t="s">
        <v>69</v>
      </c>
      <c r="D2699" s="22" t="s">
        <v>105</v>
      </c>
      <c r="E2699" s="22" t="s">
        <v>26</v>
      </c>
      <c r="F2699" s="23">
        <v>42034</v>
      </c>
      <c r="G2699" s="24" t="s">
        <v>27</v>
      </c>
      <c r="H2699" s="25">
        <v>0.01</v>
      </c>
      <c r="I2699" s="25">
        <v>-0.01</v>
      </c>
      <c r="J2699" s="25">
        <v>0</v>
      </c>
      <c r="K2699" s="41">
        <f t="shared" si="88"/>
        <v>2015</v>
      </c>
      <c r="L2699" s="42">
        <f t="shared" si="87"/>
        <v>118.99999999999999</v>
      </c>
      <c r="M2699" s="39">
        <f>(VLOOKUP(DATE(2005,12,1),IGPM!A:B,2,1)/VLOOKUP(DATE(YEAR(F2699),MONTH(F2699),1),IGPM!A:B,2,1))*H2699</f>
        <v>5.9558528095121268E-3</v>
      </c>
      <c r="N2699" s="26" t="s">
        <v>28</v>
      </c>
      <c r="O2699" s="26" t="s">
        <v>29</v>
      </c>
      <c r="P2699" s="25">
        <v>-0.01</v>
      </c>
      <c r="Q2699" s="25">
        <v>0</v>
      </c>
      <c r="R2699" s="25">
        <v>2.129067241262832E-2</v>
      </c>
      <c r="S2699" s="25">
        <v>-2.129067241262832E-2</v>
      </c>
      <c r="T2699" s="27">
        <v>0</v>
      </c>
    </row>
    <row r="2700" spans="1:20">
      <c r="A2700" s="28" t="s">
        <v>3187</v>
      </c>
      <c r="B2700" s="22" t="s">
        <v>68</v>
      </c>
      <c r="C2700" s="22" t="s">
        <v>69</v>
      </c>
      <c r="D2700" s="22" t="s">
        <v>105</v>
      </c>
      <c r="E2700" s="22" t="s">
        <v>26</v>
      </c>
      <c r="F2700" s="23">
        <v>42063</v>
      </c>
      <c r="G2700" s="24" t="s">
        <v>27</v>
      </c>
      <c r="H2700" s="25">
        <v>25257.09</v>
      </c>
      <c r="I2700" s="25">
        <v>-9736.25</v>
      </c>
      <c r="J2700" s="25">
        <v>15520.84</v>
      </c>
      <c r="K2700" s="41">
        <f t="shared" si="88"/>
        <v>2015</v>
      </c>
      <c r="L2700" s="42">
        <f t="shared" si="87"/>
        <v>306.10724046732571</v>
      </c>
      <c r="M2700" s="39">
        <f>(VLOOKUP(DATE(2005,12,1),IGPM!A:B,2,1)/VLOOKUP(DATE(YEAR(F2700),MONTH(F2700),1),IGPM!A:B,2,1))*H2700</f>
        <v>15002.157240977014</v>
      </c>
      <c r="N2700" s="26" t="s">
        <v>28</v>
      </c>
      <c r="O2700" s="26" t="s">
        <v>29</v>
      </c>
      <c r="P2700" s="25">
        <v>-9736.25</v>
      </c>
      <c r="Q2700" s="25">
        <v>15520.84</v>
      </c>
      <c r="R2700" s="25">
        <v>53628.930317125414</v>
      </c>
      <c r="S2700" s="25">
        <v>-20673.192073992384</v>
      </c>
      <c r="T2700" s="27">
        <v>32955.738243133033</v>
      </c>
    </row>
    <row r="2701" spans="1:20">
      <c r="A2701" s="28" t="s">
        <v>3188</v>
      </c>
      <c r="B2701" s="22" t="s">
        <v>68</v>
      </c>
      <c r="C2701" s="22" t="s">
        <v>69</v>
      </c>
      <c r="D2701" s="22" t="s">
        <v>105</v>
      </c>
      <c r="E2701" s="22" t="s">
        <v>26</v>
      </c>
      <c r="F2701" s="23">
        <v>42063</v>
      </c>
      <c r="G2701" s="24" t="s">
        <v>27</v>
      </c>
      <c r="H2701" s="25">
        <v>11239.89</v>
      </c>
      <c r="I2701" s="25">
        <v>-5250.15</v>
      </c>
      <c r="J2701" s="25">
        <v>5989.74</v>
      </c>
      <c r="K2701" s="41">
        <f t="shared" si="88"/>
        <v>2015</v>
      </c>
      <c r="L2701" s="42">
        <f t="shared" si="87"/>
        <v>252.62269078026344</v>
      </c>
      <c r="M2701" s="39">
        <f>(VLOOKUP(DATE(2005,12,1),IGPM!A:B,2,1)/VLOOKUP(DATE(YEAR(F2701),MONTH(F2701),1),IGPM!A:B,2,1))*H2701</f>
        <v>6676.2480218934606</v>
      </c>
      <c r="N2701" s="26" t="s">
        <v>28</v>
      </c>
      <c r="O2701" s="26" t="s">
        <v>29</v>
      </c>
      <c r="P2701" s="25">
        <v>-5250.15</v>
      </c>
      <c r="Q2701" s="25">
        <v>5989.74</v>
      </c>
      <c r="R2701" s="25">
        <v>23865.903696037618</v>
      </c>
      <c r="S2701" s="25">
        <v>-11147.758055439323</v>
      </c>
      <c r="T2701" s="27">
        <v>12718.145640598295</v>
      </c>
    </row>
    <row r="2702" spans="1:20">
      <c r="A2702" s="28" t="s">
        <v>3189</v>
      </c>
      <c r="B2702" s="22" t="s">
        <v>53</v>
      </c>
      <c r="C2702" s="22" t="s">
        <v>32</v>
      </c>
      <c r="D2702" s="22" t="s">
        <v>25</v>
      </c>
      <c r="E2702" s="22" t="s">
        <v>26</v>
      </c>
      <c r="F2702" s="23">
        <v>42063</v>
      </c>
      <c r="G2702" s="24" t="s">
        <v>27</v>
      </c>
      <c r="H2702" s="25">
        <v>19939.810000000001</v>
      </c>
      <c r="I2702" s="25">
        <v>-9058.73</v>
      </c>
      <c r="J2702" s="25">
        <v>10881.080000000002</v>
      </c>
      <c r="K2702" s="41">
        <f t="shared" si="88"/>
        <v>2015</v>
      </c>
      <c r="L2702" s="42">
        <f t="shared" si="87"/>
        <v>259.73812885470704</v>
      </c>
      <c r="M2702" s="39">
        <f>(VLOOKUP(DATE(2005,12,1),IGPM!A:B,2,1)/VLOOKUP(DATE(YEAR(F2702),MONTH(F2702),1),IGPM!A:B,2,1))*H2702</f>
        <v>11843.809598619868</v>
      </c>
      <c r="N2702" s="26" t="s">
        <v>28</v>
      </c>
      <c r="O2702" s="26" t="s">
        <v>29</v>
      </c>
      <c r="P2702" s="25">
        <v>-9058.73</v>
      </c>
      <c r="Q2702" s="25">
        <v>10881.080000000002</v>
      </c>
      <c r="R2702" s="25">
        <v>42338.63366788179</v>
      </c>
      <c r="S2702" s="25">
        <v>-19234.599074226422</v>
      </c>
      <c r="T2702" s="27">
        <v>23104.034593655368</v>
      </c>
    </row>
    <row r="2703" spans="1:20">
      <c r="A2703" s="28" t="s">
        <v>3190</v>
      </c>
      <c r="B2703" s="22" t="s">
        <v>68</v>
      </c>
      <c r="C2703" s="22" t="s">
        <v>69</v>
      </c>
      <c r="D2703" s="22" t="s">
        <v>25</v>
      </c>
      <c r="E2703" s="22" t="s">
        <v>26</v>
      </c>
      <c r="F2703" s="23">
        <v>42063</v>
      </c>
      <c r="G2703" s="24" t="s">
        <v>27</v>
      </c>
      <c r="H2703" s="25">
        <v>5802112.8700000001</v>
      </c>
      <c r="I2703" s="25">
        <v>-2711872.23</v>
      </c>
      <c r="J2703" s="25">
        <v>3090240.64</v>
      </c>
      <c r="K2703" s="41">
        <f t="shared" si="88"/>
        <v>2015</v>
      </c>
      <c r="L2703" s="42">
        <f t="shared" si="87"/>
        <v>252.46370794541451</v>
      </c>
      <c r="M2703" s="39">
        <f>(VLOOKUP(DATE(2005,12,1),IGPM!A:B,2,1)/VLOOKUP(DATE(YEAR(F2703),MONTH(F2703),1),IGPM!A:B,2,1))*H2703</f>
        <v>3446327.7283977061</v>
      </c>
      <c r="N2703" s="26" t="s">
        <v>28</v>
      </c>
      <c r="O2703" s="26" t="s">
        <v>29</v>
      </c>
      <c r="P2703" s="25">
        <v>-2711872.23</v>
      </c>
      <c r="Q2703" s="25">
        <v>3090240.64</v>
      </c>
      <c r="R2703" s="25">
        <v>12319752.861367898</v>
      </c>
      <c r="S2703" s="25">
        <v>-5758177.4801300345</v>
      </c>
      <c r="T2703" s="27">
        <v>6561575.3812378636</v>
      </c>
    </row>
    <row r="2704" spans="1:20">
      <c r="A2704" s="28" t="s">
        <v>3191</v>
      </c>
      <c r="B2704" s="22" t="s">
        <v>68</v>
      </c>
      <c r="C2704" s="22" t="s">
        <v>69</v>
      </c>
      <c r="D2704" s="22" t="s">
        <v>25</v>
      </c>
      <c r="E2704" s="22" t="s">
        <v>26</v>
      </c>
      <c r="F2704" s="23">
        <v>42063</v>
      </c>
      <c r="G2704" s="24" t="s">
        <v>27</v>
      </c>
      <c r="H2704" s="25">
        <v>5802112.8600000003</v>
      </c>
      <c r="I2704" s="25">
        <v>-2728292.7</v>
      </c>
      <c r="J2704" s="25">
        <v>3073820.16</v>
      </c>
      <c r="K2704" s="41">
        <f t="shared" si="88"/>
        <v>2015</v>
      </c>
      <c r="L2704" s="42">
        <f t="shared" si="87"/>
        <v>250.94423244250882</v>
      </c>
      <c r="M2704" s="39">
        <f>(VLOOKUP(DATE(2005,12,1),IGPM!A:B,2,1)/VLOOKUP(DATE(YEAR(F2704),MONTH(F2704),1),IGPM!A:B,2,1))*H2704</f>
        <v>3446327.7224579258</v>
      </c>
      <c r="N2704" s="26" t="s">
        <v>28</v>
      </c>
      <c r="O2704" s="26" t="s">
        <v>29</v>
      </c>
      <c r="P2704" s="25">
        <v>-2728292.7</v>
      </c>
      <c r="Q2704" s="25">
        <v>3073820.16</v>
      </c>
      <c r="R2704" s="25">
        <v>12319752.840134682</v>
      </c>
      <c r="S2704" s="25">
        <v>-5793043.4223824665</v>
      </c>
      <c r="T2704" s="27">
        <v>6526709.4177522156</v>
      </c>
    </row>
    <row r="2705" spans="1:20">
      <c r="A2705" s="28" t="s">
        <v>3192</v>
      </c>
      <c r="B2705" s="22" t="s">
        <v>68</v>
      </c>
      <c r="C2705" s="22" t="s">
        <v>69</v>
      </c>
      <c r="D2705" s="22" t="s">
        <v>25</v>
      </c>
      <c r="E2705" s="22" t="s">
        <v>26</v>
      </c>
      <c r="F2705" s="23">
        <v>42063</v>
      </c>
      <c r="G2705" s="24" t="s">
        <v>27</v>
      </c>
      <c r="H2705" s="25">
        <v>5802112.8600000003</v>
      </c>
      <c r="I2705" s="25">
        <v>-2728292.7</v>
      </c>
      <c r="J2705" s="25">
        <v>3073820.16</v>
      </c>
      <c r="K2705" s="41">
        <f t="shared" si="88"/>
        <v>2015</v>
      </c>
      <c r="L2705" s="42">
        <f t="shared" si="87"/>
        <v>250.94423244250882</v>
      </c>
      <c r="M2705" s="39">
        <f>(VLOOKUP(DATE(2005,12,1),IGPM!A:B,2,1)/VLOOKUP(DATE(YEAR(F2705),MONTH(F2705),1),IGPM!A:B,2,1))*H2705</f>
        <v>3446327.7224579258</v>
      </c>
      <c r="N2705" s="26" t="s">
        <v>28</v>
      </c>
      <c r="O2705" s="26" t="s">
        <v>29</v>
      </c>
      <c r="P2705" s="25">
        <v>-2728292.7</v>
      </c>
      <c r="Q2705" s="25">
        <v>3073820.16</v>
      </c>
      <c r="R2705" s="25">
        <v>12319752.840134682</v>
      </c>
      <c r="S2705" s="25">
        <v>-5793043.4223824665</v>
      </c>
      <c r="T2705" s="27">
        <v>6526709.4177522156</v>
      </c>
    </row>
    <row r="2706" spans="1:20">
      <c r="A2706" s="28" t="s">
        <v>3193</v>
      </c>
      <c r="B2706" s="22" t="s">
        <v>3194</v>
      </c>
      <c r="C2706" s="22" t="s">
        <v>69</v>
      </c>
      <c r="D2706" s="22" t="s">
        <v>99</v>
      </c>
      <c r="E2706" s="22" t="s">
        <v>26</v>
      </c>
      <c r="F2706" s="23">
        <v>42064</v>
      </c>
      <c r="G2706" s="24" t="s">
        <v>27</v>
      </c>
      <c r="H2706" s="25">
        <v>97852.04</v>
      </c>
      <c r="I2706" s="25">
        <v>-31989.86</v>
      </c>
      <c r="J2706" s="25">
        <v>65862.179999999993</v>
      </c>
      <c r="K2706" s="41">
        <f t="shared" si="88"/>
        <v>2015</v>
      </c>
      <c r="L2706" s="42">
        <f t="shared" si="87"/>
        <v>357.88492603593761</v>
      </c>
      <c r="M2706" s="39">
        <f>(VLOOKUP(DATE(2005,12,1),IGPM!A:B,2,1)/VLOOKUP(DATE(YEAR(F2706),MONTH(F2706),1),IGPM!A:B,2,1))*H2706</f>
        <v>57557.416058405433</v>
      </c>
      <c r="N2706" s="26" t="s">
        <v>28</v>
      </c>
      <c r="O2706" s="26" t="s">
        <v>29</v>
      </c>
      <c r="P2706" s="25">
        <v>-31989.86</v>
      </c>
      <c r="Q2706" s="25">
        <v>65862.179999999993</v>
      </c>
      <c r="R2706" s="25">
        <v>205753.25304542648</v>
      </c>
      <c r="S2706" s="25">
        <v>-67265.002952087336</v>
      </c>
      <c r="T2706" s="27">
        <v>138488.25009333913</v>
      </c>
    </row>
    <row r="2707" spans="1:20">
      <c r="A2707" s="28" t="s">
        <v>3195</v>
      </c>
      <c r="B2707" s="22" t="s">
        <v>53</v>
      </c>
      <c r="C2707" s="22" t="s">
        <v>32</v>
      </c>
      <c r="D2707" s="22" t="s">
        <v>25</v>
      </c>
      <c r="E2707" s="22" t="s">
        <v>26</v>
      </c>
      <c r="F2707" s="23">
        <v>42094</v>
      </c>
      <c r="G2707" s="24" t="s">
        <v>27</v>
      </c>
      <c r="H2707" s="25">
        <v>1266.26</v>
      </c>
      <c r="I2707" s="25">
        <v>-577.46</v>
      </c>
      <c r="J2707" s="25">
        <v>688.8</v>
      </c>
      <c r="K2707" s="41">
        <f t="shared" si="88"/>
        <v>2015</v>
      </c>
      <c r="L2707" s="42">
        <f t="shared" si="87"/>
        <v>256.55875731652412</v>
      </c>
      <c r="M2707" s="39">
        <f>(VLOOKUP(DATE(2005,12,1),IGPM!A:B,2,1)/VLOOKUP(DATE(YEAR(F2707),MONTH(F2707),1),IGPM!A:B,2,1))*H2707</f>
        <v>744.82508139959543</v>
      </c>
      <c r="N2707" s="26" t="s">
        <v>28</v>
      </c>
      <c r="O2707" s="26" t="s">
        <v>29</v>
      </c>
      <c r="P2707" s="25">
        <v>-577.46</v>
      </c>
      <c r="Q2707" s="25">
        <v>688.8</v>
      </c>
      <c r="R2707" s="25">
        <v>2662.5619067451407</v>
      </c>
      <c r="S2707" s="25">
        <v>-1214.2237760562987</v>
      </c>
      <c r="T2707" s="27">
        <v>1448.3381306888421</v>
      </c>
    </row>
    <row r="2708" spans="1:20">
      <c r="A2708" s="28" t="s">
        <v>3196</v>
      </c>
      <c r="B2708" s="22" t="s">
        <v>68</v>
      </c>
      <c r="C2708" s="22" t="s">
        <v>69</v>
      </c>
      <c r="D2708" s="22" t="s">
        <v>105</v>
      </c>
      <c r="E2708" s="22" t="s">
        <v>26</v>
      </c>
      <c r="F2708" s="23">
        <v>42124</v>
      </c>
      <c r="G2708" s="24" t="s">
        <v>27</v>
      </c>
      <c r="H2708" s="25">
        <v>12475.32</v>
      </c>
      <c r="I2708" s="25">
        <v>-4754.2</v>
      </c>
      <c r="J2708" s="25">
        <v>7721.12</v>
      </c>
      <c r="K2708" s="41">
        <f t="shared" si="88"/>
        <v>2015</v>
      </c>
      <c r="L2708" s="42">
        <f t="shared" si="87"/>
        <v>304.3913003239241</v>
      </c>
      <c r="M2708" s="39">
        <f>(VLOOKUP(DATE(2005,12,1),IGPM!A:B,2,1)/VLOOKUP(DATE(YEAR(F2708),MONTH(F2708),1),IGPM!A:B,2,1))*H2708</f>
        <v>7253.5376438061348</v>
      </c>
      <c r="N2708" s="26" t="s">
        <v>28</v>
      </c>
      <c r="O2708" s="26" t="s">
        <v>29</v>
      </c>
      <c r="P2708" s="25">
        <v>-4754.2</v>
      </c>
      <c r="Q2708" s="25">
        <v>7721.12</v>
      </c>
      <c r="R2708" s="25">
        <v>25929.568568299561</v>
      </c>
      <c r="S2708" s="25">
        <v>-9881.4583423439053</v>
      </c>
      <c r="T2708" s="27">
        <v>16048.110225955656</v>
      </c>
    </row>
    <row r="2709" spans="1:20">
      <c r="A2709" s="28" t="s">
        <v>3197</v>
      </c>
      <c r="B2709" s="22" t="s">
        <v>68</v>
      </c>
      <c r="C2709" s="22" t="s">
        <v>69</v>
      </c>
      <c r="D2709" s="22" t="s">
        <v>105</v>
      </c>
      <c r="E2709" s="22" t="s">
        <v>26</v>
      </c>
      <c r="F2709" s="23">
        <v>42124</v>
      </c>
      <c r="G2709" s="24" t="s">
        <v>27</v>
      </c>
      <c r="H2709" s="25">
        <v>15622.58</v>
      </c>
      <c r="I2709" s="25">
        <v>-7244.21</v>
      </c>
      <c r="J2709" s="25">
        <v>8378.369999999999</v>
      </c>
      <c r="K2709" s="41">
        <f t="shared" si="88"/>
        <v>2015</v>
      </c>
      <c r="L2709" s="42">
        <f t="shared" si="87"/>
        <v>250.16106380129784</v>
      </c>
      <c r="M2709" s="39">
        <f>(VLOOKUP(DATE(2005,12,1),IGPM!A:B,2,1)/VLOOKUP(DATE(YEAR(F2709),MONTH(F2709),1),IGPM!A:B,2,1))*H2709</f>
        <v>9083.4521377706424</v>
      </c>
      <c r="N2709" s="26" t="s">
        <v>28</v>
      </c>
      <c r="O2709" s="26" t="s">
        <v>29</v>
      </c>
      <c r="P2709" s="25">
        <v>-7244.21</v>
      </c>
      <c r="Q2709" s="25">
        <v>8378.369999999999</v>
      </c>
      <c r="R2709" s="25">
        <v>32471.051590159241</v>
      </c>
      <c r="S2709" s="25">
        <v>-15056.867472590795</v>
      </c>
      <c r="T2709" s="27">
        <v>17414.184117568446</v>
      </c>
    </row>
    <row r="2710" spans="1:20">
      <c r="A2710" s="28" t="s">
        <v>3198</v>
      </c>
      <c r="B2710" s="22" t="s">
        <v>68</v>
      </c>
      <c r="C2710" s="22" t="s">
        <v>69</v>
      </c>
      <c r="D2710" s="22" t="s">
        <v>25</v>
      </c>
      <c r="E2710" s="22" t="s">
        <v>26</v>
      </c>
      <c r="F2710" s="23">
        <v>42124</v>
      </c>
      <c r="G2710" s="24" t="s">
        <v>27</v>
      </c>
      <c r="H2710" s="25">
        <v>5823.39</v>
      </c>
      <c r="I2710" s="25">
        <v>-2313.6</v>
      </c>
      <c r="J2710" s="25">
        <v>3509.7900000000004</v>
      </c>
      <c r="K2710" s="41">
        <f t="shared" si="88"/>
        <v>2015</v>
      </c>
      <c r="L2710" s="42">
        <f t="shared" si="87"/>
        <v>291.97494813278007</v>
      </c>
      <c r="M2710" s="39">
        <f>(VLOOKUP(DATE(2005,12,1),IGPM!A:B,2,1)/VLOOKUP(DATE(YEAR(F2710),MONTH(F2710),1),IGPM!A:B,2,1))*H2710</f>
        <v>3385.8994061526446</v>
      </c>
      <c r="N2710" s="26" t="s">
        <v>28</v>
      </c>
      <c r="O2710" s="26" t="s">
        <v>29</v>
      </c>
      <c r="P2710" s="25">
        <v>-2313.6</v>
      </c>
      <c r="Q2710" s="25">
        <v>3509.7900000000004</v>
      </c>
      <c r="R2710" s="25">
        <v>12103.736842417669</v>
      </c>
      <c r="S2710" s="25">
        <v>-4808.7463760142318</v>
      </c>
      <c r="T2710" s="27">
        <v>7294.9904664034375</v>
      </c>
    </row>
    <row r="2711" spans="1:20">
      <c r="A2711" s="28" t="s">
        <v>3199</v>
      </c>
      <c r="B2711" s="22" t="s">
        <v>821</v>
      </c>
      <c r="C2711" s="22" t="s">
        <v>32</v>
      </c>
      <c r="D2711" s="22" t="s">
        <v>105</v>
      </c>
      <c r="E2711" s="22" t="s">
        <v>26</v>
      </c>
      <c r="F2711" s="23">
        <v>42128</v>
      </c>
      <c r="G2711" s="24" t="s">
        <v>27</v>
      </c>
      <c r="H2711" s="25">
        <v>43315.68</v>
      </c>
      <c r="I2711" s="25">
        <v>-20251.060000000001</v>
      </c>
      <c r="J2711" s="25">
        <v>23064.62</v>
      </c>
      <c r="K2711" s="41">
        <f t="shared" si="88"/>
        <v>2015</v>
      </c>
      <c r="L2711" s="42">
        <f t="shared" si="87"/>
        <v>245.97740562716223</v>
      </c>
      <c r="M2711" s="39">
        <f>(VLOOKUP(DATE(2005,12,1),IGPM!A:B,2,1)/VLOOKUP(DATE(YEAR(F2711),MONTH(F2711),1),IGPM!A:B,2,1))*H2711</f>
        <v>25083.165710334717</v>
      </c>
      <c r="N2711" s="26" t="s">
        <v>28</v>
      </c>
      <c r="O2711" s="26" t="s">
        <v>29</v>
      </c>
      <c r="P2711" s="25">
        <v>-20251.060000000001</v>
      </c>
      <c r="Q2711" s="25">
        <v>23064.62</v>
      </c>
      <c r="R2711" s="25">
        <v>89665.99432368335</v>
      </c>
      <c r="S2711" s="25">
        <v>-41920.880175690909</v>
      </c>
      <c r="T2711" s="27">
        <v>47745.114147992441</v>
      </c>
    </row>
    <row r="2712" spans="1:20">
      <c r="A2712" s="28" t="s">
        <v>3200</v>
      </c>
      <c r="B2712" s="22" t="s">
        <v>3201</v>
      </c>
      <c r="C2712" s="22" t="s">
        <v>32</v>
      </c>
      <c r="D2712" s="22" t="s">
        <v>33</v>
      </c>
      <c r="E2712" s="22" t="s">
        <v>26</v>
      </c>
      <c r="F2712" s="23">
        <v>42138</v>
      </c>
      <c r="G2712" s="24" t="s">
        <v>27</v>
      </c>
      <c r="H2712" s="25">
        <v>59549.37</v>
      </c>
      <c r="I2712" s="25">
        <v>-36616.74</v>
      </c>
      <c r="J2712" s="25">
        <v>22932.630000000005</v>
      </c>
      <c r="K2712" s="41">
        <f t="shared" si="88"/>
        <v>2015</v>
      </c>
      <c r="L2712" s="42">
        <f t="shared" si="87"/>
        <v>187.02313613937235</v>
      </c>
      <c r="M2712" s="39">
        <f>(VLOOKUP(DATE(2005,12,1),IGPM!A:B,2,1)/VLOOKUP(DATE(YEAR(F2712),MONTH(F2712),1),IGPM!A:B,2,1))*H2712</f>
        <v>34483.741584018419</v>
      </c>
      <c r="N2712" s="26" t="s">
        <v>28</v>
      </c>
      <c r="O2712" s="26" t="s">
        <v>29</v>
      </c>
      <c r="P2712" s="25">
        <v>-36616.74</v>
      </c>
      <c r="Q2712" s="25">
        <v>22932.630000000005</v>
      </c>
      <c r="R2712" s="25">
        <v>123270.68332758298</v>
      </c>
      <c r="S2712" s="25">
        <v>-75798.796209404754</v>
      </c>
      <c r="T2712" s="27">
        <v>47471.887118178231</v>
      </c>
    </row>
    <row r="2713" spans="1:20">
      <c r="A2713" s="28" t="s">
        <v>3202</v>
      </c>
      <c r="B2713" s="22" t="s">
        <v>3203</v>
      </c>
      <c r="C2713" s="22" t="s">
        <v>32</v>
      </c>
      <c r="D2713" s="22" t="s">
        <v>33</v>
      </c>
      <c r="E2713" s="22" t="s">
        <v>26</v>
      </c>
      <c r="F2713" s="23">
        <v>42138</v>
      </c>
      <c r="G2713" s="24" t="s">
        <v>27</v>
      </c>
      <c r="H2713" s="25">
        <v>83287.259999999995</v>
      </c>
      <c r="I2713" s="25">
        <v>-51213.11</v>
      </c>
      <c r="J2713" s="25">
        <v>32074.149999999994</v>
      </c>
      <c r="K2713" s="41">
        <f t="shared" si="88"/>
        <v>2015</v>
      </c>
      <c r="L2713" s="42">
        <f t="shared" si="87"/>
        <v>187.02310599766346</v>
      </c>
      <c r="M2713" s="39">
        <f>(VLOOKUP(DATE(2005,12,1),IGPM!A:B,2,1)/VLOOKUP(DATE(YEAR(F2713),MONTH(F2713),1),IGPM!A:B,2,1))*H2713</f>
        <v>48229.836034889267</v>
      </c>
      <c r="N2713" s="26" t="s">
        <v>28</v>
      </c>
      <c r="O2713" s="26" t="s">
        <v>29</v>
      </c>
      <c r="P2713" s="25">
        <v>-51213.11</v>
      </c>
      <c r="Q2713" s="25">
        <v>32074.149999999994</v>
      </c>
      <c r="R2713" s="25">
        <v>172409.50580471414</v>
      </c>
      <c r="S2713" s="25">
        <v>-106014.13692589315</v>
      </c>
      <c r="T2713" s="27">
        <v>66395.368878820984</v>
      </c>
    </row>
    <row r="2714" spans="1:20">
      <c r="A2714" s="28" t="s">
        <v>3204</v>
      </c>
      <c r="B2714" s="22" t="s">
        <v>3203</v>
      </c>
      <c r="C2714" s="22" t="s">
        <v>32</v>
      </c>
      <c r="D2714" s="22" t="s">
        <v>33</v>
      </c>
      <c r="E2714" s="22" t="s">
        <v>26</v>
      </c>
      <c r="F2714" s="23">
        <v>42138</v>
      </c>
      <c r="G2714" s="24" t="s">
        <v>27</v>
      </c>
      <c r="H2714" s="25">
        <v>83287.259999999995</v>
      </c>
      <c r="I2714" s="25">
        <v>-51213.11</v>
      </c>
      <c r="J2714" s="25">
        <v>32074.149999999994</v>
      </c>
      <c r="K2714" s="41">
        <f t="shared" si="88"/>
        <v>2015</v>
      </c>
      <c r="L2714" s="42">
        <f t="shared" si="87"/>
        <v>187.02310599766346</v>
      </c>
      <c r="M2714" s="39">
        <f>(VLOOKUP(DATE(2005,12,1),IGPM!A:B,2,1)/VLOOKUP(DATE(YEAR(F2714),MONTH(F2714),1),IGPM!A:B,2,1))*H2714</f>
        <v>48229.836034889267</v>
      </c>
      <c r="N2714" s="26" t="s">
        <v>28</v>
      </c>
      <c r="O2714" s="26" t="s">
        <v>29</v>
      </c>
      <c r="P2714" s="25">
        <v>-51213.11</v>
      </c>
      <c r="Q2714" s="25">
        <v>32074.149999999994</v>
      </c>
      <c r="R2714" s="25">
        <v>172409.50580471414</v>
      </c>
      <c r="S2714" s="25">
        <v>-106014.13692589315</v>
      </c>
      <c r="T2714" s="27">
        <v>66395.368878820984</v>
      </c>
    </row>
    <row r="2715" spans="1:20">
      <c r="A2715" s="28" t="s">
        <v>3205</v>
      </c>
      <c r="B2715" s="22" t="s">
        <v>316</v>
      </c>
      <c r="C2715" s="22" t="s">
        <v>32</v>
      </c>
      <c r="D2715" s="22" t="s">
        <v>33</v>
      </c>
      <c r="E2715" s="22" t="s">
        <v>26</v>
      </c>
      <c r="F2715" s="23">
        <v>42138</v>
      </c>
      <c r="G2715" s="24" t="s">
        <v>27</v>
      </c>
      <c r="H2715" s="25">
        <v>109378.48</v>
      </c>
      <c r="I2715" s="25">
        <v>-60306.25</v>
      </c>
      <c r="J2715" s="25">
        <v>49072.229999999996</v>
      </c>
      <c r="K2715" s="41">
        <f t="shared" si="88"/>
        <v>2015</v>
      </c>
      <c r="L2715" s="42">
        <f t="shared" si="87"/>
        <v>208.57747248419525</v>
      </c>
      <c r="M2715" s="39">
        <f>(VLOOKUP(DATE(2005,12,1),IGPM!A:B,2,1)/VLOOKUP(DATE(YEAR(F2715),MONTH(F2715),1),IGPM!A:B,2,1))*H2715</f>
        <v>63338.692570093132</v>
      </c>
      <c r="N2715" s="26" t="s">
        <v>28</v>
      </c>
      <c r="O2715" s="26" t="s">
        <v>29</v>
      </c>
      <c r="P2715" s="25">
        <v>-60306.25</v>
      </c>
      <c r="Q2715" s="25">
        <v>49072.229999999996</v>
      </c>
      <c r="R2715" s="25">
        <v>226419.85920140496</v>
      </c>
      <c r="S2715" s="25">
        <v>-124837.46925322723</v>
      </c>
      <c r="T2715" s="27">
        <v>101582.38994817773</v>
      </c>
    </row>
    <row r="2716" spans="1:20">
      <c r="A2716" s="28" t="s">
        <v>3206</v>
      </c>
      <c r="B2716" s="22" t="s">
        <v>3207</v>
      </c>
      <c r="C2716" s="22" t="s">
        <v>32</v>
      </c>
      <c r="D2716" s="22" t="s">
        <v>33</v>
      </c>
      <c r="E2716" s="22" t="s">
        <v>26</v>
      </c>
      <c r="F2716" s="23">
        <v>42138</v>
      </c>
      <c r="G2716" s="24" t="s">
        <v>27</v>
      </c>
      <c r="H2716" s="25">
        <v>162686.42000000001</v>
      </c>
      <c r="I2716" s="25">
        <v>-91287.86</v>
      </c>
      <c r="J2716" s="25">
        <v>71398.560000000012</v>
      </c>
      <c r="K2716" s="41">
        <f t="shared" si="88"/>
        <v>2015</v>
      </c>
      <c r="L2716" s="42">
        <f t="shared" si="87"/>
        <v>204.94442853628072</v>
      </c>
      <c r="M2716" s="39">
        <f>(VLOOKUP(DATE(2005,12,1),IGPM!A:B,2,1)/VLOOKUP(DATE(YEAR(F2716),MONTH(F2716),1),IGPM!A:B,2,1))*H2716</f>
        <v>94208.158146913833</v>
      </c>
      <c r="N2716" s="26" t="s">
        <v>28</v>
      </c>
      <c r="O2716" s="26" t="s">
        <v>29</v>
      </c>
      <c r="P2716" s="25">
        <v>-91287.86</v>
      </c>
      <c r="Q2716" s="25">
        <v>71398.560000000012</v>
      </c>
      <c r="R2716" s="25">
        <v>336770.41690815816</v>
      </c>
      <c r="S2716" s="25">
        <v>-188971.21634893416</v>
      </c>
      <c r="T2716" s="27">
        <v>147799.200559224</v>
      </c>
    </row>
    <row r="2717" spans="1:20">
      <c r="A2717" s="28" t="s">
        <v>3208</v>
      </c>
      <c r="B2717" s="22" t="s">
        <v>3207</v>
      </c>
      <c r="C2717" s="22" t="s">
        <v>32</v>
      </c>
      <c r="D2717" s="22" t="s">
        <v>33</v>
      </c>
      <c r="E2717" s="22" t="s">
        <v>26</v>
      </c>
      <c r="F2717" s="23">
        <v>42138</v>
      </c>
      <c r="G2717" s="24" t="s">
        <v>27</v>
      </c>
      <c r="H2717" s="25">
        <v>162686.42000000001</v>
      </c>
      <c r="I2717" s="25">
        <v>-91287.86</v>
      </c>
      <c r="J2717" s="25">
        <v>71398.560000000012</v>
      </c>
      <c r="K2717" s="41">
        <f t="shared" si="88"/>
        <v>2015</v>
      </c>
      <c r="L2717" s="42">
        <f t="shared" si="87"/>
        <v>204.94442853628072</v>
      </c>
      <c r="M2717" s="39">
        <f>(VLOOKUP(DATE(2005,12,1),IGPM!A:B,2,1)/VLOOKUP(DATE(YEAR(F2717),MONTH(F2717),1),IGPM!A:B,2,1))*H2717</f>
        <v>94208.158146913833</v>
      </c>
      <c r="N2717" s="26" t="s">
        <v>28</v>
      </c>
      <c r="O2717" s="26" t="s">
        <v>29</v>
      </c>
      <c r="P2717" s="25">
        <v>-91287.86</v>
      </c>
      <c r="Q2717" s="25">
        <v>71398.560000000012</v>
      </c>
      <c r="R2717" s="25">
        <v>336770.41690815816</v>
      </c>
      <c r="S2717" s="25">
        <v>-188971.21634893416</v>
      </c>
      <c r="T2717" s="27">
        <v>147799.200559224</v>
      </c>
    </row>
    <row r="2718" spans="1:20">
      <c r="A2718" s="28" t="s">
        <v>3209</v>
      </c>
      <c r="B2718" s="22" t="s">
        <v>316</v>
      </c>
      <c r="C2718" s="22" t="s">
        <v>32</v>
      </c>
      <c r="D2718" s="22" t="s">
        <v>33</v>
      </c>
      <c r="E2718" s="22" t="s">
        <v>26</v>
      </c>
      <c r="F2718" s="23">
        <v>42138</v>
      </c>
      <c r="G2718" s="24" t="s">
        <v>27</v>
      </c>
      <c r="H2718" s="25">
        <v>109378.48</v>
      </c>
      <c r="I2718" s="25">
        <v>-60306.25</v>
      </c>
      <c r="J2718" s="25">
        <v>49072.229999999996</v>
      </c>
      <c r="K2718" s="41">
        <f t="shared" si="88"/>
        <v>2015</v>
      </c>
      <c r="L2718" s="42">
        <f t="shared" si="87"/>
        <v>208.57747248419525</v>
      </c>
      <c r="M2718" s="39">
        <f>(VLOOKUP(DATE(2005,12,1),IGPM!A:B,2,1)/VLOOKUP(DATE(YEAR(F2718),MONTH(F2718),1),IGPM!A:B,2,1))*H2718</f>
        <v>63338.692570093132</v>
      </c>
      <c r="N2718" s="26" t="s">
        <v>28</v>
      </c>
      <c r="O2718" s="26" t="s">
        <v>29</v>
      </c>
      <c r="P2718" s="25">
        <v>-60306.25</v>
      </c>
      <c r="Q2718" s="25">
        <v>49072.229999999996</v>
      </c>
      <c r="R2718" s="25">
        <v>226419.85920140496</v>
      </c>
      <c r="S2718" s="25">
        <v>-124837.46925322723</v>
      </c>
      <c r="T2718" s="27">
        <v>101582.38994817773</v>
      </c>
    </row>
    <row r="2719" spans="1:20">
      <c r="A2719" s="28" t="s">
        <v>3210</v>
      </c>
      <c r="B2719" s="22" t="s">
        <v>3211</v>
      </c>
      <c r="C2719" s="22" t="s">
        <v>32</v>
      </c>
      <c r="D2719" s="22" t="s">
        <v>33</v>
      </c>
      <c r="E2719" s="22" t="s">
        <v>26</v>
      </c>
      <c r="F2719" s="23">
        <v>42138</v>
      </c>
      <c r="G2719" s="24" t="s">
        <v>27</v>
      </c>
      <c r="H2719" s="25">
        <v>7162.27</v>
      </c>
      <c r="I2719" s="25">
        <v>-2584.36</v>
      </c>
      <c r="J2719" s="25">
        <v>4577.91</v>
      </c>
      <c r="K2719" s="41">
        <f t="shared" si="88"/>
        <v>2015</v>
      </c>
      <c r="L2719" s="42">
        <f t="shared" si="87"/>
        <v>318.70987401136057</v>
      </c>
      <c r="M2719" s="39">
        <f>(VLOOKUP(DATE(2005,12,1),IGPM!A:B,2,1)/VLOOKUP(DATE(YEAR(F2719),MONTH(F2719),1),IGPM!A:B,2,1))*H2719</f>
        <v>4147.514370596492</v>
      </c>
      <c r="N2719" s="26" t="s">
        <v>28</v>
      </c>
      <c r="O2719" s="26" t="s">
        <v>29</v>
      </c>
      <c r="P2719" s="25">
        <v>-2584.36</v>
      </c>
      <c r="Q2719" s="25">
        <v>4577.91</v>
      </c>
      <c r="R2719" s="25">
        <v>14826.318348567715</v>
      </c>
      <c r="S2719" s="25">
        <v>-5349.7765495163494</v>
      </c>
      <c r="T2719" s="27">
        <v>9476.5417990513652</v>
      </c>
    </row>
    <row r="2720" spans="1:20">
      <c r="A2720" s="28" t="s">
        <v>3212</v>
      </c>
      <c r="B2720" s="22" t="s">
        <v>23</v>
      </c>
      <c r="C2720" s="22" t="s">
        <v>24</v>
      </c>
      <c r="D2720" s="22" t="s">
        <v>33</v>
      </c>
      <c r="E2720" s="22" t="s">
        <v>26</v>
      </c>
      <c r="F2720" s="23">
        <v>42138</v>
      </c>
      <c r="G2720" s="24" t="s">
        <v>27</v>
      </c>
      <c r="H2720" s="25">
        <v>40722.76</v>
      </c>
      <c r="I2720" s="25">
        <v>-22850.68</v>
      </c>
      <c r="J2720" s="25">
        <v>17872.080000000002</v>
      </c>
      <c r="K2720" s="41">
        <f t="shared" si="88"/>
        <v>2015</v>
      </c>
      <c r="L2720" s="42">
        <f t="shared" si="87"/>
        <v>204.94433426051216</v>
      </c>
      <c r="M2720" s="39">
        <f>(VLOOKUP(DATE(2005,12,1),IGPM!A:B,2,1)/VLOOKUP(DATE(YEAR(F2720),MONTH(F2720),1),IGPM!A:B,2,1))*H2720</f>
        <v>23581.662281700075</v>
      </c>
      <c r="N2720" s="26" t="s">
        <v>28</v>
      </c>
      <c r="O2720" s="26" t="s">
        <v>29</v>
      </c>
      <c r="P2720" s="25">
        <v>-22850.68</v>
      </c>
      <c r="Q2720" s="25">
        <v>17872.080000000002</v>
      </c>
      <c r="R2720" s="25">
        <v>84298.498072862305</v>
      </c>
      <c r="S2720" s="25">
        <v>-47302.245818888325</v>
      </c>
      <c r="T2720" s="27">
        <v>36996.25225397398</v>
      </c>
    </row>
    <row r="2721" spans="1:20">
      <c r="A2721" s="28" t="s">
        <v>3213</v>
      </c>
      <c r="B2721" s="22" t="s">
        <v>399</v>
      </c>
      <c r="C2721" s="22" t="s">
        <v>32</v>
      </c>
      <c r="D2721" s="22" t="s">
        <v>33</v>
      </c>
      <c r="E2721" s="22" t="s">
        <v>26</v>
      </c>
      <c r="F2721" s="23">
        <v>42138</v>
      </c>
      <c r="G2721" s="24" t="s">
        <v>27</v>
      </c>
      <c r="H2721" s="25">
        <v>36220.75</v>
      </c>
      <c r="I2721" s="25">
        <v>-20539.349999999999</v>
      </c>
      <c r="J2721" s="25">
        <v>15681.400000000001</v>
      </c>
      <c r="K2721" s="41">
        <f t="shared" si="88"/>
        <v>2015</v>
      </c>
      <c r="L2721" s="42">
        <f t="shared" si="87"/>
        <v>202.800295530287</v>
      </c>
      <c r="M2721" s="39">
        <f>(VLOOKUP(DATE(2005,12,1),IGPM!A:B,2,1)/VLOOKUP(DATE(YEAR(F2721),MONTH(F2721),1),IGPM!A:B,2,1))*H2721</f>
        <v>20974.646465266302</v>
      </c>
      <c r="N2721" s="26" t="s">
        <v>28</v>
      </c>
      <c r="O2721" s="26" t="s">
        <v>29</v>
      </c>
      <c r="P2721" s="25">
        <v>-20539.349999999999</v>
      </c>
      <c r="Q2721" s="25">
        <v>15681.400000000001</v>
      </c>
      <c r="R2721" s="25">
        <v>74979.073718790838</v>
      </c>
      <c r="S2721" s="25">
        <v>-42517.657359001299</v>
      </c>
      <c r="T2721" s="27">
        <v>32461.416359789539</v>
      </c>
    </row>
    <row r="2722" spans="1:20">
      <c r="A2722" s="28" t="s">
        <v>3214</v>
      </c>
      <c r="B2722" s="22" t="s">
        <v>399</v>
      </c>
      <c r="C2722" s="22" t="s">
        <v>32</v>
      </c>
      <c r="D2722" s="22" t="s">
        <v>33</v>
      </c>
      <c r="E2722" s="22" t="s">
        <v>26</v>
      </c>
      <c r="F2722" s="23">
        <v>42138</v>
      </c>
      <c r="G2722" s="24" t="s">
        <v>27</v>
      </c>
      <c r="H2722" s="25">
        <v>36220.75</v>
      </c>
      <c r="I2722" s="25">
        <v>-20539.349999999999</v>
      </c>
      <c r="J2722" s="25">
        <v>15681.400000000001</v>
      </c>
      <c r="K2722" s="41">
        <f t="shared" si="88"/>
        <v>2015</v>
      </c>
      <c r="L2722" s="42">
        <f t="shared" si="87"/>
        <v>202.800295530287</v>
      </c>
      <c r="M2722" s="39">
        <f>(VLOOKUP(DATE(2005,12,1),IGPM!A:B,2,1)/VLOOKUP(DATE(YEAR(F2722),MONTH(F2722),1),IGPM!A:B,2,1))*H2722</f>
        <v>20974.646465266302</v>
      </c>
      <c r="N2722" s="26" t="s">
        <v>28</v>
      </c>
      <c r="O2722" s="26" t="s">
        <v>29</v>
      </c>
      <c r="P2722" s="25">
        <v>-20539.349999999999</v>
      </c>
      <c r="Q2722" s="25">
        <v>15681.400000000001</v>
      </c>
      <c r="R2722" s="25">
        <v>74979.073718790838</v>
      </c>
      <c r="S2722" s="25">
        <v>-42517.657359001299</v>
      </c>
      <c r="T2722" s="27">
        <v>32461.416359789539</v>
      </c>
    </row>
    <row r="2723" spans="1:20">
      <c r="A2723" s="28" t="s">
        <v>3215</v>
      </c>
      <c r="B2723" s="22" t="s">
        <v>768</v>
      </c>
      <c r="C2723" s="22" t="s">
        <v>82</v>
      </c>
      <c r="D2723" s="22" t="s">
        <v>33</v>
      </c>
      <c r="E2723" s="22" t="s">
        <v>26</v>
      </c>
      <c r="F2723" s="23">
        <v>42138</v>
      </c>
      <c r="G2723" s="24" t="s">
        <v>27</v>
      </c>
      <c r="H2723" s="25">
        <v>14529.23</v>
      </c>
      <c r="I2723" s="25">
        <v>-14529.23</v>
      </c>
      <c r="J2723" s="25">
        <v>0</v>
      </c>
      <c r="K2723" s="41">
        <f t="shared" si="88"/>
        <v>2015</v>
      </c>
      <c r="L2723" s="42">
        <f t="shared" si="87"/>
        <v>115</v>
      </c>
      <c r="M2723" s="39">
        <f>(VLOOKUP(DATE(2005,12,1),IGPM!A:B,2,1)/VLOOKUP(DATE(YEAR(F2723),MONTH(F2723),1),IGPM!A:B,2,1))*H2723</f>
        <v>8413.5602565529734</v>
      </c>
      <c r="N2723" s="26" t="s">
        <v>28</v>
      </c>
      <c r="O2723" s="26" t="s">
        <v>29</v>
      </c>
      <c r="P2723" s="25">
        <v>-14529.23</v>
      </c>
      <c r="Q2723" s="25">
        <v>0</v>
      </c>
      <c r="R2723" s="25">
        <v>30076.356984525926</v>
      </c>
      <c r="S2723" s="25">
        <v>-30076.356984525926</v>
      </c>
      <c r="T2723" s="27">
        <v>0</v>
      </c>
    </row>
    <row r="2724" spans="1:20">
      <c r="A2724" s="28" t="s">
        <v>3216</v>
      </c>
      <c r="B2724" s="22" t="s">
        <v>1430</v>
      </c>
      <c r="C2724" s="22" t="s">
        <v>24</v>
      </c>
      <c r="D2724" s="22" t="s">
        <v>33</v>
      </c>
      <c r="E2724" s="22" t="s">
        <v>26</v>
      </c>
      <c r="F2724" s="23">
        <v>42138</v>
      </c>
      <c r="G2724" s="24" t="s">
        <v>27</v>
      </c>
      <c r="H2724" s="25">
        <v>13915.32</v>
      </c>
      <c r="I2724" s="25">
        <v>-13915.32</v>
      </c>
      <c r="J2724" s="25">
        <v>0</v>
      </c>
      <c r="K2724" s="41">
        <f t="shared" si="88"/>
        <v>2015</v>
      </c>
      <c r="L2724" s="42">
        <f t="shared" si="87"/>
        <v>115</v>
      </c>
      <c r="M2724" s="39">
        <f>(VLOOKUP(DATE(2005,12,1),IGPM!A:B,2,1)/VLOOKUP(DATE(YEAR(F2724),MONTH(F2724),1),IGPM!A:B,2,1))*H2724</f>
        <v>8058.0583629839102</v>
      </c>
      <c r="N2724" s="26" t="s">
        <v>28</v>
      </c>
      <c r="O2724" s="26" t="s">
        <v>29</v>
      </c>
      <c r="P2724" s="25">
        <v>-13915.32</v>
      </c>
      <c r="Q2724" s="25">
        <v>0</v>
      </c>
      <c r="R2724" s="25">
        <v>28805.527331724621</v>
      </c>
      <c r="S2724" s="25">
        <v>-28805.527331724621</v>
      </c>
      <c r="T2724" s="27">
        <v>0</v>
      </c>
    </row>
    <row r="2725" spans="1:20">
      <c r="A2725" s="28" t="s">
        <v>3217</v>
      </c>
      <c r="B2725" s="22" t="s">
        <v>90</v>
      </c>
      <c r="C2725" s="22" t="s">
        <v>91</v>
      </c>
      <c r="D2725" s="22" t="s">
        <v>33</v>
      </c>
      <c r="E2725" s="22" t="s">
        <v>26</v>
      </c>
      <c r="F2725" s="23">
        <v>42138</v>
      </c>
      <c r="G2725" s="24" t="s">
        <v>27</v>
      </c>
      <c r="H2725" s="25">
        <v>104160.23</v>
      </c>
      <c r="I2725" s="25">
        <v>-37584.129999999997</v>
      </c>
      <c r="J2725" s="25">
        <v>66576.100000000006</v>
      </c>
      <c r="K2725" s="41">
        <f t="shared" si="88"/>
        <v>2015</v>
      </c>
      <c r="L2725" s="42">
        <f t="shared" si="87"/>
        <v>318.70969076575676</v>
      </c>
      <c r="M2725" s="39">
        <f>(VLOOKUP(DATE(2005,12,1),IGPM!A:B,2,1)/VLOOKUP(DATE(YEAR(F2725),MONTH(F2725),1),IGPM!A:B,2,1))*H2725</f>
        <v>60316.917788583203</v>
      </c>
      <c r="N2725" s="26" t="s">
        <v>28</v>
      </c>
      <c r="O2725" s="26" t="s">
        <v>29</v>
      </c>
      <c r="P2725" s="25">
        <v>-37584.129999999997</v>
      </c>
      <c r="Q2725" s="25">
        <v>66576.100000000006</v>
      </c>
      <c r="R2725" s="25">
        <v>215617.77610171543</v>
      </c>
      <c r="S2725" s="25">
        <v>-77801.350163279843</v>
      </c>
      <c r="T2725" s="27">
        <v>137816.4259384356</v>
      </c>
    </row>
    <row r="2726" spans="1:20">
      <c r="A2726" s="28" t="s">
        <v>3218</v>
      </c>
      <c r="B2726" s="22" t="s">
        <v>68</v>
      </c>
      <c r="C2726" s="22" t="s">
        <v>69</v>
      </c>
      <c r="D2726" s="22" t="s">
        <v>105</v>
      </c>
      <c r="E2726" s="22" t="s">
        <v>26</v>
      </c>
      <c r="F2726" s="23">
        <v>42155</v>
      </c>
      <c r="G2726" s="24" t="s">
        <v>27</v>
      </c>
      <c r="H2726" s="25">
        <v>861</v>
      </c>
      <c r="I2726" s="25">
        <v>-398.81</v>
      </c>
      <c r="J2726" s="25">
        <v>462.19</v>
      </c>
      <c r="K2726" s="41">
        <f t="shared" si="88"/>
        <v>2015</v>
      </c>
      <c r="L2726" s="42">
        <f t="shared" si="87"/>
        <v>248.27612146134751</v>
      </c>
      <c r="M2726" s="39">
        <f>(VLOOKUP(DATE(2005,12,1),IGPM!A:B,2,1)/VLOOKUP(DATE(YEAR(F2726),MONTH(F2726),1),IGPM!A:B,2,1))*H2726</f>
        <v>498.58632431946569</v>
      </c>
      <c r="N2726" s="26" t="s">
        <v>28</v>
      </c>
      <c r="O2726" s="26" t="s">
        <v>29</v>
      </c>
      <c r="P2726" s="25">
        <v>-398.81</v>
      </c>
      <c r="Q2726" s="25">
        <v>462.19</v>
      </c>
      <c r="R2726" s="25">
        <v>1782.320423289935</v>
      </c>
      <c r="S2726" s="25">
        <v>-825.5600557633669</v>
      </c>
      <c r="T2726" s="27">
        <v>956.76036752656807</v>
      </c>
    </row>
    <row r="2727" spans="1:20">
      <c r="A2727" s="28" t="s">
        <v>3219</v>
      </c>
      <c r="B2727" s="22" t="s">
        <v>53</v>
      </c>
      <c r="C2727" s="22" t="s">
        <v>32</v>
      </c>
      <c r="D2727" s="22" t="s">
        <v>25</v>
      </c>
      <c r="E2727" s="22" t="s">
        <v>26</v>
      </c>
      <c r="F2727" s="23">
        <v>42155</v>
      </c>
      <c r="G2727" s="24" t="s">
        <v>27</v>
      </c>
      <c r="H2727" s="25">
        <v>4204.5600000000004</v>
      </c>
      <c r="I2727" s="25">
        <v>-1883.49</v>
      </c>
      <c r="J2727" s="25">
        <v>2321.0700000000006</v>
      </c>
      <c r="K2727" s="41">
        <f t="shared" si="88"/>
        <v>2015</v>
      </c>
      <c r="L2727" s="42">
        <f t="shared" si="87"/>
        <v>256.71726422757757</v>
      </c>
      <c r="M2727" s="39">
        <f>(VLOOKUP(DATE(2005,12,1),IGPM!A:B,2,1)/VLOOKUP(DATE(YEAR(F2727),MONTH(F2727),1),IGPM!A:B,2,1))*H2727</f>
        <v>2434.7690078753226</v>
      </c>
      <c r="N2727" s="26" t="s">
        <v>28</v>
      </c>
      <c r="O2727" s="26" t="s">
        <v>29</v>
      </c>
      <c r="P2727" s="25">
        <v>-1883.49</v>
      </c>
      <c r="Q2727" s="25">
        <v>2321.0700000000006</v>
      </c>
      <c r="R2727" s="25">
        <v>8703.6854343181531</v>
      </c>
      <c r="S2727" s="25">
        <v>-3898.9346040213236</v>
      </c>
      <c r="T2727" s="27">
        <v>4804.750830296829</v>
      </c>
    </row>
    <row r="2728" spans="1:20">
      <c r="A2728" s="28" t="s">
        <v>3220</v>
      </c>
      <c r="B2728" s="22" t="s">
        <v>2258</v>
      </c>
      <c r="C2728" s="22" t="s">
        <v>32</v>
      </c>
      <c r="D2728" s="22" t="s">
        <v>99</v>
      </c>
      <c r="E2728" s="22" t="s">
        <v>26</v>
      </c>
      <c r="F2728" s="23">
        <v>42185</v>
      </c>
      <c r="G2728" s="24" t="s">
        <v>27</v>
      </c>
      <c r="H2728" s="25">
        <v>40852.269999999997</v>
      </c>
      <c r="I2728" s="25">
        <v>-17343.11</v>
      </c>
      <c r="J2728" s="25">
        <v>23509.159999999996</v>
      </c>
      <c r="K2728" s="41">
        <f t="shared" si="88"/>
        <v>2015</v>
      </c>
      <c r="L2728" s="42">
        <f t="shared" si="87"/>
        <v>268.53077562213463</v>
      </c>
      <c r="M2728" s="39">
        <f>(VLOOKUP(DATE(2005,12,1),IGPM!A:B,2,1)/VLOOKUP(DATE(YEAR(F2728),MONTH(F2728),1),IGPM!A:B,2,1))*H2728</f>
        <v>23498.853133184868</v>
      </c>
      <c r="N2728" s="26" t="s">
        <v>28</v>
      </c>
      <c r="O2728" s="26" t="s">
        <v>29</v>
      </c>
      <c r="P2728" s="25">
        <v>-17343.11</v>
      </c>
      <c r="Q2728" s="25">
        <v>23509.159999999996</v>
      </c>
      <c r="R2728" s="25">
        <v>84002.476241867727</v>
      </c>
      <c r="S2728" s="25">
        <v>-35661.768262451478</v>
      </c>
      <c r="T2728" s="27">
        <v>48340.707979416249</v>
      </c>
    </row>
    <row r="2729" spans="1:20">
      <c r="A2729" s="28" t="s">
        <v>3221</v>
      </c>
      <c r="B2729" s="22" t="s">
        <v>113</v>
      </c>
      <c r="C2729" s="22" t="s">
        <v>32</v>
      </c>
      <c r="D2729" s="22" t="s">
        <v>105</v>
      </c>
      <c r="E2729" s="22" t="s">
        <v>26</v>
      </c>
      <c r="F2729" s="23">
        <v>42185</v>
      </c>
      <c r="G2729" s="24" t="s">
        <v>27</v>
      </c>
      <c r="H2729" s="25">
        <v>1333.04</v>
      </c>
      <c r="I2729" s="25">
        <v>-589.32000000000005</v>
      </c>
      <c r="J2729" s="25">
        <v>743.71999999999991</v>
      </c>
      <c r="K2729" s="41">
        <f t="shared" si="88"/>
        <v>2015</v>
      </c>
      <c r="L2729" s="42">
        <f t="shared" si="87"/>
        <v>257.86764406434531</v>
      </c>
      <c r="M2729" s="39">
        <f>(VLOOKUP(DATE(2005,12,1),IGPM!A:B,2,1)/VLOOKUP(DATE(YEAR(F2729),MONTH(F2729),1),IGPM!A:B,2,1))*H2729</f>
        <v>766.78508148165952</v>
      </c>
      <c r="N2729" s="26" t="s">
        <v>28</v>
      </c>
      <c r="O2729" s="26" t="s">
        <v>29</v>
      </c>
      <c r="P2729" s="25">
        <v>-589.32000000000005</v>
      </c>
      <c r="Q2729" s="25">
        <v>743.71999999999991</v>
      </c>
      <c r="R2729" s="25">
        <v>2741.0633712510798</v>
      </c>
      <c r="S2729" s="25">
        <v>-1211.789193081743</v>
      </c>
      <c r="T2729" s="27">
        <v>1529.2741781693369</v>
      </c>
    </row>
    <row r="2730" spans="1:20">
      <c r="A2730" s="28" t="s">
        <v>3222</v>
      </c>
      <c r="B2730" s="22" t="s">
        <v>68</v>
      </c>
      <c r="C2730" s="22" t="s">
        <v>69</v>
      </c>
      <c r="D2730" s="22" t="s">
        <v>105</v>
      </c>
      <c r="E2730" s="22" t="s">
        <v>26</v>
      </c>
      <c r="F2730" s="23">
        <v>42185</v>
      </c>
      <c r="G2730" s="24" t="s">
        <v>27</v>
      </c>
      <c r="H2730" s="25">
        <v>1333.04</v>
      </c>
      <c r="I2730" s="25">
        <v>-503.28</v>
      </c>
      <c r="J2730" s="25">
        <v>829.76</v>
      </c>
      <c r="K2730" s="41">
        <f t="shared" si="88"/>
        <v>2015</v>
      </c>
      <c r="L2730" s="42">
        <f t="shared" si="87"/>
        <v>301.95231282784931</v>
      </c>
      <c r="M2730" s="39">
        <f>(VLOOKUP(DATE(2005,12,1),IGPM!A:B,2,1)/VLOOKUP(DATE(YEAR(F2730),MONTH(F2730),1),IGPM!A:B,2,1))*H2730</f>
        <v>766.78508148165952</v>
      </c>
      <c r="N2730" s="26" t="s">
        <v>28</v>
      </c>
      <c r="O2730" s="26" t="s">
        <v>29</v>
      </c>
      <c r="P2730" s="25">
        <v>-503.28</v>
      </c>
      <c r="Q2730" s="25">
        <v>829.76</v>
      </c>
      <c r="R2730" s="25">
        <v>2741.0633712510798</v>
      </c>
      <c r="S2730" s="25">
        <v>-1034.8694513917387</v>
      </c>
      <c r="T2730" s="27">
        <v>1706.1939198593411</v>
      </c>
    </row>
    <row r="2731" spans="1:20">
      <c r="A2731" s="28" t="s">
        <v>3223</v>
      </c>
      <c r="B2731" s="22" t="s">
        <v>314</v>
      </c>
      <c r="C2731" s="22" t="s">
        <v>32</v>
      </c>
      <c r="D2731" s="22" t="s">
        <v>105</v>
      </c>
      <c r="E2731" s="22" t="s">
        <v>26</v>
      </c>
      <c r="F2731" s="23">
        <v>42185</v>
      </c>
      <c r="G2731" s="24" t="s">
        <v>27</v>
      </c>
      <c r="H2731" s="25">
        <v>5559.87</v>
      </c>
      <c r="I2731" s="25">
        <v>-3213.75</v>
      </c>
      <c r="J2731" s="25">
        <v>2346.12</v>
      </c>
      <c r="K2731" s="41">
        <f t="shared" si="88"/>
        <v>2015</v>
      </c>
      <c r="L2731" s="42">
        <f t="shared" si="87"/>
        <v>197.22292648774794</v>
      </c>
      <c r="M2731" s="39">
        <f>(VLOOKUP(DATE(2005,12,1),IGPM!A:B,2,1)/VLOOKUP(DATE(YEAR(F2731),MONTH(F2731),1),IGPM!A:B,2,1))*H2731</f>
        <v>3198.1226152084218</v>
      </c>
      <c r="N2731" s="26" t="s">
        <v>28</v>
      </c>
      <c r="O2731" s="26" t="s">
        <v>29</v>
      </c>
      <c r="P2731" s="25">
        <v>-3213.75</v>
      </c>
      <c r="Q2731" s="25">
        <v>2346.12</v>
      </c>
      <c r="R2731" s="25">
        <v>11432.48215051142</v>
      </c>
      <c r="S2731" s="25">
        <v>-6608.2731271065823</v>
      </c>
      <c r="T2731" s="27">
        <v>4824.2090234048374</v>
      </c>
    </row>
    <row r="2732" spans="1:20">
      <c r="A2732" s="28" t="s">
        <v>3224</v>
      </c>
      <c r="B2732" s="22" t="s">
        <v>53</v>
      </c>
      <c r="C2732" s="22" t="s">
        <v>32</v>
      </c>
      <c r="D2732" s="22" t="s">
        <v>25</v>
      </c>
      <c r="E2732" s="22" t="s">
        <v>26</v>
      </c>
      <c r="F2732" s="23">
        <v>42185</v>
      </c>
      <c r="G2732" s="24" t="s">
        <v>27</v>
      </c>
      <c r="H2732" s="25">
        <v>53294.51</v>
      </c>
      <c r="I2732" s="25">
        <v>-24204.42</v>
      </c>
      <c r="J2732" s="25">
        <v>29090.090000000004</v>
      </c>
      <c r="K2732" s="41">
        <f t="shared" si="88"/>
        <v>2015</v>
      </c>
      <c r="L2732" s="42">
        <f t="shared" si="87"/>
        <v>251.0109368454192</v>
      </c>
      <c r="M2732" s="39">
        <f>(VLOOKUP(DATE(2005,12,1),IGPM!A:B,2,1)/VLOOKUP(DATE(YEAR(F2732),MONTH(F2732),1),IGPM!A:B,2,1))*H2732</f>
        <v>30655.820675204886</v>
      </c>
      <c r="N2732" s="26" t="s">
        <v>28</v>
      </c>
      <c r="O2732" s="26" t="s">
        <v>29</v>
      </c>
      <c r="P2732" s="25">
        <v>-24204.42</v>
      </c>
      <c r="Q2732" s="25">
        <v>29090.090000000004</v>
      </c>
      <c r="R2732" s="25">
        <v>109586.83104015962</v>
      </c>
      <c r="S2732" s="25">
        <v>-49770.336287265993</v>
      </c>
      <c r="T2732" s="27">
        <v>59816.494752893632</v>
      </c>
    </row>
    <row r="2733" spans="1:20">
      <c r="A2733" s="28" t="s">
        <v>3225</v>
      </c>
      <c r="B2733" s="22" t="s">
        <v>314</v>
      </c>
      <c r="C2733" s="22" t="s">
        <v>32</v>
      </c>
      <c r="D2733" s="22" t="s">
        <v>25</v>
      </c>
      <c r="E2733" s="22" t="s">
        <v>26</v>
      </c>
      <c r="F2733" s="23">
        <v>42185</v>
      </c>
      <c r="G2733" s="24" t="s">
        <v>27</v>
      </c>
      <c r="H2733" s="25">
        <v>83.89</v>
      </c>
      <c r="I2733" s="25">
        <v>-49.25</v>
      </c>
      <c r="J2733" s="25">
        <v>34.64</v>
      </c>
      <c r="K2733" s="41">
        <f t="shared" si="88"/>
        <v>2015</v>
      </c>
      <c r="L2733" s="42">
        <f t="shared" si="87"/>
        <v>194.18192893401016</v>
      </c>
      <c r="M2733" s="39">
        <f>(VLOOKUP(DATE(2005,12,1),IGPM!A:B,2,1)/VLOOKUP(DATE(YEAR(F2733),MONTH(F2733),1),IGPM!A:B,2,1))*H2733</f>
        <v>48.254816423735541</v>
      </c>
      <c r="N2733" s="26" t="s">
        <v>28</v>
      </c>
      <c r="O2733" s="26" t="s">
        <v>29</v>
      </c>
      <c r="P2733" s="25">
        <v>-49.25</v>
      </c>
      <c r="Q2733" s="25">
        <v>34.64</v>
      </c>
      <c r="R2733" s="25">
        <v>172.4988043976573</v>
      </c>
      <c r="S2733" s="25">
        <v>-101.27030774329029</v>
      </c>
      <c r="T2733" s="27">
        <v>71.228496654367007</v>
      </c>
    </row>
    <row r="2734" spans="1:20">
      <c r="A2734" s="28" t="s">
        <v>3226</v>
      </c>
      <c r="B2734" s="22" t="s">
        <v>68</v>
      </c>
      <c r="C2734" s="22" t="s">
        <v>69</v>
      </c>
      <c r="D2734" s="22" t="s">
        <v>33</v>
      </c>
      <c r="E2734" s="22" t="s">
        <v>26</v>
      </c>
      <c r="F2734" s="23">
        <v>42185</v>
      </c>
      <c r="G2734" s="24" t="s">
        <v>27</v>
      </c>
      <c r="H2734" s="25">
        <v>1333.04</v>
      </c>
      <c r="I2734" s="25">
        <v>-568.9</v>
      </c>
      <c r="J2734" s="25">
        <v>764.14</v>
      </c>
      <c r="K2734" s="41">
        <f t="shared" si="88"/>
        <v>2015</v>
      </c>
      <c r="L2734" s="42">
        <f t="shared" si="87"/>
        <v>267.12350149411145</v>
      </c>
      <c r="M2734" s="39">
        <f>(VLOOKUP(DATE(2005,12,1),IGPM!A:B,2,1)/VLOOKUP(DATE(YEAR(F2734),MONTH(F2734),1),IGPM!A:B,2,1))*H2734</f>
        <v>766.78508148165952</v>
      </c>
      <c r="N2734" s="26" t="s">
        <v>28</v>
      </c>
      <c r="O2734" s="26" t="s">
        <v>29</v>
      </c>
      <c r="P2734" s="25">
        <v>-568.9</v>
      </c>
      <c r="Q2734" s="25">
        <v>764.14</v>
      </c>
      <c r="R2734" s="25">
        <v>2741.0633712510798</v>
      </c>
      <c r="S2734" s="25">
        <v>-1169.8005700539663</v>
      </c>
      <c r="T2734" s="27">
        <v>1571.2628011971135</v>
      </c>
    </row>
    <row r="2735" spans="1:20">
      <c r="A2735" s="28" t="s">
        <v>3227</v>
      </c>
      <c r="B2735" s="22" t="s">
        <v>68</v>
      </c>
      <c r="C2735" s="22" t="s">
        <v>69</v>
      </c>
      <c r="D2735" s="22" t="s">
        <v>33</v>
      </c>
      <c r="E2735" s="22" t="s">
        <v>26</v>
      </c>
      <c r="F2735" s="23">
        <v>42185</v>
      </c>
      <c r="G2735" s="24" t="s">
        <v>27</v>
      </c>
      <c r="H2735" s="25">
        <v>1333.04</v>
      </c>
      <c r="I2735" s="25">
        <v>-542.21</v>
      </c>
      <c r="J2735" s="25">
        <v>790.82999999999993</v>
      </c>
      <c r="K2735" s="41">
        <f t="shared" si="88"/>
        <v>2015</v>
      </c>
      <c r="L2735" s="42">
        <f t="shared" si="87"/>
        <v>280.27251433946253</v>
      </c>
      <c r="M2735" s="39">
        <f>(VLOOKUP(DATE(2005,12,1),IGPM!A:B,2,1)/VLOOKUP(DATE(YEAR(F2735),MONTH(F2735),1),IGPM!A:B,2,1))*H2735</f>
        <v>766.78508148165952</v>
      </c>
      <c r="N2735" s="26" t="s">
        <v>28</v>
      </c>
      <c r="O2735" s="26" t="s">
        <v>29</v>
      </c>
      <c r="P2735" s="25">
        <v>-542.21</v>
      </c>
      <c r="Q2735" s="25">
        <v>790.82999999999993</v>
      </c>
      <c r="R2735" s="25">
        <v>2741.0633712510798</v>
      </c>
      <c r="S2735" s="25">
        <v>-1114.9192601317652</v>
      </c>
      <c r="T2735" s="27">
        <v>1626.1441111193146</v>
      </c>
    </row>
    <row r="2736" spans="1:20">
      <c r="A2736" s="28" t="s">
        <v>3228</v>
      </c>
      <c r="B2736" s="22" t="s">
        <v>3229</v>
      </c>
      <c r="C2736" s="22" t="s">
        <v>69</v>
      </c>
      <c r="D2736" s="22" t="s">
        <v>99</v>
      </c>
      <c r="E2736" s="22" t="s">
        <v>26</v>
      </c>
      <c r="F2736" s="23">
        <v>42186</v>
      </c>
      <c r="G2736" s="24" t="s">
        <v>27</v>
      </c>
      <c r="H2736" s="25">
        <v>102123.88</v>
      </c>
      <c r="I2736" s="25">
        <v>-32295.52</v>
      </c>
      <c r="J2736" s="25">
        <v>69828.36</v>
      </c>
      <c r="K2736" s="41">
        <f t="shared" si="88"/>
        <v>2015</v>
      </c>
      <c r="L2736" s="42">
        <f t="shared" si="87"/>
        <v>357.32505437286659</v>
      </c>
      <c r="M2736" s="39">
        <f>(VLOOKUP(DATE(2005,12,1),IGPM!A:B,2,1)/VLOOKUP(DATE(YEAR(F2736),MONTH(F2736),1),IGPM!A:B,2,1))*H2736</f>
        <v>58340.033598919545</v>
      </c>
      <c r="N2736" s="26" t="s">
        <v>28</v>
      </c>
      <c r="O2736" s="26" t="s">
        <v>29</v>
      </c>
      <c r="P2736" s="25">
        <v>-32295.52</v>
      </c>
      <c r="Q2736" s="25">
        <v>69828.36</v>
      </c>
      <c r="R2736" s="25">
        <v>208550.91346659255</v>
      </c>
      <c r="S2736" s="25">
        <v>-65951.863529652503</v>
      </c>
      <c r="T2736" s="27">
        <v>142599.04993694005</v>
      </c>
    </row>
    <row r="2737" spans="1:20">
      <c r="A2737" s="28" t="s">
        <v>3230</v>
      </c>
      <c r="B2737" s="22" t="s">
        <v>68</v>
      </c>
      <c r="C2737" s="22" t="s">
        <v>69</v>
      </c>
      <c r="D2737" s="22" t="s">
        <v>99</v>
      </c>
      <c r="E2737" s="22" t="s">
        <v>26</v>
      </c>
      <c r="F2737" s="23">
        <v>42216</v>
      </c>
      <c r="G2737" s="24" t="s">
        <v>27</v>
      </c>
      <c r="H2737" s="25">
        <v>0.78</v>
      </c>
      <c r="I2737" s="25">
        <v>-0.78</v>
      </c>
      <c r="J2737" s="25">
        <v>0</v>
      </c>
      <c r="K2737" s="41">
        <f t="shared" si="88"/>
        <v>2015</v>
      </c>
      <c r="L2737" s="42">
        <f t="shared" si="87"/>
        <v>113</v>
      </c>
      <c r="M2737" s="39">
        <f>(VLOOKUP(DATE(2005,12,1),IGPM!A:B,2,1)/VLOOKUP(DATE(YEAR(F2737),MONTH(F2737),1),IGPM!A:B,2,1))*H2737</f>
        <v>0.44558849709937814</v>
      </c>
      <c r="N2737" s="26" t="s">
        <v>28</v>
      </c>
      <c r="O2737" s="26" t="s">
        <v>29</v>
      </c>
      <c r="P2737" s="25">
        <v>-0.78</v>
      </c>
      <c r="Q2737" s="25">
        <v>0</v>
      </c>
      <c r="R2737" s="25">
        <v>1.5928665509373732</v>
      </c>
      <c r="S2737" s="25">
        <v>-1.5928665509373732</v>
      </c>
      <c r="T2737" s="27">
        <v>0</v>
      </c>
    </row>
    <row r="2738" spans="1:20">
      <c r="A2738" s="28" t="s">
        <v>3231</v>
      </c>
      <c r="B2738" s="22" t="s">
        <v>68</v>
      </c>
      <c r="C2738" s="22" t="s">
        <v>69</v>
      </c>
      <c r="D2738" s="22" t="s">
        <v>105</v>
      </c>
      <c r="E2738" s="22" t="s">
        <v>26</v>
      </c>
      <c r="F2738" s="23">
        <v>42216</v>
      </c>
      <c r="G2738" s="24" t="s">
        <v>27</v>
      </c>
      <c r="H2738" s="25">
        <v>0.01</v>
      </c>
      <c r="I2738" s="25">
        <v>-0.01</v>
      </c>
      <c r="J2738" s="25">
        <v>0</v>
      </c>
      <c r="K2738" s="41">
        <f t="shared" si="88"/>
        <v>2015</v>
      </c>
      <c r="L2738" s="42">
        <f t="shared" si="87"/>
        <v>113.00000000000001</v>
      </c>
      <c r="M2738" s="39">
        <f>(VLOOKUP(DATE(2005,12,1),IGPM!A:B,2,1)/VLOOKUP(DATE(YEAR(F2738),MONTH(F2738),1),IGPM!A:B,2,1))*H2738</f>
        <v>5.7126730397356173E-3</v>
      </c>
      <c r="N2738" s="26" t="s">
        <v>28</v>
      </c>
      <c r="O2738" s="26" t="s">
        <v>29</v>
      </c>
      <c r="P2738" s="25">
        <v>-0.01</v>
      </c>
      <c r="Q2738" s="25">
        <v>0</v>
      </c>
      <c r="R2738" s="25">
        <v>2.0421366037658633E-2</v>
      </c>
      <c r="S2738" s="25">
        <v>-2.0421366037658633E-2</v>
      </c>
      <c r="T2738" s="27">
        <v>0</v>
      </c>
    </row>
    <row r="2739" spans="1:20">
      <c r="A2739" s="28" t="s">
        <v>3232</v>
      </c>
      <c r="B2739" s="22" t="s">
        <v>113</v>
      </c>
      <c r="C2739" s="22" t="s">
        <v>32</v>
      </c>
      <c r="D2739" s="22" t="s">
        <v>105</v>
      </c>
      <c r="E2739" s="22" t="s">
        <v>26</v>
      </c>
      <c r="F2739" s="23">
        <v>42216</v>
      </c>
      <c r="G2739" s="24" t="s">
        <v>27</v>
      </c>
      <c r="H2739" s="25">
        <v>0.01</v>
      </c>
      <c r="I2739" s="25">
        <v>-0.01</v>
      </c>
      <c r="J2739" s="25">
        <v>0</v>
      </c>
      <c r="K2739" s="41">
        <f t="shared" si="88"/>
        <v>2015</v>
      </c>
      <c r="L2739" s="42">
        <f t="shared" si="87"/>
        <v>113.00000000000001</v>
      </c>
      <c r="M2739" s="39">
        <f>(VLOOKUP(DATE(2005,12,1),IGPM!A:B,2,1)/VLOOKUP(DATE(YEAR(F2739),MONTH(F2739),1),IGPM!A:B,2,1))*H2739</f>
        <v>5.7126730397356173E-3</v>
      </c>
      <c r="N2739" s="26" t="s">
        <v>28</v>
      </c>
      <c r="O2739" s="26" t="s">
        <v>29</v>
      </c>
      <c r="P2739" s="25">
        <v>-0.01</v>
      </c>
      <c r="Q2739" s="25">
        <v>0</v>
      </c>
      <c r="R2739" s="25">
        <v>2.0421366037658633E-2</v>
      </c>
      <c r="S2739" s="25">
        <v>-2.0421366037658633E-2</v>
      </c>
      <c r="T2739" s="27">
        <v>0</v>
      </c>
    </row>
    <row r="2740" spans="1:20">
      <c r="A2740" s="28" t="s">
        <v>3233</v>
      </c>
      <c r="B2740" s="22" t="s">
        <v>68</v>
      </c>
      <c r="C2740" s="22" t="s">
        <v>69</v>
      </c>
      <c r="D2740" s="22" t="s">
        <v>25</v>
      </c>
      <c r="E2740" s="22" t="s">
        <v>26</v>
      </c>
      <c r="F2740" s="23">
        <v>42216</v>
      </c>
      <c r="G2740" s="24" t="s">
        <v>27</v>
      </c>
      <c r="H2740" s="25">
        <v>0.01</v>
      </c>
      <c r="I2740" s="25">
        <v>-0.01</v>
      </c>
      <c r="J2740" s="25">
        <v>0</v>
      </c>
      <c r="K2740" s="41">
        <f t="shared" si="88"/>
        <v>2015</v>
      </c>
      <c r="L2740" s="42">
        <f t="shared" si="87"/>
        <v>113.00000000000001</v>
      </c>
      <c r="M2740" s="39">
        <f>(VLOOKUP(DATE(2005,12,1),IGPM!A:B,2,1)/VLOOKUP(DATE(YEAR(F2740),MONTH(F2740),1),IGPM!A:B,2,1))*H2740</f>
        <v>5.7126730397356173E-3</v>
      </c>
      <c r="N2740" s="26" t="s">
        <v>28</v>
      </c>
      <c r="O2740" s="26" t="s">
        <v>29</v>
      </c>
      <c r="P2740" s="25">
        <v>-0.01</v>
      </c>
      <c r="Q2740" s="25">
        <v>0</v>
      </c>
      <c r="R2740" s="25">
        <v>2.0421366037658633E-2</v>
      </c>
      <c r="S2740" s="25">
        <v>-2.0421366037658633E-2</v>
      </c>
      <c r="T2740" s="27">
        <v>0</v>
      </c>
    </row>
    <row r="2741" spans="1:20">
      <c r="A2741" s="28" t="s">
        <v>3234</v>
      </c>
      <c r="B2741" s="22" t="s">
        <v>68</v>
      </c>
      <c r="C2741" s="22" t="s">
        <v>69</v>
      </c>
      <c r="D2741" s="22" t="s">
        <v>25</v>
      </c>
      <c r="E2741" s="22" t="s">
        <v>26</v>
      </c>
      <c r="F2741" s="23">
        <v>42216</v>
      </c>
      <c r="G2741" s="24" t="s">
        <v>27</v>
      </c>
      <c r="H2741" s="25">
        <v>0.01</v>
      </c>
      <c r="I2741" s="25">
        <v>-0.01</v>
      </c>
      <c r="J2741" s="25">
        <v>0</v>
      </c>
      <c r="K2741" s="41">
        <f t="shared" si="88"/>
        <v>2015</v>
      </c>
      <c r="L2741" s="42">
        <f t="shared" si="87"/>
        <v>113.00000000000001</v>
      </c>
      <c r="M2741" s="39">
        <f>(VLOOKUP(DATE(2005,12,1),IGPM!A:B,2,1)/VLOOKUP(DATE(YEAR(F2741),MONTH(F2741),1),IGPM!A:B,2,1))*H2741</f>
        <v>5.7126730397356173E-3</v>
      </c>
      <c r="N2741" s="26" t="s">
        <v>28</v>
      </c>
      <c r="O2741" s="26" t="s">
        <v>29</v>
      </c>
      <c r="P2741" s="25">
        <v>-0.01</v>
      </c>
      <c r="Q2741" s="25">
        <v>0</v>
      </c>
      <c r="R2741" s="25">
        <v>2.0421366037658633E-2</v>
      </c>
      <c r="S2741" s="25">
        <v>-2.0421366037658633E-2</v>
      </c>
      <c r="T2741" s="27">
        <v>0</v>
      </c>
    </row>
    <row r="2742" spans="1:20">
      <c r="A2742" s="28" t="s">
        <v>3235</v>
      </c>
      <c r="B2742" s="22" t="s">
        <v>68</v>
      </c>
      <c r="C2742" s="22" t="s">
        <v>69</v>
      </c>
      <c r="D2742" s="22" t="s">
        <v>33</v>
      </c>
      <c r="E2742" s="22" t="s">
        <v>26</v>
      </c>
      <c r="F2742" s="23">
        <v>42216</v>
      </c>
      <c r="G2742" s="24" t="s">
        <v>27</v>
      </c>
      <c r="H2742" s="25">
        <v>0.01</v>
      </c>
      <c r="I2742" s="25">
        <v>-0.01</v>
      </c>
      <c r="J2742" s="25">
        <v>0</v>
      </c>
      <c r="K2742" s="41">
        <f t="shared" si="88"/>
        <v>2015</v>
      </c>
      <c r="L2742" s="42">
        <f t="shared" si="87"/>
        <v>113.00000000000001</v>
      </c>
      <c r="M2742" s="39">
        <f>(VLOOKUP(DATE(2005,12,1),IGPM!A:B,2,1)/VLOOKUP(DATE(YEAR(F2742),MONTH(F2742),1),IGPM!A:B,2,1))*H2742</f>
        <v>5.7126730397356173E-3</v>
      </c>
      <c r="N2742" s="26" t="s">
        <v>28</v>
      </c>
      <c r="O2742" s="26" t="s">
        <v>29</v>
      </c>
      <c r="P2742" s="25">
        <v>-0.01</v>
      </c>
      <c r="Q2742" s="25">
        <v>0</v>
      </c>
      <c r="R2742" s="25">
        <v>2.0421366037658633E-2</v>
      </c>
      <c r="S2742" s="25">
        <v>-2.0421366037658633E-2</v>
      </c>
      <c r="T2742" s="27">
        <v>0</v>
      </c>
    </row>
    <row r="2743" spans="1:20">
      <c r="A2743" s="28" t="s">
        <v>3236</v>
      </c>
      <c r="B2743" s="22" t="s">
        <v>68</v>
      </c>
      <c r="C2743" s="22" t="s">
        <v>69</v>
      </c>
      <c r="D2743" s="22" t="s">
        <v>33</v>
      </c>
      <c r="E2743" s="22" t="s">
        <v>26</v>
      </c>
      <c r="F2743" s="23">
        <v>42216</v>
      </c>
      <c r="G2743" s="24" t="s">
        <v>27</v>
      </c>
      <c r="H2743" s="25">
        <v>0.01</v>
      </c>
      <c r="I2743" s="25">
        <v>-0.01</v>
      </c>
      <c r="J2743" s="25">
        <v>0</v>
      </c>
      <c r="K2743" s="41">
        <f t="shared" si="88"/>
        <v>2015</v>
      </c>
      <c r="L2743" s="42">
        <f t="shared" si="87"/>
        <v>113.00000000000001</v>
      </c>
      <c r="M2743" s="39">
        <f>(VLOOKUP(DATE(2005,12,1),IGPM!A:B,2,1)/VLOOKUP(DATE(YEAR(F2743),MONTH(F2743),1),IGPM!A:B,2,1))*H2743</f>
        <v>5.7126730397356173E-3</v>
      </c>
      <c r="N2743" s="26" t="s">
        <v>28</v>
      </c>
      <c r="O2743" s="26" t="s">
        <v>29</v>
      </c>
      <c r="P2743" s="25">
        <v>-0.01</v>
      </c>
      <c r="Q2743" s="25">
        <v>0</v>
      </c>
      <c r="R2743" s="25">
        <v>2.0421366037658633E-2</v>
      </c>
      <c r="S2743" s="25">
        <v>-2.0421366037658633E-2</v>
      </c>
      <c r="T2743" s="27">
        <v>0</v>
      </c>
    </row>
    <row r="2744" spans="1:20">
      <c r="A2744" s="28" t="s">
        <v>3237</v>
      </c>
      <c r="B2744" s="22" t="s">
        <v>951</v>
      </c>
      <c r="C2744" s="22" t="s">
        <v>32</v>
      </c>
      <c r="D2744" s="22" t="s">
        <v>95</v>
      </c>
      <c r="E2744" s="22" t="s">
        <v>26</v>
      </c>
      <c r="F2744" s="23">
        <v>42226</v>
      </c>
      <c r="G2744" s="24" t="s">
        <v>27</v>
      </c>
      <c r="H2744" s="25">
        <v>98068.58</v>
      </c>
      <c r="I2744" s="25">
        <v>-47544.22</v>
      </c>
      <c r="J2744" s="25">
        <v>50524.36</v>
      </c>
      <c r="K2744" s="41">
        <f t="shared" si="88"/>
        <v>2015</v>
      </c>
      <c r="L2744" s="42">
        <f t="shared" si="87"/>
        <v>231.02032087181155</v>
      </c>
      <c r="M2744" s="39">
        <f>(VLOOKUP(DATE(2005,12,1),IGPM!A:B,2,1)/VLOOKUP(DATE(YEAR(F2744),MONTH(F2744),1),IGPM!A:B,2,1))*H2744</f>
        <v>55869.41529938337</v>
      </c>
      <c r="N2744" s="26" t="s">
        <v>28</v>
      </c>
      <c r="O2744" s="26" t="s">
        <v>29</v>
      </c>
      <c r="P2744" s="25">
        <v>-47544.22</v>
      </c>
      <c r="Q2744" s="25">
        <v>50524.36</v>
      </c>
      <c r="R2744" s="25">
        <v>199719.07585165685</v>
      </c>
      <c r="S2744" s="25">
        <v>-96824.973712149818</v>
      </c>
      <c r="T2744" s="27">
        <v>102894.10213950703</v>
      </c>
    </row>
    <row r="2745" spans="1:20">
      <c r="A2745" s="28" t="s">
        <v>3238</v>
      </c>
      <c r="B2745" s="22" t="s">
        <v>68</v>
      </c>
      <c r="C2745" s="22" t="s">
        <v>69</v>
      </c>
      <c r="D2745" s="22" t="s">
        <v>99</v>
      </c>
      <c r="E2745" s="22" t="s">
        <v>26</v>
      </c>
      <c r="F2745" s="23">
        <v>42226</v>
      </c>
      <c r="G2745" s="24" t="s">
        <v>27</v>
      </c>
      <c r="H2745" s="25">
        <v>98068.61</v>
      </c>
      <c r="I2745" s="25">
        <v>-42140.13</v>
      </c>
      <c r="J2745" s="25">
        <v>55928.480000000003</v>
      </c>
      <c r="K2745" s="41">
        <f t="shared" si="88"/>
        <v>2015</v>
      </c>
      <c r="L2745" s="42">
        <f t="shared" si="87"/>
        <v>260.6466643553307</v>
      </c>
      <c r="M2745" s="39">
        <f>(VLOOKUP(DATE(2005,12,1),IGPM!A:B,2,1)/VLOOKUP(DATE(YEAR(F2745),MONTH(F2745),1),IGPM!A:B,2,1))*H2745</f>
        <v>55869.432390305446</v>
      </c>
      <c r="N2745" s="26" t="s">
        <v>28</v>
      </c>
      <c r="O2745" s="26" t="s">
        <v>29</v>
      </c>
      <c r="P2745" s="25">
        <v>-42140.13</v>
      </c>
      <c r="Q2745" s="25">
        <v>55928.480000000003</v>
      </c>
      <c r="R2745" s="25">
        <v>199719.13694739493</v>
      </c>
      <c r="S2745" s="25">
        <v>-85819.411475812944</v>
      </c>
      <c r="T2745" s="27">
        <v>113899.72547158199</v>
      </c>
    </row>
    <row r="2746" spans="1:20">
      <c r="A2746" s="28" t="s">
        <v>3239</v>
      </c>
      <c r="B2746" s="22" t="s">
        <v>68</v>
      </c>
      <c r="C2746" s="22" t="s">
        <v>69</v>
      </c>
      <c r="D2746" s="22" t="s">
        <v>25</v>
      </c>
      <c r="E2746" s="22" t="s">
        <v>26</v>
      </c>
      <c r="F2746" s="23">
        <v>42226</v>
      </c>
      <c r="G2746" s="24" t="s">
        <v>27</v>
      </c>
      <c r="H2746" s="25">
        <v>414358.84</v>
      </c>
      <c r="I2746" s="25">
        <v>-161461.96</v>
      </c>
      <c r="J2746" s="25">
        <v>252896.88000000003</v>
      </c>
      <c r="K2746" s="41">
        <f t="shared" si="88"/>
        <v>2015</v>
      </c>
      <c r="L2746" s="42">
        <f t="shared" si="87"/>
        <v>287.42491469817418</v>
      </c>
      <c r="M2746" s="39">
        <f>(VLOOKUP(DATE(2005,12,1),IGPM!A:B,2,1)/VLOOKUP(DATE(YEAR(F2746),MONTH(F2746),1),IGPM!A:B,2,1))*H2746</f>
        <v>236059.15487846103</v>
      </c>
      <c r="N2746" s="26" t="s">
        <v>28</v>
      </c>
      <c r="O2746" s="26" t="s">
        <v>29</v>
      </c>
      <c r="P2746" s="25">
        <v>-161461.96</v>
      </c>
      <c r="Q2746" s="25">
        <v>252896.88000000003</v>
      </c>
      <c r="R2746" s="25">
        <v>843851.97170963977</v>
      </c>
      <c r="S2746" s="25">
        <v>-328821.25382459071</v>
      </c>
      <c r="T2746" s="27">
        <v>515030.71788504906</v>
      </c>
    </row>
    <row r="2747" spans="1:20">
      <c r="A2747" s="28" t="s">
        <v>3240</v>
      </c>
      <c r="B2747" s="22" t="s">
        <v>1476</v>
      </c>
      <c r="C2747" s="22" t="s">
        <v>32</v>
      </c>
      <c r="D2747" s="22" t="s">
        <v>25</v>
      </c>
      <c r="E2747" s="22" t="s">
        <v>26</v>
      </c>
      <c r="F2747" s="23">
        <v>42226</v>
      </c>
      <c r="G2747" s="24" t="s">
        <v>27</v>
      </c>
      <c r="H2747" s="25">
        <v>11768.23</v>
      </c>
      <c r="I2747" s="25">
        <v>-6303.63</v>
      </c>
      <c r="J2747" s="25">
        <v>5464.5999999999995</v>
      </c>
      <c r="K2747" s="41">
        <f t="shared" si="88"/>
        <v>2015</v>
      </c>
      <c r="L2747" s="42">
        <f t="shared" si="87"/>
        <v>209.09250067024874</v>
      </c>
      <c r="M2747" s="39">
        <f>(VLOOKUP(DATE(2005,12,1),IGPM!A:B,2,1)/VLOOKUP(DATE(YEAR(F2747),MONTH(F2747),1),IGPM!A:B,2,1))*H2747</f>
        <v>6704.330063804965</v>
      </c>
      <c r="N2747" s="26" t="s">
        <v>28</v>
      </c>
      <c r="O2747" s="26" t="s">
        <v>29</v>
      </c>
      <c r="P2747" s="25">
        <v>-6303.63</v>
      </c>
      <c r="Q2747" s="25">
        <v>5464.5999999999995</v>
      </c>
      <c r="R2747" s="25">
        <v>23966.289916808662</v>
      </c>
      <c r="S2747" s="25">
        <v>-12837.497576805737</v>
      </c>
      <c r="T2747" s="27">
        <v>11128.792340002925</v>
      </c>
    </row>
    <row r="2748" spans="1:20">
      <c r="A2748" s="28" t="s">
        <v>3241</v>
      </c>
      <c r="B2748" s="22" t="s">
        <v>68</v>
      </c>
      <c r="C2748" s="22" t="s">
        <v>69</v>
      </c>
      <c r="D2748" s="22" t="s">
        <v>25</v>
      </c>
      <c r="E2748" s="22" t="s">
        <v>26</v>
      </c>
      <c r="F2748" s="23">
        <v>42226</v>
      </c>
      <c r="G2748" s="24" t="s">
        <v>27</v>
      </c>
      <c r="H2748" s="25">
        <v>43150.19</v>
      </c>
      <c r="I2748" s="25">
        <v>-24121.93</v>
      </c>
      <c r="J2748" s="25">
        <v>19028.260000000002</v>
      </c>
      <c r="K2748" s="41">
        <f t="shared" si="88"/>
        <v>2015</v>
      </c>
      <c r="L2748" s="42">
        <f t="shared" si="87"/>
        <v>200.34969341176267</v>
      </c>
      <c r="M2748" s="39">
        <f>(VLOOKUP(DATE(2005,12,1),IGPM!A:B,2,1)/VLOOKUP(DATE(YEAR(F2748),MONTH(F2748),1),IGPM!A:B,2,1))*H2748</f>
        <v>24582.551163250242</v>
      </c>
      <c r="N2748" s="26" t="s">
        <v>28</v>
      </c>
      <c r="O2748" s="26" t="s">
        <v>29</v>
      </c>
      <c r="P2748" s="25">
        <v>-24121.93</v>
      </c>
      <c r="Q2748" s="25">
        <v>19028.260000000002</v>
      </c>
      <c r="R2748" s="25">
        <v>87876.423515293121</v>
      </c>
      <c r="S2748" s="25">
        <v>-49124.903892341026</v>
      </c>
      <c r="T2748" s="27">
        <v>38751.519622952095</v>
      </c>
    </row>
    <row r="2749" spans="1:20">
      <c r="A2749" s="28" t="s">
        <v>3242</v>
      </c>
      <c r="B2749" s="22" t="s">
        <v>68</v>
      </c>
      <c r="C2749" s="22" t="s">
        <v>69</v>
      </c>
      <c r="D2749" s="22" t="s">
        <v>25</v>
      </c>
      <c r="E2749" s="22" t="s">
        <v>26</v>
      </c>
      <c r="F2749" s="23">
        <v>42226</v>
      </c>
      <c r="G2749" s="24" t="s">
        <v>27</v>
      </c>
      <c r="H2749" s="25">
        <v>43150.19</v>
      </c>
      <c r="I2749" s="25">
        <v>-24121.93</v>
      </c>
      <c r="J2749" s="25">
        <v>19028.260000000002</v>
      </c>
      <c r="K2749" s="41">
        <f t="shared" si="88"/>
        <v>2015</v>
      </c>
      <c r="L2749" s="42">
        <f t="shared" si="87"/>
        <v>200.34969341176267</v>
      </c>
      <c r="M2749" s="39">
        <f>(VLOOKUP(DATE(2005,12,1),IGPM!A:B,2,1)/VLOOKUP(DATE(YEAR(F2749),MONTH(F2749),1),IGPM!A:B,2,1))*H2749</f>
        <v>24582.551163250242</v>
      </c>
      <c r="N2749" s="26" t="s">
        <v>28</v>
      </c>
      <c r="O2749" s="26" t="s">
        <v>29</v>
      </c>
      <c r="P2749" s="25">
        <v>-24121.93</v>
      </c>
      <c r="Q2749" s="25">
        <v>19028.260000000002</v>
      </c>
      <c r="R2749" s="25">
        <v>87876.423515293121</v>
      </c>
      <c r="S2749" s="25">
        <v>-49124.903892341026</v>
      </c>
      <c r="T2749" s="27">
        <v>38751.519622952095</v>
      </c>
    </row>
    <row r="2750" spans="1:20">
      <c r="A2750" s="28" t="s">
        <v>3243</v>
      </c>
      <c r="B2750" s="22" t="s">
        <v>68</v>
      </c>
      <c r="C2750" s="22" t="s">
        <v>69</v>
      </c>
      <c r="D2750" s="22" t="s">
        <v>33</v>
      </c>
      <c r="E2750" s="22" t="s">
        <v>26</v>
      </c>
      <c r="F2750" s="23">
        <v>42226</v>
      </c>
      <c r="G2750" s="24" t="s">
        <v>27</v>
      </c>
      <c r="H2750" s="25">
        <v>98068.479999999996</v>
      </c>
      <c r="I2750" s="25">
        <v>-42656.07</v>
      </c>
      <c r="J2750" s="25">
        <v>55412.409999999996</v>
      </c>
      <c r="K2750" s="41">
        <f t="shared" si="88"/>
        <v>2015</v>
      </c>
      <c r="L2750" s="42">
        <f t="shared" si="87"/>
        <v>257.49371097712469</v>
      </c>
      <c r="M2750" s="39">
        <f>(VLOOKUP(DATE(2005,12,1),IGPM!A:B,2,1)/VLOOKUP(DATE(YEAR(F2750),MONTH(F2750),1),IGPM!A:B,2,1))*H2750</f>
        <v>55869.35832964311</v>
      </c>
      <c r="N2750" s="26" t="s">
        <v>28</v>
      </c>
      <c r="O2750" s="26" t="s">
        <v>29</v>
      </c>
      <c r="P2750" s="25">
        <v>-42656.07</v>
      </c>
      <c r="Q2750" s="25">
        <v>55412.409999999996</v>
      </c>
      <c r="R2750" s="25">
        <v>199718.87219919666</v>
      </c>
      <c r="S2750" s="25">
        <v>-86870.135978960679</v>
      </c>
      <c r="T2750" s="27">
        <v>112848.73622023598</v>
      </c>
    </row>
    <row r="2751" spans="1:20">
      <c r="A2751" s="28" t="s">
        <v>3244</v>
      </c>
      <c r="B2751" s="22" t="s">
        <v>1918</v>
      </c>
      <c r="C2751" s="22" t="s">
        <v>69</v>
      </c>
      <c r="D2751" s="22" t="s">
        <v>33</v>
      </c>
      <c r="E2751" s="22" t="s">
        <v>26</v>
      </c>
      <c r="F2751" s="23">
        <v>42226</v>
      </c>
      <c r="G2751" s="24" t="s">
        <v>27</v>
      </c>
      <c r="H2751" s="25">
        <v>251268.44</v>
      </c>
      <c r="I2751" s="25">
        <v>-95885.71</v>
      </c>
      <c r="J2751" s="25">
        <v>155382.72999999998</v>
      </c>
      <c r="K2751" s="41">
        <f t="shared" si="88"/>
        <v>2015</v>
      </c>
      <c r="L2751" s="42">
        <f t="shared" si="87"/>
        <v>293.49592634814923</v>
      </c>
      <c r="M2751" s="39">
        <f>(VLOOKUP(DATE(2005,12,1),IGPM!A:B,2,1)/VLOOKUP(DATE(YEAR(F2751),MONTH(F2751),1),IGPM!A:B,2,1))*H2751</f>
        <v>143146.97761493226</v>
      </c>
      <c r="N2751" s="26" t="s">
        <v>28</v>
      </c>
      <c r="O2751" s="26" t="s">
        <v>29</v>
      </c>
      <c r="P2751" s="25">
        <v>-95885.71</v>
      </c>
      <c r="Q2751" s="25">
        <v>155382.72999999998</v>
      </c>
      <c r="R2751" s="25">
        <v>511714.35976219381</v>
      </c>
      <c r="S2751" s="25">
        <v>-195273.60739372359</v>
      </c>
      <c r="T2751" s="27">
        <v>316440.75236847019</v>
      </c>
    </row>
    <row r="2752" spans="1:20">
      <c r="A2752" s="28" t="s">
        <v>3245</v>
      </c>
      <c r="B2752" s="22" t="s">
        <v>2258</v>
      </c>
      <c r="C2752" s="22" t="s">
        <v>32</v>
      </c>
      <c r="D2752" s="22" t="s">
        <v>99</v>
      </c>
      <c r="E2752" s="22" t="s">
        <v>26</v>
      </c>
      <c r="F2752" s="23">
        <v>42247</v>
      </c>
      <c r="G2752" s="24" t="s">
        <v>27</v>
      </c>
      <c r="H2752" s="25">
        <v>43613.82</v>
      </c>
      <c r="I2752" s="25">
        <v>-18330.95</v>
      </c>
      <c r="J2752" s="25">
        <v>25282.87</v>
      </c>
      <c r="K2752" s="41">
        <f t="shared" si="88"/>
        <v>2015</v>
      </c>
      <c r="L2752" s="42">
        <f t="shared" si="87"/>
        <v>266.47543307902754</v>
      </c>
      <c r="M2752" s="39">
        <f>(VLOOKUP(DATE(2005,12,1),IGPM!A:B,2,1)/VLOOKUP(DATE(YEAR(F2752),MONTH(F2752),1),IGPM!A:B,2,1))*H2752</f>
        <v>24846.67997000214</v>
      </c>
      <c r="N2752" s="26" t="s">
        <v>28</v>
      </c>
      <c r="O2752" s="26" t="s">
        <v>29</v>
      </c>
      <c r="P2752" s="25">
        <v>-18330.95</v>
      </c>
      <c r="Q2752" s="25">
        <v>25282.87</v>
      </c>
      <c r="R2752" s="25">
        <v>88820.617416511057</v>
      </c>
      <c r="S2752" s="25">
        <v>-37331.430652742485</v>
      </c>
      <c r="T2752" s="27">
        <v>51489.186763768572</v>
      </c>
    </row>
    <row r="2753" spans="1:20">
      <c r="A2753" s="28" t="s">
        <v>3246</v>
      </c>
      <c r="B2753" s="22" t="s">
        <v>61</v>
      </c>
      <c r="C2753" s="22" t="s">
        <v>32</v>
      </c>
      <c r="D2753" s="22" t="s">
        <v>105</v>
      </c>
      <c r="E2753" s="22" t="s">
        <v>26</v>
      </c>
      <c r="F2753" s="23">
        <v>42247</v>
      </c>
      <c r="G2753" s="24" t="s">
        <v>27</v>
      </c>
      <c r="H2753" s="25">
        <v>586.27</v>
      </c>
      <c r="I2753" s="25">
        <v>-307.20999999999998</v>
      </c>
      <c r="J2753" s="25">
        <v>279.06</v>
      </c>
      <c r="K2753" s="41">
        <f t="shared" si="88"/>
        <v>2015</v>
      </c>
      <c r="L2753" s="42">
        <f t="shared" si="87"/>
        <v>213.73731323850134</v>
      </c>
      <c r="M2753" s="39">
        <f>(VLOOKUP(DATE(2005,12,1),IGPM!A:B,2,1)/VLOOKUP(DATE(YEAR(F2753),MONTH(F2753),1),IGPM!A:B,2,1))*H2753</f>
        <v>333.99649620265211</v>
      </c>
      <c r="N2753" s="26" t="s">
        <v>28</v>
      </c>
      <c r="O2753" s="26" t="s">
        <v>29</v>
      </c>
      <c r="P2753" s="25">
        <v>-307.20999999999998</v>
      </c>
      <c r="Q2753" s="25">
        <v>279.06</v>
      </c>
      <c r="R2753" s="25">
        <v>1193.9532784052838</v>
      </c>
      <c r="S2753" s="25">
        <v>-625.6407229755697</v>
      </c>
      <c r="T2753" s="27">
        <v>568.31255542971405</v>
      </c>
    </row>
    <row r="2754" spans="1:20">
      <c r="A2754" s="28" t="s">
        <v>3247</v>
      </c>
      <c r="B2754" s="22" t="s">
        <v>705</v>
      </c>
      <c r="C2754" s="22" t="s">
        <v>32</v>
      </c>
      <c r="D2754" s="22" t="s">
        <v>105</v>
      </c>
      <c r="E2754" s="22" t="s">
        <v>26</v>
      </c>
      <c r="F2754" s="23">
        <v>42247</v>
      </c>
      <c r="G2754" s="24" t="s">
        <v>27</v>
      </c>
      <c r="H2754" s="25">
        <v>195.42</v>
      </c>
      <c r="I2754" s="25">
        <v>-129.77000000000001</v>
      </c>
      <c r="J2754" s="25">
        <v>65.649999999999977</v>
      </c>
      <c r="K2754" s="41">
        <f t="shared" si="88"/>
        <v>2015</v>
      </c>
      <c r="L2754" s="42">
        <f t="shared" si="87"/>
        <v>168.66024504893269</v>
      </c>
      <c r="M2754" s="39">
        <f>(VLOOKUP(DATE(2005,12,1),IGPM!A:B,2,1)/VLOOKUP(DATE(YEAR(F2754),MONTH(F2754),1),IGPM!A:B,2,1))*H2754</f>
        <v>111.33026640954215</v>
      </c>
      <c r="N2754" s="26" t="s">
        <v>28</v>
      </c>
      <c r="O2754" s="26" t="s">
        <v>29</v>
      </c>
      <c r="P2754" s="25">
        <v>-129.77000000000001</v>
      </c>
      <c r="Q2754" s="25">
        <v>65.649999999999977</v>
      </c>
      <c r="R2754" s="25">
        <v>397.97763771975468</v>
      </c>
      <c r="S2754" s="25">
        <v>-264.27979759949119</v>
      </c>
      <c r="T2754" s="27">
        <v>133.69784012026349</v>
      </c>
    </row>
    <row r="2755" spans="1:20">
      <c r="A2755" s="28" t="s">
        <v>3248</v>
      </c>
      <c r="B2755" s="22" t="s">
        <v>708</v>
      </c>
      <c r="C2755" s="22" t="s">
        <v>32</v>
      </c>
      <c r="D2755" s="22" t="s">
        <v>105</v>
      </c>
      <c r="E2755" s="22" t="s">
        <v>26</v>
      </c>
      <c r="F2755" s="23">
        <v>42247</v>
      </c>
      <c r="G2755" s="24" t="s">
        <v>27</v>
      </c>
      <c r="H2755" s="25">
        <v>1416.81</v>
      </c>
      <c r="I2755" s="25">
        <v>-760.16</v>
      </c>
      <c r="J2755" s="25">
        <v>656.65</v>
      </c>
      <c r="K2755" s="41">
        <f t="shared" si="88"/>
        <v>2015</v>
      </c>
      <c r="L2755" s="42">
        <f t="shared" ref="L2755:L2818" si="89">IFERROR((DATEDIF(F2755,DATE(2024,12,31),"M")*H2755)/(H2755-J2755),12*_xlfn.NUMBERVALUE(LEFT(G2755,3)))</f>
        <v>208.7491054514839</v>
      </c>
      <c r="M2755" s="39">
        <f>(VLOOKUP(DATE(2005,12,1),IGPM!A:B,2,1)/VLOOKUP(DATE(YEAR(F2755),MONTH(F2755),1),IGPM!A:B,2,1))*H2755</f>
        <v>807.1529769302191</v>
      </c>
      <c r="N2755" s="26" t="s">
        <v>28</v>
      </c>
      <c r="O2755" s="26" t="s">
        <v>29</v>
      </c>
      <c r="P2755" s="25">
        <v>-760.16</v>
      </c>
      <c r="Q2755" s="25">
        <v>656.65</v>
      </c>
      <c r="R2755" s="25">
        <v>2885.3684213372512</v>
      </c>
      <c r="S2755" s="25">
        <v>-1548.0845414443186</v>
      </c>
      <c r="T2755" s="27">
        <v>1337.2838798929326</v>
      </c>
    </row>
    <row r="2756" spans="1:20">
      <c r="A2756" s="28" t="s">
        <v>3249</v>
      </c>
      <c r="B2756" s="22" t="s">
        <v>708</v>
      </c>
      <c r="C2756" s="22" t="s">
        <v>32</v>
      </c>
      <c r="D2756" s="22" t="s">
        <v>105</v>
      </c>
      <c r="E2756" s="22" t="s">
        <v>26</v>
      </c>
      <c r="F2756" s="23">
        <v>42247</v>
      </c>
      <c r="G2756" s="24" t="s">
        <v>27</v>
      </c>
      <c r="H2756" s="25">
        <v>1416.81</v>
      </c>
      <c r="I2756" s="25">
        <v>-760.16</v>
      </c>
      <c r="J2756" s="25">
        <v>656.65</v>
      </c>
      <c r="K2756" s="41">
        <f t="shared" si="88"/>
        <v>2015</v>
      </c>
      <c r="L2756" s="42">
        <f t="shared" si="89"/>
        <v>208.7491054514839</v>
      </c>
      <c r="M2756" s="39">
        <f>(VLOOKUP(DATE(2005,12,1),IGPM!A:B,2,1)/VLOOKUP(DATE(YEAR(F2756),MONTH(F2756),1),IGPM!A:B,2,1))*H2756</f>
        <v>807.1529769302191</v>
      </c>
      <c r="N2756" s="26" t="s">
        <v>28</v>
      </c>
      <c r="O2756" s="26" t="s">
        <v>29</v>
      </c>
      <c r="P2756" s="25">
        <v>-760.16</v>
      </c>
      <c r="Q2756" s="25">
        <v>656.65</v>
      </c>
      <c r="R2756" s="25">
        <v>2885.3684213372512</v>
      </c>
      <c r="S2756" s="25">
        <v>-1548.0845414443186</v>
      </c>
      <c r="T2756" s="27">
        <v>1337.2838798929326</v>
      </c>
    </row>
    <row r="2757" spans="1:20">
      <c r="A2757" s="28" t="s">
        <v>3250</v>
      </c>
      <c r="B2757" s="22" t="s">
        <v>220</v>
      </c>
      <c r="C2757" s="22" t="s">
        <v>32</v>
      </c>
      <c r="D2757" s="22" t="s">
        <v>105</v>
      </c>
      <c r="E2757" s="22" t="s">
        <v>26</v>
      </c>
      <c r="F2757" s="23">
        <v>42247</v>
      </c>
      <c r="G2757" s="24" t="s">
        <v>27</v>
      </c>
      <c r="H2757" s="25">
        <v>2100.79</v>
      </c>
      <c r="I2757" s="25">
        <v>-1073.19</v>
      </c>
      <c r="J2757" s="25">
        <v>1027.5999999999999</v>
      </c>
      <c r="K2757" s="41">
        <f t="shared" ref="K2757:K2820" si="90">YEAR(F2757)</f>
        <v>2015</v>
      </c>
      <c r="L2757" s="42">
        <f t="shared" si="89"/>
        <v>219.24214724326538</v>
      </c>
      <c r="M2757" s="39">
        <f>(VLOOKUP(DATE(2005,12,1),IGPM!A:B,2,1)/VLOOKUP(DATE(YEAR(F2757),MONTH(F2757),1),IGPM!A:B,2,1))*H2757</f>
        <v>1196.8146063376423</v>
      </c>
      <c r="N2757" s="26" t="s">
        <v>28</v>
      </c>
      <c r="O2757" s="26" t="s">
        <v>29</v>
      </c>
      <c r="P2757" s="25">
        <v>-1073.19</v>
      </c>
      <c r="Q2757" s="25">
        <v>1027.5999999999999</v>
      </c>
      <c r="R2757" s="25">
        <v>4278.3105186024131</v>
      </c>
      <c r="S2757" s="25">
        <v>-2185.5778376034364</v>
      </c>
      <c r="T2757" s="27">
        <v>2092.7326809989768</v>
      </c>
    </row>
    <row r="2758" spans="1:20">
      <c r="A2758" s="28" t="s">
        <v>3251</v>
      </c>
      <c r="B2758" s="22" t="s">
        <v>220</v>
      </c>
      <c r="C2758" s="22" t="s">
        <v>32</v>
      </c>
      <c r="D2758" s="22" t="s">
        <v>105</v>
      </c>
      <c r="E2758" s="22" t="s">
        <v>26</v>
      </c>
      <c r="F2758" s="23">
        <v>42247</v>
      </c>
      <c r="G2758" s="24" t="s">
        <v>27</v>
      </c>
      <c r="H2758" s="25">
        <v>2100.79</v>
      </c>
      <c r="I2758" s="25">
        <v>-1073.19</v>
      </c>
      <c r="J2758" s="25">
        <v>1027.5999999999999</v>
      </c>
      <c r="K2758" s="41">
        <f t="shared" si="90"/>
        <v>2015</v>
      </c>
      <c r="L2758" s="42">
        <f t="shared" si="89"/>
        <v>219.24214724326538</v>
      </c>
      <c r="M2758" s="39">
        <f>(VLOOKUP(DATE(2005,12,1),IGPM!A:B,2,1)/VLOOKUP(DATE(YEAR(F2758),MONTH(F2758),1),IGPM!A:B,2,1))*H2758</f>
        <v>1196.8146063376423</v>
      </c>
      <c r="N2758" s="26" t="s">
        <v>28</v>
      </c>
      <c r="O2758" s="26" t="s">
        <v>29</v>
      </c>
      <c r="P2758" s="25">
        <v>-1073.19</v>
      </c>
      <c r="Q2758" s="25">
        <v>1027.5999999999999</v>
      </c>
      <c r="R2758" s="25">
        <v>4278.3105186024131</v>
      </c>
      <c r="S2758" s="25">
        <v>-2185.5778376034364</v>
      </c>
      <c r="T2758" s="27">
        <v>2092.7326809989768</v>
      </c>
    </row>
    <row r="2759" spans="1:20">
      <c r="A2759" s="28" t="s">
        <v>3252</v>
      </c>
      <c r="B2759" s="22" t="s">
        <v>717</v>
      </c>
      <c r="C2759" s="22" t="s">
        <v>32</v>
      </c>
      <c r="D2759" s="22" t="s">
        <v>105</v>
      </c>
      <c r="E2759" s="22" t="s">
        <v>26</v>
      </c>
      <c r="F2759" s="23">
        <v>42247</v>
      </c>
      <c r="G2759" s="24" t="s">
        <v>27</v>
      </c>
      <c r="H2759" s="25">
        <v>46412.77</v>
      </c>
      <c r="I2759" s="25">
        <v>-19924.12</v>
      </c>
      <c r="J2759" s="25">
        <v>26488.649999999998</v>
      </c>
      <c r="K2759" s="41">
        <f t="shared" si="90"/>
        <v>2015</v>
      </c>
      <c r="L2759" s="42">
        <f t="shared" si="89"/>
        <v>260.90137180462671</v>
      </c>
      <c r="M2759" s="39">
        <f>(VLOOKUP(DATE(2005,12,1),IGPM!A:B,2,1)/VLOOKUP(DATE(YEAR(F2759),MONTH(F2759),1),IGPM!A:B,2,1))*H2759</f>
        <v>26441.234514915595</v>
      </c>
      <c r="N2759" s="26" t="s">
        <v>28</v>
      </c>
      <c r="O2759" s="26" t="s">
        <v>29</v>
      </c>
      <c r="P2759" s="25">
        <v>-19924.12</v>
      </c>
      <c r="Q2759" s="25">
        <v>26488.649999999998</v>
      </c>
      <c r="R2759" s="25">
        <v>94520.747951234764</v>
      </c>
      <c r="S2759" s="25">
        <v>-40575.96055288567</v>
      </c>
      <c r="T2759" s="27">
        <v>53944.787398349094</v>
      </c>
    </row>
    <row r="2760" spans="1:20">
      <c r="A2760" s="28" t="s">
        <v>3253</v>
      </c>
      <c r="B2760" s="22" t="s">
        <v>717</v>
      </c>
      <c r="C2760" s="22" t="s">
        <v>32</v>
      </c>
      <c r="D2760" s="22" t="s">
        <v>105</v>
      </c>
      <c r="E2760" s="22" t="s">
        <v>26</v>
      </c>
      <c r="F2760" s="23">
        <v>42247</v>
      </c>
      <c r="G2760" s="24" t="s">
        <v>27</v>
      </c>
      <c r="H2760" s="25">
        <v>46412.77</v>
      </c>
      <c r="I2760" s="25">
        <v>-19924.12</v>
      </c>
      <c r="J2760" s="25">
        <v>26488.649999999998</v>
      </c>
      <c r="K2760" s="41">
        <f t="shared" si="90"/>
        <v>2015</v>
      </c>
      <c r="L2760" s="42">
        <f t="shared" si="89"/>
        <v>260.90137180462671</v>
      </c>
      <c r="M2760" s="39">
        <f>(VLOOKUP(DATE(2005,12,1),IGPM!A:B,2,1)/VLOOKUP(DATE(YEAR(F2760),MONTH(F2760),1),IGPM!A:B,2,1))*H2760</f>
        <v>26441.234514915595</v>
      </c>
      <c r="N2760" s="26" t="s">
        <v>28</v>
      </c>
      <c r="O2760" s="26" t="s">
        <v>29</v>
      </c>
      <c r="P2760" s="25">
        <v>-19924.12</v>
      </c>
      <c r="Q2760" s="25">
        <v>26488.649999999998</v>
      </c>
      <c r="R2760" s="25">
        <v>94520.747951234764</v>
      </c>
      <c r="S2760" s="25">
        <v>-40575.96055288567</v>
      </c>
      <c r="T2760" s="27">
        <v>53944.787398349094</v>
      </c>
    </row>
    <row r="2761" spans="1:20">
      <c r="A2761" s="28" t="s">
        <v>3254</v>
      </c>
      <c r="B2761" s="22" t="s">
        <v>376</v>
      </c>
      <c r="C2761" s="22" t="s">
        <v>32</v>
      </c>
      <c r="D2761" s="22" t="s">
        <v>105</v>
      </c>
      <c r="E2761" s="22" t="s">
        <v>26</v>
      </c>
      <c r="F2761" s="23">
        <v>42247</v>
      </c>
      <c r="G2761" s="24" t="s">
        <v>27</v>
      </c>
      <c r="H2761" s="25">
        <v>146.57</v>
      </c>
      <c r="I2761" s="25">
        <v>-76.8</v>
      </c>
      <c r="J2761" s="25">
        <v>69.77</v>
      </c>
      <c r="K2761" s="41">
        <f t="shared" si="90"/>
        <v>2015</v>
      </c>
      <c r="L2761" s="42">
        <f t="shared" si="89"/>
        <v>213.74791666666667</v>
      </c>
      <c r="M2761" s="39">
        <f>(VLOOKUP(DATE(2005,12,1),IGPM!A:B,2,1)/VLOOKUP(DATE(YEAR(F2761),MONTH(F2761),1),IGPM!A:B,2,1))*H2761</f>
        <v>83.500548294169448</v>
      </c>
      <c r="N2761" s="26" t="s">
        <v>28</v>
      </c>
      <c r="O2761" s="26" t="s">
        <v>29</v>
      </c>
      <c r="P2761" s="25">
        <v>-76.8</v>
      </c>
      <c r="Q2761" s="25">
        <v>69.77</v>
      </c>
      <c r="R2761" s="25">
        <v>298.49341091282594</v>
      </c>
      <c r="S2761" s="25">
        <v>-156.40508943238746</v>
      </c>
      <c r="T2761" s="27">
        <v>142.08832148043848</v>
      </c>
    </row>
    <row r="2762" spans="1:20">
      <c r="A2762" s="28" t="s">
        <v>3255</v>
      </c>
      <c r="B2762" s="22" t="s">
        <v>51</v>
      </c>
      <c r="C2762" s="22" t="s">
        <v>32</v>
      </c>
      <c r="D2762" s="22" t="s">
        <v>105</v>
      </c>
      <c r="E2762" s="22" t="s">
        <v>26</v>
      </c>
      <c r="F2762" s="23">
        <v>42247</v>
      </c>
      <c r="G2762" s="24" t="s">
        <v>27</v>
      </c>
      <c r="H2762" s="25">
        <v>97.71</v>
      </c>
      <c r="I2762" s="25">
        <v>-49.92</v>
      </c>
      <c r="J2762" s="25">
        <v>47.789999999999992</v>
      </c>
      <c r="K2762" s="41">
        <f t="shared" si="90"/>
        <v>2015</v>
      </c>
      <c r="L2762" s="42">
        <f t="shared" si="89"/>
        <v>219.22115384615381</v>
      </c>
      <c r="M2762" s="39">
        <f>(VLOOKUP(DATE(2005,12,1),IGPM!A:B,2,1)/VLOOKUP(DATE(YEAR(F2762),MONTH(F2762),1),IGPM!A:B,2,1))*H2762</f>
        <v>55.665133204771074</v>
      </c>
      <c r="N2762" s="26" t="s">
        <v>28</v>
      </c>
      <c r="O2762" s="26" t="s">
        <v>29</v>
      </c>
      <c r="P2762" s="25">
        <v>-49.92</v>
      </c>
      <c r="Q2762" s="25">
        <v>47.789999999999992</v>
      </c>
      <c r="R2762" s="25">
        <v>198.98881885987734</v>
      </c>
      <c r="S2762" s="25">
        <v>-101.66330813105186</v>
      </c>
      <c r="T2762" s="27">
        <v>97.325510728825478</v>
      </c>
    </row>
    <row r="2763" spans="1:20">
      <c r="A2763" s="28" t="s">
        <v>3256</v>
      </c>
      <c r="B2763" s="22" t="s">
        <v>53</v>
      </c>
      <c r="C2763" s="22" t="s">
        <v>32</v>
      </c>
      <c r="D2763" s="22" t="s">
        <v>105</v>
      </c>
      <c r="E2763" s="22" t="s">
        <v>26</v>
      </c>
      <c r="F2763" s="23">
        <v>42247</v>
      </c>
      <c r="G2763" s="24" t="s">
        <v>27</v>
      </c>
      <c r="H2763" s="25">
        <v>830.54</v>
      </c>
      <c r="I2763" s="25">
        <v>-435.21</v>
      </c>
      <c r="J2763" s="25">
        <v>395.33</v>
      </c>
      <c r="K2763" s="41">
        <f t="shared" si="90"/>
        <v>2015</v>
      </c>
      <c r="L2763" s="42">
        <f t="shared" si="89"/>
        <v>213.73700052848051</v>
      </c>
      <c r="M2763" s="39">
        <f>(VLOOKUP(DATE(2005,12,1),IGPM!A:B,2,1)/VLOOKUP(DATE(YEAR(F2763),MONTH(F2763),1),IGPM!A:B,2,1))*H2763</f>
        <v>473.15648072756699</v>
      </c>
      <c r="N2763" s="26" t="s">
        <v>28</v>
      </c>
      <c r="O2763" s="26" t="s">
        <v>29</v>
      </c>
      <c r="P2763" s="25">
        <v>-435.21</v>
      </c>
      <c r="Q2763" s="25">
        <v>395.33</v>
      </c>
      <c r="R2763" s="25">
        <v>1691.4151429319675</v>
      </c>
      <c r="S2763" s="25">
        <v>-886.31587202954881</v>
      </c>
      <c r="T2763" s="27">
        <v>805.09927090241865</v>
      </c>
    </row>
    <row r="2764" spans="1:20">
      <c r="A2764" s="28" t="s">
        <v>3257</v>
      </c>
      <c r="B2764" s="22" t="s">
        <v>376</v>
      </c>
      <c r="C2764" s="22" t="s">
        <v>32</v>
      </c>
      <c r="D2764" s="22" t="s">
        <v>105</v>
      </c>
      <c r="E2764" s="22" t="s">
        <v>26</v>
      </c>
      <c r="F2764" s="23">
        <v>42247</v>
      </c>
      <c r="G2764" s="24" t="s">
        <v>27</v>
      </c>
      <c r="H2764" s="25">
        <v>146.57</v>
      </c>
      <c r="I2764" s="25">
        <v>-75.67</v>
      </c>
      <c r="J2764" s="25">
        <v>70.899999999999991</v>
      </c>
      <c r="K2764" s="41">
        <f t="shared" si="90"/>
        <v>2015</v>
      </c>
      <c r="L2764" s="42">
        <f t="shared" si="89"/>
        <v>216.93987049028678</v>
      </c>
      <c r="M2764" s="39">
        <f>(VLOOKUP(DATE(2005,12,1),IGPM!A:B,2,1)/VLOOKUP(DATE(YEAR(F2764),MONTH(F2764),1),IGPM!A:B,2,1))*H2764</f>
        <v>83.500548294169448</v>
      </c>
      <c r="N2764" s="26" t="s">
        <v>28</v>
      </c>
      <c r="O2764" s="26" t="s">
        <v>29</v>
      </c>
      <c r="P2764" s="25">
        <v>-75.67</v>
      </c>
      <c r="Q2764" s="25">
        <v>70.899999999999991</v>
      </c>
      <c r="R2764" s="25">
        <v>298.49341091282594</v>
      </c>
      <c r="S2764" s="25">
        <v>-154.10381663214534</v>
      </c>
      <c r="T2764" s="27">
        <v>144.3895942806806</v>
      </c>
    </row>
    <row r="2765" spans="1:20">
      <c r="A2765" s="28" t="s">
        <v>3258</v>
      </c>
      <c r="B2765" s="22" t="s">
        <v>51</v>
      </c>
      <c r="C2765" s="22" t="s">
        <v>32</v>
      </c>
      <c r="D2765" s="22" t="s">
        <v>105</v>
      </c>
      <c r="E2765" s="22" t="s">
        <v>26</v>
      </c>
      <c r="F2765" s="23">
        <v>42247</v>
      </c>
      <c r="G2765" s="24" t="s">
        <v>27</v>
      </c>
      <c r="H2765" s="25">
        <v>97.71</v>
      </c>
      <c r="I2765" s="25">
        <v>-49.92</v>
      </c>
      <c r="J2765" s="25">
        <v>47.789999999999992</v>
      </c>
      <c r="K2765" s="41">
        <f t="shared" si="90"/>
        <v>2015</v>
      </c>
      <c r="L2765" s="42">
        <f t="shared" si="89"/>
        <v>219.22115384615381</v>
      </c>
      <c r="M2765" s="39">
        <f>(VLOOKUP(DATE(2005,12,1),IGPM!A:B,2,1)/VLOOKUP(DATE(YEAR(F2765),MONTH(F2765),1),IGPM!A:B,2,1))*H2765</f>
        <v>55.665133204771074</v>
      </c>
      <c r="N2765" s="26" t="s">
        <v>28</v>
      </c>
      <c r="O2765" s="26" t="s">
        <v>29</v>
      </c>
      <c r="P2765" s="25">
        <v>-49.92</v>
      </c>
      <c r="Q2765" s="25">
        <v>47.789999999999992</v>
      </c>
      <c r="R2765" s="25">
        <v>198.98881885987734</v>
      </c>
      <c r="S2765" s="25">
        <v>-101.66330813105186</v>
      </c>
      <c r="T2765" s="27">
        <v>97.325510728825478</v>
      </c>
    </row>
    <row r="2766" spans="1:20">
      <c r="A2766" s="28" t="s">
        <v>3259</v>
      </c>
      <c r="B2766" s="22" t="s">
        <v>53</v>
      </c>
      <c r="C2766" s="22" t="s">
        <v>32</v>
      </c>
      <c r="D2766" s="22" t="s">
        <v>105</v>
      </c>
      <c r="E2766" s="22" t="s">
        <v>26</v>
      </c>
      <c r="F2766" s="23">
        <v>42247</v>
      </c>
      <c r="G2766" s="24" t="s">
        <v>27</v>
      </c>
      <c r="H2766" s="25">
        <v>830.54</v>
      </c>
      <c r="I2766" s="25">
        <v>-435.21</v>
      </c>
      <c r="J2766" s="25">
        <v>395.33</v>
      </c>
      <c r="K2766" s="41">
        <f t="shared" si="90"/>
        <v>2015</v>
      </c>
      <c r="L2766" s="42">
        <f t="shared" si="89"/>
        <v>213.73700052848051</v>
      </c>
      <c r="M2766" s="39">
        <f>(VLOOKUP(DATE(2005,12,1),IGPM!A:B,2,1)/VLOOKUP(DATE(YEAR(F2766),MONTH(F2766),1),IGPM!A:B,2,1))*H2766</f>
        <v>473.15648072756699</v>
      </c>
      <c r="N2766" s="26" t="s">
        <v>28</v>
      </c>
      <c r="O2766" s="26" t="s">
        <v>29</v>
      </c>
      <c r="P2766" s="25">
        <v>-435.21</v>
      </c>
      <c r="Q2766" s="25">
        <v>395.33</v>
      </c>
      <c r="R2766" s="25">
        <v>1691.4151429319675</v>
      </c>
      <c r="S2766" s="25">
        <v>-886.31587202954881</v>
      </c>
      <c r="T2766" s="27">
        <v>805.09927090241865</v>
      </c>
    </row>
    <row r="2767" spans="1:20">
      <c r="A2767" s="28" t="s">
        <v>3260</v>
      </c>
      <c r="B2767" s="22" t="s">
        <v>734</v>
      </c>
      <c r="C2767" s="22" t="s">
        <v>32</v>
      </c>
      <c r="D2767" s="22" t="s">
        <v>105</v>
      </c>
      <c r="E2767" s="22" t="s">
        <v>26</v>
      </c>
      <c r="F2767" s="23">
        <v>42247</v>
      </c>
      <c r="G2767" s="24" t="s">
        <v>27</v>
      </c>
      <c r="H2767" s="25">
        <v>97.71</v>
      </c>
      <c r="I2767" s="25">
        <v>-50.45</v>
      </c>
      <c r="J2767" s="25">
        <v>47.259999999999991</v>
      </c>
      <c r="K2767" s="41">
        <f t="shared" si="90"/>
        <v>2015</v>
      </c>
      <c r="L2767" s="42">
        <f t="shared" si="89"/>
        <v>216.91813676907825</v>
      </c>
      <c r="M2767" s="39">
        <f>(VLOOKUP(DATE(2005,12,1),IGPM!A:B,2,1)/VLOOKUP(DATE(YEAR(F2767),MONTH(F2767),1),IGPM!A:B,2,1))*H2767</f>
        <v>55.665133204771074</v>
      </c>
      <c r="N2767" s="26" t="s">
        <v>28</v>
      </c>
      <c r="O2767" s="26" t="s">
        <v>29</v>
      </c>
      <c r="P2767" s="25">
        <v>-50.45</v>
      </c>
      <c r="Q2767" s="25">
        <v>47.259999999999991</v>
      </c>
      <c r="R2767" s="25">
        <v>198.98881885987734</v>
      </c>
      <c r="S2767" s="25">
        <v>-102.74266617010349</v>
      </c>
      <c r="T2767" s="27">
        <v>96.246152689773851</v>
      </c>
    </row>
    <row r="2768" spans="1:20">
      <c r="A2768" s="28" t="s">
        <v>3261</v>
      </c>
      <c r="B2768" s="22" t="s">
        <v>734</v>
      </c>
      <c r="C2768" s="22" t="s">
        <v>32</v>
      </c>
      <c r="D2768" s="22" t="s">
        <v>105</v>
      </c>
      <c r="E2768" s="22" t="s">
        <v>26</v>
      </c>
      <c r="F2768" s="23">
        <v>42247</v>
      </c>
      <c r="G2768" s="24" t="s">
        <v>27</v>
      </c>
      <c r="H2768" s="25">
        <v>97.71</v>
      </c>
      <c r="I2768" s="25">
        <v>-50.45</v>
      </c>
      <c r="J2768" s="25">
        <v>47.259999999999991</v>
      </c>
      <c r="K2768" s="41">
        <f t="shared" si="90"/>
        <v>2015</v>
      </c>
      <c r="L2768" s="42">
        <f t="shared" si="89"/>
        <v>216.91813676907825</v>
      </c>
      <c r="M2768" s="39">
        <f>(VLOOKUP(DATE(2005,12,1),IGPM!A:B,2,1)/VLOOKUP(DATE(YEAR(F2768),MONTH(F2768),1),IGPM!A:B,2,1))*H2768</f>
        <v>55.665133204771074</v>
      </c>
      <c r="N2768" s="26" t="s">
        <v>28</v>
      </c>
      <c r="O2768" s="26" t="s">
        <v>29</v>
      </c>
      <c r="P2768" s="25">
        <v>-50.45</v>
      </c>
      <c r="Q2768" s="25">
        <v>47.259999999999991</v>
      </c>
      <c r="R2768" s="25">
        <v>198.98881885987734</v>
      </c>
      <c r="S2768" s="25">
        <v>-102.74266617010349</v>
      </c>
      <c r="T2768" s="27">
        <v>96.246152689773851</v>
      </c>
    </row>
    <row r="2769" spans="1:20">
      <c r="A2769" s="28" t="s">
        <v>3262</v>
      </c>
      <c r="B2769" s="22" t="s">
        <v>61</v>
      </c>
      <c r="C2769" s="22" t="s">
        <v>32</v>
      </c>
      <c r="D2769" s="22" t="s">
        <v>105</v>
      </c>
      <c r="E2769" s="22" t="s">
        <v>26</v>
      </c>
      <c r="F2769" s="23">
        <v>42247</v>
      </c>
      <c r="G2769" s="24" t="s">
        <v>27</v>
      </c>
      <c r="H2769" s="25">
        <v>635.12</v>
      </c>
      <c r="I2769" s="25">
        <v>-332.82</v>
      </c>
      <c r="J2769" s="25">
        <v>302.3</v>
      </c>
      <c r="K2769" s="41">
        <f t="shared" si="90"/>
        <v>2015</v>
      </c>
      <c r="L2769" s="42">
        <f t="shared" si="89"/>
        <v>213.72946337359534</v>
      </c>
      <c r="M2769" s="39">
        <f>(VLOOKUP(DATE(2005,12,1),IGPM!A:B,2,1)/VLOOKUP(DATE(YEAR(F2769),MONTH(F2769),1),IGPM!A:B,2,1))*H2769</f>
        <v>361.82621431802488</v>
      </c>
      <c r="N2769" s="26" t="s">
        <v>28</v>
      </c>
      <c r="O2769" s="26" t="s">
        <v>29</v>
      </c>
      <c r="P2769" s="25">
        <v>-332.82</v>
      </c>
      <c r="Q2769" s="25">
        <v>302.3</v>
      </c>
      <c r="R2769" s="25">
        <v>1293.4375052122127</v>
      </c>
      <c r="S2769" s="25">
        <v>-677.79611803238538</v>
      </c>
      <c r="T2769" s="27">
        <v>615.64138717982735</v>
      </c>
    </row>
    <row r="2770" spans="1:20">
      <c r="A2770" s="28" t="s">
        <v>3263</v>
      </c>
      <c r="B2770" s="22" t="s">
        <v>741</v>
      </c>
      <c r="C2770" s="22" t="s">
        <v>32</v>
      </c>
      <c r="D2770" s="22" t="s">
        <v>105</v>
      </c>
      <c r="E2770" s="22" t="s">
        <v>26</v>
      </c>
      <c r="F2770" s="23">
        <v>42247</v>
      </c>
      <c r="G2770" s="24" t="s">
        <v>27</v>
      </c>
      <c r="H2770" s="25">
        <v>48.86</v>
      </c>
      <c r="I2770" s="25">
        <v>-31.96</v>
      </c>
      <c r="J2770" s="25">
        <v>16.899999999999999</v>
      </c>
      <c r="K2770" s="41">
        <f t="shared" si="90"/>
        <v>2015</v>
      </c>
      <c r="L2770" s="42">
        <f t="shared" si="89"/>
        <v>171.22403003754692</v>
      </c>
      <c r="M2770" s="39">
        <f>(VLOOKUP(DATE(2005,12,1),IGPM!A:B,2,1)/VLOOKUP(DATE(YEAR(F2770),MONTH(F2770),1),IGPM!A:B,2,1))*H2770</f>
        <v>27.835415089398371</v>
      </c>
      <c r="N2770" s="26" t="s">
        <v>28</v>
      </c>
      <c r="O2770" s="26" t="s">
        <v>29</v>
      </c>
      <c r="P2770" s="25">
        <v>-31.96</v>
      </c>
      <c r="Q2770" s="25">
        <v>16.899999999999999</v>
      </c>
      <c r="R2770" s="25">
        <v>99.504592052948595</v>
      </c>
      <c r="S2770" s="25">
        <v>-65.087326279415421</v>
      </c>
      <c r="T2770" s="27">
        <v>34.417265773533174</v>
      </c>
    </row>
    <row r="2771" spans="1:20">
      <c r="A2771" s="28" t="s">
        <v>3264</v>
      </c>
      <c r="B2771" s="22" t="s">
        <v>61</v>
      </c>
      <c r="C2771" s="22" t="s">
        <v>32</v>
      </c>
      <c r="D2771" s="22" t="s">
        <v>105</v>
      </c>
      <c r="E2771" s="22" t="s">
        <v>26</v>
      </c>
      <c r="F2771" s="23">
        <v>42247</v>
      </c>
      <c r="G2771" s="24" t="s">
        <v>27</v>
      </c>
      <c r="H2771" s="25">
        <v>635.12</v>
      </c>
      <c r="I2771" s="25">
        <v>-332.82</v>
      </c>
      <c r="J2771" s="25">
        <v>302.3</v>
      </c>
      <c r="K2771" s="41">
        <f t="shared" si="90"/>
        <v>2015</v>
      </c>
      <c r="L2771" s="42">
        <f t="shared" si="89"/>
        <v>213.72946337359534</v>
      </c>
      <c r="M2771" s="39">
        <f>(VLOOKUP(DATE(2005,12,1),IGPM!A:B,2,1)/VLOOKUP(DATE(YEAR(F2771),MONTH(F2771),1),IGPM!A:B,2,1))*H2771</f>
        <v>361.82621431802488</v>
      </c>
      <c r="N2771" s="26" t="s">
        <v>28</v>
      </c>
      <c r="O2771" s="26" t="s">
        <v>29</v>
      </c>
      <c r="P2771" s="25">
        <v>-332.82</v>
      </c>
      <c r="Q2771" s="25">
        <v>302.3</v>
      </c>
      <c r="R2771" s="25">
        <v>1293.4375052122127</v>
      </c>
      <c r="S2771" s="25">
        <v>-677.79611803238538</v>
      </c>
      <c r="T2771" s="27">
        <v>615.64138717982735</v>
      </c>
    </row>
    <row r="2772" spans="1:20">
      <c r="A2772" s="28" t="s">
        <v>3265</v>
      </c>
      <c r="B2772" s="22" t="s">
        <v>741</v>
      </c>
      <c r="C2772" s="22" t="s">
        <v>32</v>
      </c>
      <c r="D2772" s="22" t="s">
        <v>105</v>
      </c>
      <c r="E2772" s="22" t="s">
        <v>26</v>
      </c>
      <c r="F2772" s="23">
        <v>42247</v>
      </c>
      <c r="G2772" s="24" t="s">
        <v>27</v>
      </c>
      <c r="H2772" s="25">
        <v>48.86</v>
      </c>
      <c r="I2772" s="25">
        <v>-31.96</v>
      </c>
      <c r="J2772" s="25">
        <v>16.899999999999999</v>
      </c>
      <c r="K2772" s="41">
        <f t="shared" si="90"/>
        <v>2015</v>
      </c>
      <c r="L2772" s="42">
        <f t="shared" si="89"/>
        <v>171.22403003754692</v>
      </c>
      <c r="M2772" s="39">
        <f>(VLOOKUP(DATE(2005,12,1),IGPM!A:B,2,1)/VLOOKUP(DATE(YEAR(F2772),MONTH(F2772),1),IGPM!A:B,2,1))*H2772</f>
        <v>27.835415089398371</v>
      </c>
      <c r="N2772" s="26" t="s">
        <v>28</v>
      </c>
      <c r="O2772" s="26" t="s">
        <v>29</v>
      </c>
      <c r="P2772" s="25">
        <v>-31.96</v>
      </c>
      <c r="Q2772" s="25">
        <v>16.899999999999999</v>
      </c>
      <c r="R2772" s="25">
        <v>99.504592052948595</v>
      </c>
      <c r="S2772" s="25">
        <v>-65.087326279415421</v>
      </c>
      <c r="T2772" s="27">
        <v>34.417265773533174</v>
      </c>
    </row>
    <row r="2773" spans="1:20">
      <c r="A2773" s="28" t="s">
        <v>3266</v>
      </c>
      <c r="B2773" s="22" t="s">
        <v>61</v>
      </c>
      <c r="C2773" s="22" t="s">
        <v>32</v>
      </c>
      <c r="D2773" s="22" t="s">
        <v>105</v>
      </c>
      <c r="E2773" s="22" t="s">
        <v>26</v>
      </c>
      <c r="F2773" s="23">
        <v>42247</v>
      </c>
      <c r="G2773" s="24" t="s">
        <v>27</v>
      </c>
      <c r="H2773" s="25">
        <v>635.12</v>
      </c>
      <c r="I2773" s="25">
        <v>-332.82</v>
      </c>
      <c r="J2773" s="25">
        <v>302.3</v>
      </c>
      <c r="K2773" s="41">
        <f t="shared" si="90"/>
        <v>2015</v>
      </c>
      <c r="L2773" s="42">
        <f t="shared" si="89"/>
        <v>213.72946337359534</v>
      </c>
      <c r="M2773" s="39">
        <f>(VLOOKUP(DATE(2005,12,1),IGPM!A:B,2,1)/VLOOKUP(DATE(YEAR(F2773),MONTH(F2773),1),IGPM!A:B,2,1))*H2773</f>
        <v>361.82621431802488</v>
      </c>
      <c r="N2773" s="26" t="s">
        <v>28</v>
      </c>
      <c r="O2773" s="26" t="s">
        <v>29</v>
      </c>
      <c r="P2773" s="25">
        <v>-332.82</v>
      </c>
      <c r="Q2773" s="25">
        <v>302.3</v>
      </c>
      <c r="R2773" s="25">
        <v>1293.4375052122127</v>
      </c>
      <c r="S2773" s="25">
        <v>-677.79611803238538</v>
      </c>
      <c r="T2773" s="27">
        <v>615.64138717982735</v>
      </c>
    </row>
    <row r="2774" spans="1:20">
      <c r="A2774" s="28" t="s">
        <v>3267</v>
      </c>
      <c r="B2774" s="22" t="s">
        <v>741</v>
      </c>
      <c r="C2774" s="22" t="s">
        <v>32</v>
      </c>
      <c r="D2774" s="22" t="s">
        <v>105</v>
      </c>
      <c r="E2774" s="22" t="s">
        <v>26</v>
      </c>
      <c r="F2774" s="23">
        <v>42247</v>
      </c>
      <c r="G2774" s="24" t="s">
        <v>27</v>
      </c>
      <c r="H2774" s="25">
        <v>48.86</v>
      </c>
      <c r="I2774" s="25">
        <v>-31.96</v>
      </c>
      <c r="J2774" s="25">
        <v>16.899999999999999</v>
      </c>
      <c r="K2774" s="41">
        <f t="shared" si="90"/>
        <v>2015</v>
      </c>
      <c r="L2774" s="42">
        <f t="shared" si="89"/>
        <v>171.22403003754692</v>
      </c>
      <c r="M2774" s="39">
        <f>(VLOOKUP(DATE(2005,12,1),IGPM!A:B,2,1)/VLOOKUP(DATE(YEAR(F2774),MONTH(F2774),1),IGPM!A:B,2,1))*H2774</f>
        <v>27.835415089398371</v>
      </c>
      <c r="N2774" s="26" t="s">
        <v>28</v>
      </c>
      <c r="O2774" s="26" t="s">
        <v>29</v>
      </c>
      <c r="P2774" s="25">
        <v>-31.96</v>
      </c>
      <c r="Q2774" s="25">
        <v>16.899999999999999</v>
      </c>
      <c r="R2774" s="25">
        <v>99.504592052948595</v>
      </c>
      <c r="S2774" s="25">
        <v>-65.087326279415421</v>
      </c>
      <c r="T2774" s="27">
        <v>34.417265773533174</v>
      </c>
    </row>
    <row r="2775" spans="1:20">
      <c r="A2775" s="28" t="s">
        <v>3268</v>
      </c>
      <c r="B2775" s="22" t="s">
        <v>68</v>
      </c>
      <c r="C2775" s="22" t="s">
        <v>69</v>
      </c>
      <c r="D2775" s="22" t="s">
        <v>105</v>
      </c>
      <c r="E2775" s="22" t="s">
        <v>26</v>
      </c>
      <c r="F2775" s="23">
        <v>42247</v>
      </c>
      <c r="G2775" s="24" t="s">
        <v>27</v>
      </c>
      <c r="H2775" s="25">
        <v>190145.78</v>
      </c>
      <c r="I2775" s="25">
        <v>-67089.47</v>
      </c>
      <c r="J2775" s="25">
        <v>123056.31</v>
      </c>
      <c r="K2775" s="41">
        <f t="shared" si="90"/>
        <v>2015</v>
      </c>
      <c r="L2775" s="42">
        <f t="shared" si="89"/>
        <v>317.4317424179979</v>
      </c>
      <c r="M2775" s="39">
        <f>(VLOOKUP(DATE(2005,12,1),IGPM!A:B,2,1)/VLOOKUP(DATE(YEAR(F2775),MONTH(F2775),1),IGPM!A:B,2,1))*H2775</f>
        <v>108325.55697497797</v>
      </c>
      <c r="N2775" s="26" t="s">
        <v>28</v>
      </c>
      <c r="O2775" s="26" t="s">
        <v>29</v>
      </c>
      <c r="P2775" s="25">
        <v>-67089.47</v>
      </c>
      <c r="Q2775" s="25">
        <v>123056.31</v>
      </c>
      <c r="R2775" s="25">
        <v>387236.5589334775</v>
      </c>
      <c r="S2775" s="25">
        <v>-136629.35618908174</v>
      </c>
      <c r="T2775" s="27">
        <v>250607.20274439576</v>
      </c>
    </row>
    <row r="2776" spans="1:20">
      <c r="A2776" s="28" t="s">
        <v>3269</v>
      </c>
      <c r="B2776" s="22" t="s">
        <v>68</v>
      </c>
      <c r="C2776" s="22" t="s">
        <v>69</v>
      </c>
      <c r="D2776" s="22" t="s">
        <v>105</v>
      </c>
      <c r="E2776" s="22" t="s">
        <v>26</v>
      </c>
      <c r="F2776" s="23">
        <v>42247</v>
      </c>
      <c r="G2776" s="24" t="s">
        <v>27</v>
      </c>
      <c r="H2776" s="25">
        <v>190145.78</v>
      </c>
      <c r="I2776" s="25">
        <v>-67089.47</v>
      </c>
      <c r="J2776" s="25">
        <v>123056.31</v>
      </c>
      <c r="K2776" s="41">
        <f t="shared" si="90"/>
        <v>2015</v>
      </c>
      <c r="L2776" s="42">
        <f t="shared" si="89"/>
        <v>317.4317424179979</v>
      </c>
      <c r="M2776" s="39">
        <f>(VLOOKUP(DATE(2005,12,1),IGPM!A:B,2,1)/VLOOKUP(DATE(YEAR(F2776),MONTH(F2776),1),IGPM!A:B,2,1))*H2776</f>
        <v>108325.55697497797</v>
      </c>
      <c r="N2776" s="26" t="s">
        <v>28</v>
      </c>
      <c r="O2776" s="26" t="s">
        <v>29</v>
      </c>
      <c r="P2776" s="25">
        <v>-67089.47</v>
      </c>
      <c r="Q2776" s="25">
        <v>123056.31</v>
      </c>
      <c r="R2776" s="25">
        <v>387236.5589334775</v>
      </c>
      <c r="S2776" s="25">
        <v>-136629.35618908174</v>
      </c>
      <c r="T2776" s="27">
        <v>250607.20274439576</v>
      </c>
    </row>
    <row r="2777" spans="1:20">
      <c r="A2777" s="28" t="s">
        <v>3270</v>
      </c>
      <c r="B2777" s="22" t="s">
        <v>759</v>
      </c>
      <c r="C2777" s="22" t="s">
        <v>32</v>
      </c>
      <c r="D2777" s="22" t="s">
        <v>105</v>
      </c>
      <c r="E2777" s="22" t="s">
        <v>26</v>
      </c>
      <c r="F2777" s="23">
        <v>42247</v>
      </c>
      <c r="G2777" s="24" t="s">
        <v>27</v>
      </c>
      <c r="H2777" s="25">
        <v>146.57</v>
      </c>
      <c r="I2777" s="25">
        <v>-76.2</v>
      </c>
      <c r="J2777" s="25">
        <v>70.36999999999999</v>
      </c>
      <c r="K2777" s="41">
        <f t="shared" si="90"/>
        <v>2015</v>
      </c>
      <c r="L2777" s="42">
        <f t="shared" si="89"/>
        <v>215.43097112860892</v>
      </c>
      <c r="M2777" s="39">
        <f>(VLOOKUP(DATE(2005,12,1),IGPM!A:B,2,1)/VLOOKUP(DATE(YEAR(F2777),MONTH(F2777),1),IGPM!A:B,2,1))*H2777</f>
        <v>83.500548294169448</v>
      </c>
      <c r="N2777" s="26" t="s">
        <v>28</v>
      </c>
      <c r="O2777" s="26" t="s">
        <v>29</v>
      </c>
      <c r="P2777" s="25">
        <v>-76.2</v>
      </c>
      <c r="Q2777" s="25">
        <v>70.36999999999999</v>
      </c>
      <c r="R2777" s="25">
        <v>298.49341091282594</v>
      </c>
      <c r="S2777" s="25">
        <v>-155.18317467119695</v>
      </c>
      <c r="T2777" s="27">
        <v>143.31023624162898</v>
      </c>
    </row>
    <row r="2778" spans="1:20">
      <c r="A2778" s="28" t="s">
        <v>3271</v>
      </c>
      <c r="B2778" s="22" t="s">
        <v>759</v>
      </c>
      <c r="C2778" s="22" t="s">
        <v>32</v>
      </c>
      <c r="D2778" s="22" t="s">
        <v>105</v>
      </c>
      <c r="E2778" s="22" t="s">
        <v>26</v>
      </c>
      <c r="F2778" s="23">
        <v>42247</v>
      </c>
      <c r="G2778" s="24" t="s">
        <v>27</v>
      </c>
      <c r="H2778" s="25">
        <v>146.57</v>
      </c>
      <c r="I2778" s="25">
        <v>-76.2</v>
      </c>
      <c r="J2778" s="25">
        <v>70.36999999999999</v>
      </c>
      <c r="K2778" s="41">
        <f t="shared" si="90"/>
        <v>2015</v>
      </c>
      <c r="L2778" s="42">
        <f t="shared" si="89"/>
        <v>215.43097112860892</v>
      </c>
      <c r="M2778" s="39">
        <f>(VLOOKUP(DATE(2005,12,1),IGPM!A:B,2,1)/VLOOKUP(DATE(YEAR(F2778),MONTH(F2778),1),IGPM!A:B,2,1))*H2778</f>
        <v>83.500548294169448</v>
      </c>
      <c r="N2778" s="26" t="s">
        <v>28</v>
      </c>
      <c r="O2778" s="26" t="s">
        <v>29</v>
      </c>
      <c r="P2778" s="25">
        <v>-76.2</v>
      </c>
      <c r="Q2778" s="25">
        <v>70.36999999999999</v>
      </c>
      <c r="R2778" s="25">
        <v>298.49341091282594</v>
      </c>
      <c r="S2778" s="25">
        <v>-155.18317467119695</v>
      </c>
      <c r="T2778" s="27">
        <v>143.31023624162898</v>
      </c>
    </row>
    <row r="2779" spans="1:20">
      <c r="A2779" s="28" t="s">
        <v>3272</v>
      </c>
      <c r="B2779" s="22" t="s">
        <v>68</v>
      </c>
      <c r="C2779" s="22" t="s">
        <v>69</v>
      </c>
      <c r="D2779" s="22" t="s">
        <v>105</v>
      </c>
      <c r="E2779" s="22" t="s">
        <v>26</v>
      </c>
      <c r="F2779" s="23">
        <v>42247</v>
      </c>
      <c r="G2779" s="24" t="s">
        <v>27</v>
      </c>
      <c r="H2779" s="25">
        <v>56.03</v>
      </c>
      <c r="I2779" s="25">
        <v>-22.12</v>
      </c>
      <c r="J2779" s="25">
        <v>33.909999999999997</v>
      </c>
      <c r="K2779" s="41">
        <f t="shared" si="90"/>
        <v>2015</v>
      </c>
      <c r="L2779" s="42">
        <f t="shared" si="89"/>
        <v>283.69620253164555</v>
      </c>
      <c r="M2779" s="39">
        <f>(VLOOKUP(DATE(2005,12,1),IGPM!A:B,2,1)/VLOOKUP(DATE(YEAR(F2779),MONTH(F2779),1),IGPM!A:B,2,1))*H2779</f>
        <v>31.920145465800058</v>
      </c>
      <c r="N2779" s="26" t="s">
        <v>28</v>
      </c>
      <c r="O2779" s="26" t="s">
        <v>29</v>
      </c>
      <c r="P2779" s="25">
        <v>-22.12</v>
      </c>
      <c r="Q2779" s="25">
        <v>33.909999999999997</v>
      </c>
      <c r="R2779" s="25">
        <v>114.1064734491754</v>
      </c>
      <c r="S2779" s="25">
        <v>-45.047924195890772</v>
      </c>
      <c r="T2779" s="27">
        <v>69.058549253284625</v>
      </c>
    </row>
    <row r="2780" spans="1:20">
      <c r="A2780" s="28" t="s">
        <v>3273</v>
      </c>
      <c r="B2780" s="22" t="s">
        <v>68</v>
      </c>
      <c r="C2780" s="22" t="s">
        <v>69</v>
      </c>
      <c r="D2780" s="22" t="s">
        <v>105</v>
      </c>
      <c r="E2780" s="22" t="s">
        <v>26</v>
      </c>
      <c r="F2780" s="23">
        <v>42247</v>
      </c>
      <c r="G2780" s="24" t="s">
        <v>27</v>
      </c>
      <c r="H2780" s="25">
        <v>5673820.5599999996</v>
      </c>
      <c r="I2780" s="25">
        <v>-2454028.36</v>
      </c>
      <c r="J2780" s="25">
        <v>3219792.1999999997</v>
      </c>
      <c r="K2780" s="41">
        <f t="shared" si="90"/>
        <v>2015</v>
      </c>
      <c r="L2780" s="42">
        <f t="shared" si="89"/>
        <v>258.94888301942848</v>
      </c>
      <c r="M2780" s="39">
        <f>(VLOOKUP(DATE(2005,12,1),IGPM!A:B,2,1)/VLOOKUP(DATE(YEAR(F2780),MONTH(F2780),1),IGPM!A:B,2,1))*H2780</f>
        <v>3232360.8356603095</v>
      </c>
      <c r="N2780" s="26" t="s">
        <v>28</v>
      </c>
      <c r="O2780" s="26" t="s">
        <v>29</v>
      </c>
      <c r="P2780" s="25">
        <v>-2454028.36</v>
      </c>
      <c r="Q2780" s="25">
        <v>3219792.1999999997</v>
      </c>
      <c r="R2780" s="25">
        <v>11554875.157683838</v>
      </c>
      <c r="S2780" s="25">
        <v>-4997689.1291069677</v>
      </c>
      <c r="T2780" s="27">
        <v>6557186.0285768704</v>
      </c>
    </row>
    <row r="2781" spans="1:20">
      <c r="A2781" s="28" t="s">
        <v>3274</v>
      </c>
      <c r="B2781" s="22" t="s">
        <v>68</v>
      </c>
      <c r="C2781" s="22" t="s">
        <v>69</v>
      </c>
      <c r="D2781" s="22" t="s">
        <v>105</v>
      </c>
      <c r="E2781" s="22" t="s">
        <v>26</v>
      </c>
      <c r="F2781" s="23">
        <v>42247</v>
      </c>
      <c r="G2781" s="24" t="s">
        <v>27</v>
      </c>
      <c r="H2781" s="25">
        <v>2836910.29</v>
      </c>
      <c r="I2781" s="25">
        <v>-1227014.1599999999</v>
      </c>
      <c r="J2781" s="25">
        <v>1609896.1300000001</v>
      </c>
      <c r="K2781" s="41">
        <f t="shared" si="90"/>
        <v>2015</v>
      </c>
      <c r="L2781" s="42">
        <f t="shared" si="89"/>
        <v>258.94888815301044</v>
      </c>
      <c r="M2781" s="39">
        <f>(VLOOKUP(DATE(2005,12,1),IGPM!A:B,2,1)/VLOOKUP(DATE(YEAR(F2781),MONTH(F2781),1),IGPM!A:B,2,1))*H2781</f>
        <v>1616180.4235271288</v>
      </c>
      <c r="N2781" s="26" t="s">
        <v>28</v>
      </c>
      <c r="O2781" s="26" t="s">
        <v>29</v>
      </c>
      <c r="P2781" s="25">
        <v>-1227014.1599999999</v>
      </c>
      <c r="Q2781" s="25">
        <v>1609896.1300000001</v>
      </c>
      <c r="R2781" s="25">
        <v>5777437.5992071657</v>
      </c>
      <c r="S2781" s="25">
        <v>-2498844.5238229921</v>
      </c>
      <c r="T2781" s="27">
        <v>3278593.0753841735</v>
      </c>
    </row>
    <row r="2782" spans="1:20">
      <c r="A2782" s="28" t="s">
        <v>3275</v>
      </c>
      <c r="B2782" s="22" t="s">
        <v>68</v>
      </c>
      <c r="C2782" s="22" t="s">
        <v>69</v>
      </c>
      <c r="D2782" s="22" t="s">
        <v>105</v>
      </c>
      <c r="E2782" s="22" t="s">
        <v>26</v>
      </c>
      <c r="F2782" s="23">
        <v>42247</v>
      </c>
      <c r="G2782" s="24" t="s">
        <v>27</v>
      </c>
      <c r="H2782" s="25">
        <v>5673820.5599999996</v>
      </c>
      <c r="I2782" s="25">
        <v>-2454028.36</v>
      </c>
      <c r="J2782" s="25">
        <v>3219792.1999999997</v>
      </c>
      <c r="K2782" s="41">
        <f t="shared" si="90"/>
        <v>2015</v>
      </c>
      <c r="L2782" s="42">
        <f t="shared" si="89"/>
        <v>258.94888301942848</v>
      </c>
      <c r="M2782" s="39">
        <f>(VLOOKUP(DATE(2005,12,1),IGPM!A:B,2,1)/VLOOKUP(DATE(YEAR(F2782),MONTH(F2782),1),IGPM!A:B,2,1))*H2782</f>
        <v>3232360.8356603095</v>
      </c>
      <c r="N2782" s="26" t="s">
        <v>28</v>
      </c>
      <c r="O2782" s="26" t="s">
        <v>29</v>
      </c>
      <c r="P2782" s="25">
        <v>-2454028.36</v>
      </c>
      <c r="Q2782" s="25">
        <v>3219792.1999999997</v>
      </c>
      <c r="R2782" s="25">
        <v>11554875.157683838</v>
      </c>
      <c r="S2782" s="25">
        <v>-4997689.1291069677</v>
      </c>
      <c r="T2782" s="27">
        <v>6557186.0285768704</v>
      </c>
    </row>
    <row r="2783" spans="1:20">
      <c r="A2783" s="28" t="s">
        <v>3276</v>
      </c>
      <c r="B2783" s="22" t="s">
        <v>759</v>
      </c>
      <c r="C2783" s="22" t="s">
        <v>32</v>
      </c>
      <c r="D2783" s="22" t="s">
        <v>105</v>
      </c>
      <c r="E2783" s="22" t="s">
        <v>26</v>
      </c>
      <c r="F2783" s="23">
        <v>42247</v>
      </c>
      <c r="G2783" s="24" t="s">
        <v>27</v>
      </c>
      <c r="H2783" s="25">
        <v>146.57</v>
      </c>
      <c r="I2783" s="25">
        <v>-84.58</v>
      </c>
      <c r="J2783" s="25">
        <v>61.989999999999995</v>
      </c>
      <c r="K2783" s="41">
        <f t="shared" si="90"/>
        <v>2015</v>
      </c>
      <c r="L2783" s="42">
        <f t="shared" si="89"/>
        <v>194.08654528257273</v>
      </c>
      <c r="M2783" s="39">
        <f>(VLOOKUP(DATE(2005,12,1),IGPM!A:B,2,1)/VLOOKUP(DATE(YEAR(F2783),MONTH(F2783),1),IGPM!A:B,2,1))*H2783</f>
        <v>83.500548294169448</v>
      </c>
      <c r="N2783" s="26" t="s">
        <v>28</v>
      </c>
      <c r="O2783" s="26" t="s">
        <v>29</v>
      </c>
      <c r="P2783" s="25">
        <v>-84.58</v>
      </c>
      <c r="Q2783" s="25">
        <v>61.989999999999995</v>
      </c>
      <c r="R2783" s="25">
        <v>298.49341091282594</v>
      </c>
      <c r="S2783" s="25">
        <v>-172.24925083582465</v>
      </c>
      <c r="T2783" s="27">
        <v>126.24416007700128</v>
      </c>
    </row>
    <row r="2784" spans="1:20">
      <c r="A2784" s="28" t="s">
        <v>3277</v>
      </c>
      <c r="B2784" s="22" t="s">
        <v>160</v>
      </c>
      <c r="C2784" s="22" t="s">
        <v>24</v>
      </c>
      <c r="D2784" s="22" t="s">
        <v>105</v>
      </c>
      <c r="E2784" s="22" t="s">
        <v>26</v>
      </c>
      <c r="F2784" s="23">
        <v>42247</v>
      </c>
      <c r="G2784" s="24" t="s">
        <v>27</v>
      </c>
      <c r="H2784" s="25">
        <v>195.42</v>
      </c>
      <c r="I2784" s="25">
        <v>-126.7</v>
      </c>
      <c r="J2784" s="25">
        <v>68.719999999999985</v>
      </c>
      <c r="K2784" s="41">
        <f t="shared" si="90"/>
        <v>2015</v>
      </c>
      <c r="L2784" s="42">
        <f t="shared" si="89"/>
        <v>172.74696132596682</v>
      </c>
      <c r="M2784" s="39">
        <f>(VLOOKUP(DATE(2005,12,1),IGPM!A:B,2,1)/VLOOKUP(DATE(YEAR(F2784),MONTH(F2784),1),IGPM!A:B,2,1))*H2784</f>
        <v>111.33026640954215</v>
      </c>
      <c r="N2784" s="26" t="s">
        <v>28</v>
      </c>
      <c r="O2784" s="26" t="s">
        <v>29</v>
      </c>
      <c r="P2784" s="25">
        <v>-126.7</v>
      </c>
      <c r="Q2784" s="25">
        <v>68.719999999999985</v>
      </c>
      <c r="R2784" s="25">
        <v>397.97763771975468</v>
      </c>
      <c r="S2784" s="25">
        <v>-258.02766707139966</v>
      </c>
      <c r="T2784" s="27">
        <v>139.94997064835502</v>
      </c>
    </row>
    <row r="2785" spans="1:20">
      <c r="A2785" s="28" t="s">
        <v>3278</v>
      </c>
      <c r="B2785" s="22" t="s">
        <v>768</v>
      </c>
      <c r="C2785" s="22" t="s">
        <v>82</v>
      </c>
      <c r="D2785" s="22" t="s">
        <v>105</v>
      </c>
      <c r="E2785" s="22" t="s">
        <v>26</v>
      </c>
      <c r="F2785" s="23">
        <v>42247</v>
      </c>
      <c r="G2785" s="24" t="s">
        <v>27</v>
      </c>
      <c r="H2785" s="25">
        <v>24.43</v>
      </c>
      <c r="I2785" s="25">
        <v>-24.43</v>
      </c>
      <c r="J2785" s="25">
        <v>0</v>
      </c>
      <c r="K2785" s="41">
        <f t="shared" si="90"/>
        <v>2015</v>
      </c>
      <c r="L2785" s="42">
        <f t="shared" si="89"/>
        <v>112</v>
      </c>
      <c r="M2785" s="39">
        <f>(VLOOKUP(DATE(2005,12,1),IGPM!A:B,2,1)/VLOOKUP(DATE(YEAR(F2785),MONTH(F2785),1),IGPM!A:B,2,1))*H2785</f>
        <v>13.917707544699185</v>
      </c>
      <c r="N2785" s="26" t="s">
        <v>28</v>
      </c>
      <c r="O2785" s="26" t="s">
        <v>29</v>
      </c>
      <c r="P2785" s="25">
        <v>-24.43</v>
      </c>
      <c r="Q2785" s="25">
        <v>0</v>
      </c>
      <c r="R2785" s="25">
        <v>49.752296026474298</v>
      </c>
      <c r="S2785" s="25">
        <v>-49.752296026474298</v>
      </c>
      <c r="T2785" s="27">
        <v>0</v>
      </c>
    </row>
    <row r="2786" spans="1:20">
      <c r="A2786" s="28" t="s">
        <v>3279</v>
      </c>
      <c r="B2786" s="22" t="s">
        <v>328</v>
      </c>
      <c r="C2786" s="22" t="s">
        <v>24</v>
      </c>
      <c r="D2786" s="22" t="s">
        <v>105</v>
      </c>
      <c r="E2786" s="22" t="s">
        <v>26</v>
      </c>
      <c r="F2786" s="23">
        <v>42247</v>
      </c>
      <c r="G2786" s="24" t="s">
        <v>27</v>
      </c>
      <c r="H2786" s="25">
        <v>146.57</v>
      </c>
      <c r="I2786" s="25">
        <v>-146.57</v>
      </c>
      <c r="J2786" s="25">
        <v>0</v>
      </c>
      <c r="K2786" s="41">
        <f t="shared" si="90"/>
        <v>2015</v>
      </c>
      <c r="L2786" s="42">
        <f t="shared" si="89"/>
        <v>112</v>
      </c>
      <c r="M2786" s="39">
        <f>(VLOOKUP(DATE(2005,12,1),IGPM!A:B,2,1)/VLOOKUP(DATE(YEAR(F2786),MONTH(F2786),1),IGPM!A:B,2,1))*H2786</f>
        <v>83.500548294169448</v>
      </c>
      <c r="N2786" s="26" t="s">
        <v>28</v>
      </c>
      <c r="O2786" s="26" t="s">
        <v>29</v>
      </c>
      <c r="P2786" s="25">
        <v>-146.57</v>
      </c>
      <c r="Q2786" s="25">
        <v>0</v>
      </c>
      <c r="R2786" s="25">
        <v>298.49341091282594</v>
      </c>
      <c r="S2786" s="25">
        <v>-298.49341091282594</v>
      </c>
      <c r="T2786" s="27">
        <v>0</v>
      </c>
    </row>
    <row r="2787" spans="1:20">
      <c r="A2787" s="28" t="s">
        <v>3280</v>
      </c>
      <c r="B2787" s="22" t="s">
        <v>243</v>
      </c>
      <c r="C2787" s="22" t="s">
        <v>24</v>
      </c>
      <c r="D2787" s="22" t="s">
        <v>105</v>
      </c>
      <c r="E2787" s="22" t="s">
        <v>26</v>
      </c>
      <c r="F2787" s="23">
        <v>42247</v>
      </c>
      <c r="G2787" s="24" t="s">
        <v>27</v>
      </c>
      <c r="H2787" s="25">
        <v>586.27</v>
      </c>
      <c r="I2787" s="25">
        <v>-586.27</v>
      </c>
      <c r="J2787" s="25">
        <v>0</v>
      </c>
      <c r="K2787" s="41">
        <f t="shared" si="90"/>
        <v>2015</v>
      </c>
      <c r="L2787" s="42">
        <f t="shared" si="89"/>
        <v>111.99999999999999</v>
      </c>
      <c r="M2787" s="39">
        <f>(VLOOKUP(DATE(2005,12,1),IGPM!A:B,2,1)/VLOOKUP(DATE(YEAR(F2787),MONTH(F2787),1),IGPM!A:B,2,1))*H2787</f>
        <v>333.99649620265211</v>
      </c>
      <c r="N2787" s="26" t="s">
        <v>28</v>
      </c>
      <c r="O2787" s="26" t="s">
        <v>29</v>
      </c>
      <c r="P2787" s="25">
        <v>-586.27</v>
      </c>
      <c r="Q2787" s="25">
        <v>0</v>
      </c>
      <c r="R2787" s="25">
        <v>1193.9532784052838</v>
      </c>
      <c r="S2787" s="25">
        <v>-1193.9532784052838</v>
      </c>
      <c r="T2787" s="27">
        <v>0</v>
      </c>
    </row>
    <row r="2788" spans="1:20">
      <c r="A2788" s="28" t="s">
        <v>3281</v>
      </c>
      <c r="B2788" s="22" t="s">
        <v>245</v>
      </c>
      <c r="C2788" s="22" t="s">
        <v>24</v>
      </c>
      <c r="D2788" s="22" t="s">
        <v>105</v>
      </c>
      <c r="E2788" s="22" t="s">
        <v>26</v>
      </c>
      <c r="F2788" s="23">
        <v>42247</v>
      </c>
      <c r="G2788" s="24" t="s">
        <v>27</v>
      </c>
      <c r="H2788" s="25">
        <v>24.43</v>
      </c>
      <c r="I2788" s="25">
        <v>-24.43</v>
      </c>
      <c r="J2788" s="25">
        <v>0</v>
      </c>
      <c r="K2788" s="41">
        <f t="shared" si="90"/>
        <v>2015</v>
      </c>
      <c r="L2788" s="42">
        <f t="shared" si="89"/>
        <v>112</v>
      </c>
      <c r="M2788" s="39">
        <f>(VLOOKUP(DATE(2005,12,1),IGPM!A:B,2,1)/VLOOKUP(DATE(YEAR(F2788),MONTH(F2788),1),IGPM!A:B,2,1))*H2788</f>
        <v>13.917707544699185</v>
      </c>
      <c r="N2788" s="26" t="s">
        <v>28</v>
      </c>
      <c r="O2788" s="26" t="s">
        <v>29</v>
      </c>
      <c r="P2788" s="25">
        <v>-24.43</v>
      </c>
      <c r="Q2788" s="25">
        <v>0</v>
      </c>
      <c r="R2788" s="25">
        <v>49.752296026474298</v>
      </c>
      <c r="S2788" s="25">
        <v>-49.752296026474298</v>
      </c>
      <c r="T2788" s="27">
        <v>0</v>
      </c>
    </row>
    <row r="2789" spans="1:20">
      <c r="A2789" s="28" t="s">
        <v>3282</v>
      </c>
      <c r="B2789" s="22" t="s">
        <v>777</v>
      </c>
      <c r="C2789" s="22" t="s">
        <v>24</v>
      </c>
      <c r="D2789" s="22" t="s">
        <v>105</v>
      </c>
      <c r="E2789" s="22" t="s">
        <v>26</v>
      </c>
      <c r="F2789" s="23">
        <v>42247</v>
      </c>
      <c r="G2789" s="24" t="s">
        <v>27</v>
      </c>
      <c r="H2789" s="25">
        <v>586.27</v>
      </c>
      <c r="I2789" s="25">
        <v>-586.27</v>
      </c>
      <c r="J2789" s="25">
        <v>0</v>
      </c>
      <c r="K2789" s="41">
        <f t="shared" si="90"/>
        <v>2015</v>
      </c>
      <c r="L2789" s="42">
        <f t="shared" si="89"/>
        <v>111.99999999999999</v>
      </c>
      <c r="M2789" s="39">
        <f>(VLOOKUP(DATE(2005,12,1),IGPM!A:B,2,1)/VLOOKUP(DATE(YEAR(F2789),MONTH(F2789),1),IGPM!A:B,2,1))*H2789</f>
        <v>333.99649620265211</v>
      </c>
      <c r="N2789" s="26" t="s">
        <v>28</v>
      </c>
      <c r="O2789" s="26" t="s">
        <v>29</v>
      </c>
      <c r="P2789" s="25">
        <v>-586.27</v>
      </c>
      <c r="Q2789" s="25">
        <v>0</v>
      </c>
      <c r="R2789" s="25">
        <v>1193.9532784052838</v>
      </c>
      <c r="S2789" s="25">
        <v>-1193.9532784052838</v>
      </c>
      <c r="T2789" s="27">
        <v>0</v>
      </c>
    </row>
    <row r="2790" spans="1:20">
      <c r="A2790" s="28" t="s">
        <v>3283</v>
      </c>
      <c r="B2790" s="22" t="s">
        <v>780</v>
      </c>
      <c r="C2790" s="22" t="s">
        <v>32</v>
      </c>
      <c r="D2790" s="22" t="s">
        <v>105</v>
      </c>
      <c r="E2790" s="22" t="s">
        <v>26</v>
      </c>
      <c r="F2790" s="23">
        <v>42247</v>
      </c>
      <c r="G2790" s="24" t="s">
        <v>27</v>
      </c>
      <c r="H2790" s="25">
        <v>24.43</v>
      </c>
      <c r="I2790" s="25">
        <v>-14.41</v>
      </c>
      <c r="J2790" s="25">
        <v>10.02</v>
      </c>
      <c r="K2790" s="41">
        <f t="shared" si="90"/>
        <v>2015</v>
      </c>
      <c r="L2790" s="42">
        <f t="shared" si="89"/>
        <v>189.87925052047189</v>
      </c>
      <c r="M2790" s="39">
        <f>(VLOOKUP(DATE(2005,12,1),IGPM!A:B,2,1)/VLOOKUP(DATE(YEAR(F2790),MONTH(F2790),1),IGPM!A:B,2,1))*H2790</f>
        <v>13.917707544699185</v>
      </c>
      <c r="N2790" s="26" t="s">
        <v>28</v>
      </c>
      <c r="O2790" s="26" t="s">
        <v>29</v>
      </c>
      <c r="P2790" s="25">
        <v>-14.41</v>
      </c>
      <c r="Q2790" s="25">
        <v>10.02</v>
      </c>
      <c r="R2790" s="25">
        <v>49.752296026474298</v>
      </c>
      <c r="S2790" s="25">
        <v>-29.346319514592494</v>
      </c>
      <c r="T2790" s="27">
        <v>20.405976511881804</v>
      </c>
    </row>
    <row r="2791" spans="1:20">
      <c r="A2791" s="28" t="s">
        <v>3284</v>
      </c>
      <c r="B2791" s="22" t="s">
        <v>780</v>
      </c>
      <c r="C2791" s="22" t="s">
        <v>32</v>
      </c>
      <c r="D2791" s="22" t="s">
        <v>105</v>
      </c>
      <c r="E2791" s="22" t="s">
        <v>26</v>
      </c>
      <c r="F2791" s="23">
        <v>42247</v>
      </c>
      <c r="G2791" s="24" t="s">
        <v>27</v>
      </c>
      <c r="H2791" s="25">
        <v>24.43</v>
      </c>
      <c r="I2791" s="25">
        <v>-14.41</v>
      </c>
      <c r="J2791" s="25">
        <v>10.02</v>
      </c>
      <c r="K2791" s="41">
        <f t="shared" si="90"/>
        <v>2015</v>
      </c>
      <c r="L2791" s="42">
        <f t="shared" si="89"/>
        <v>189.87925052047189</v>
      </c>
      <c r="M2791" s="39">
        <f>(VLOOKUP(DATE(2005,12,1),IGPM!A:B,2,1)/VLOOKUP(DATE(YEAR(F2791),MONTH(F2791),1),IGPM!A:B,2,1))*H2791</f>
        <v>13.917707544699185</v>
      </c>
      <c r="N2791" s="26" t="s">
        <v>28</v>
      </c>
      <c r="O2791" s="26" t="s">
        <v>29</v>
      </c>
      <c r="P2791" s="25">
        <v>-14.41</v>
      </c>
      <c r="Q2791" s="25">
        <v>10.02</v>
      </c>
      <c r="R2791" s="25">
        <v>49.752296026474298</v>
      </c>
      <c r="S2791" s="25">
        <v>-29.346319514592494</v>
      </c>
      <c r="T2791" s="27">
        <v>20.405976511881804</v>
      </c>
    </row>
    <row r="2792" spans="1:20">
      <c r="A2792" s="28" t="s">
        <v>3285</v>
      </c>
      <c r="B2792" s="22" t="s">
        <v>780</v>
      </c>
      <c r="C2792" s="22" t="s">
        <v>32</v>
      </c>
      <c r="D2792" s="22" t="s">
        <v>105</v>
      </c>
      <c r="E2792" s="22" t="s">
        <v>26</v>
      </c>
      <c r="F2792" s="23">
        <v>42247</v>
      </c>
      <c r="G2792" s="24" t="s">
        <v>27</v>
      </c>
      <c r="H2792" s="25">
        <v>24.37</v>
      </c>
      <c r="I2792" s="25">
        <v>-14.35</v>
      </c>
      <c r="J2792" s="25">
        <v>10.020000000000001</v>
      </c>
      <c r="K2792" s="41">
        <f t="shared" si="90"/>
        <v>2015</v>
      </c>
      <c r="L2792" s="42">
        <f t="shared" si="89"/>
        <v>190.2048780487805</v>
      </c>
      <c r="M2792" s="39">
        <f>(VLOOKUP(DATE(2005,12,1),IGPM!A:B,2,1)/VLOOKUP(DATE(YEAR(F2792),MONTH(F2792),1),IGPM!A:B,2,1))*H2792</f>
        <v>13.883525700545198</v>
      </c>
      <c r="N2792" s="26" t="s">
        <v>28</v>
      </c>
      <c r="O2792" s="26" t="s">
        <v>29</v>
      </c>
      <c r="P2792" s="25">
        <v>-14.35</v>
      </c>
      <c r="Q2792" s="25">
        <v>10.020000000000001</v>
      </c>
      <c r="R2792" s="25">
        <v>49.630104550355249</v>
      </c>
      <c r="S2792" s="25">
        <v>-29.224128038473438</v>
      </c>
      <c r="T2792" s="27">
        <v>20.405976511881811</v>
      </c>
    </row>
    <row r="2793" spans="1:20">
      <c r="A2793" s="28" t="s">
        <v>3286</v>
      </c>
      <c r="B2793" s="22" t="s">
        <v>787</v>
      </c>
      <c r="C2793" s="22" t="s">
        <v>91</v>
      </c>
      <c r="D2793" s="22" t="s">
        <v>105</v>
      </c>
      <c r="E2793" s="22" t="s">
        <v>26</v>
      </c>
      <c r="F2793" s="23">
        <v>42247</v>
      </c>
      <c r="G2793" s="24" t="s">
        <v>27</v>
      </c>
      <c r="H2793" s="25">
        <v>97.71</v>
      </c>
      <c r="I2793" s="25">
        <v>-34.47</v>
      </c>
      <c r="J2793" s="25">
        <v>63.239999999999995</v>
      </c>
      <c r="K2793" s="41">
        <f t="shared" si="90"/>
        <v>2015</v>
      </c>
      <c r="L2793" s="42">
        <f t="shared" si="89"/>
        <v>317.47954743255002</v>
      </c>
      <c r="M2793" s="39">
        <f>(VLOOKUP(DATE(2005,12,1),IGPM!A:B,2,1)/VLOOKUP(DATE(YEAR(F2793),MONTH(F2793),1),IGPM!A:B,2,1))*H2793</f>
        <v>55.665133204771074</v>
      </c>
      <c r="N2793" s="26" t="s">
        <v>28</v>
      </c>
      <c r="O2793" s="26" t="s">
        <v>29</v>
      </c>
      <c r="P2793" s="25">
        <v>-34.47</v>
      </c>
      <c r="Q2793" s="25">
        <v>63.239999999999995</v>
      </c>
      <c r="R2793" s="25">
        <v>198.98881885987734</v>
      </c>
      <c r="S2793" s="25">
        <v>-70.199003030395772</v>
      </c>
      <c r="T2793" s="27">
        <v>128.78981582948157</v>
      </c>
    </row>
    <row r="2794" spans="1:20">
      <c r="A2794" s="28" t="s">
        <v>3287</v>
      </c>
      <c r="B2794" s="22" t="s">
        <v>90</v>
      </c>
      <c r="C2794" s="22" t="s">
        <v>91</v>
      </c>
      <c r="D2794" s="22" t="s">
        <v>105</v>
      </c>
      <c r="E2794" s="22" t="s">
        <v>26</v>
      </c>
      <c r="F2794" s="23">
        <v>42247</v>
      </c>
      <c r="G2794" s="24" t="s">
        <v>27</v>
      </c>
      <c r="H2794" s="25">
        <v>366.42</v>
      </c>
      <c r="I2794" s="25">
        <v>-129.28</v>
      </c>
      <c r="J2794" s="25">
        <v>237.14000000000001</v>
      </c>
      <c r="K2794" s="41">
        <f t="shared" si="90"/>
        <v>2015</v>
      </c>
      <c r="L2794" s="42">
        <f t="shared" si="89"/>
        <v>317.44306930693068</v>
      </c>
      <c r="M2794" s="39">
        <f>(VLOOKUP(DATE(2005,12,1),IGPM!A:B,2,1)/VLOOKUP(DATE(YEAR(F2794),MONTH(F2794),1),IGPM!A:B,2,1))*H2794</f>
        <v>208.74852224841081</v>
      </c>
      <c r="N2794" s="26" t="s">
        <v>28</v>
      </c>
      <c r="O2794" s="26" t="s">
        <v>29</v>
      </c>
      <c r="P2794" s="25">
        <v>-129.28</v>
      </c>
      <c r="Q2794" s="25">
        <v>237.14000000000001</v>
      </c>
      <c r="R2794" s="25">
        <v>746.22334465905499</v>
      </c>
      <c r="S2794" s="25">
        <v>-263.28190054451892</v>
      </c>
      <c r="T2794" s="27">
        <v>482.94144411453607</v>
      </c>
    </row>
    <row r="2795" spans="1:20">
      <c r="A2795" s="28" t="s">
        <v>3288</v>
      </c>
      <c r="B2795" s="22" t="s">
        <v>68</v>
      </c>
      <c r="C2795" s="22" t="s">
        <v>69</v>
      </c>
      <c r="D2795" s="22" t="s">
        <v>260</v>
      </c>
      <c r="E2795" s="22" t="s">
        <v>26</v>
      </c>
      <c r="F2795" s="23">
        <v>42277</v>
      </c>
      <c r="G2795" s="24" t="s">
        <v>27</v>
      </c>
      <c r="H2795" s="25">
        <v>222564.66</v>
      </c>
      <c r="I2795" s="25">
        <v>-83659.56</v>
      </c>
      <c r="J2795" s="25">
        <v>138905.1</v>
      </c>
      <c r="K2795" s="41">
        <f t="shared" si="90"/>
        <v>2015</v>
      </c>
      <c r="L2795" s="42">
        <f t="shared" si="89"/>
        <v>295.30010987387459</v>
      </c>
      <c r="M2795" s="39">
        <f>(VLOOKUP(DATE(2005,12,1),IGPM!A:B,2,1)/VLOOKUP(DATE(YEAR(F2795),MONTH(F2795),1),IGPM!A:B,2,1))*H2795</f>
        <v>125606.03580145752</v>
      </c>
      <c r="N2795" s="26" t="s">
        <v>28</v>
      </c>
      <c r="O2795" s="26" t="s">
        <v>29</v>
      </c>
      <c r="P2795" s="25">
        <v>-83659.56</v>
      </c>
      <c r="Q2795" s="25">
        <v>138905.1</v>
      </c>
      <c r="R2795" s="25">
        <v>449009.91458799271</v>
      </c>
      <c r="S2795" s="25">
        <v>-168777.79199118607</v>
      </c>
      <c r="T2795" s="27">
        <v>280232.12259680661</v>
      </c>
    </row>
    <row r="2796" spans="1:20">
      <c r="A2796" s="28" t="s">
        <v>3289</v>
      </c>
      <c r="B2796" s="22" t="s">
        <v>2258</v>
      </c>
      <c r="C2796" s="22" t="s">
        <v>32</v>
      </c>
      <c r="D2796" s="22" t="s">
        <v>99</v>
      </c>
      <c r="E2796" s="22" t="s">
        <v>26</v>
      </c>
      <c r="F2796" s="23">
        <v>42277</v>
      </c>
      <c r="G2796" s="24" t="s">
        <v>27</v>
      </c>
      <c r="H2796" s="25">
        <v>4.66</v>
      </c>
      <c r="I2796" s="25">
        <v>-4.3499999999999996</v>
      </c>
      <c r="J2796" s="25">
        <v>0.3100000000000005</v>
      </c>
      <c r="K2796" s="41">
        <f t="shared" si="90"/>
        <v>2015</v>
      </c>
      <c r="L2796" s="42">
        <f t="shared" si="89"/>
        <v>118.91034482758621</v>
      </c>
      <c r="M2796" s="39">
        <f>(VLOOKUP(DATE(2005,12,1),IGPM!A:B,2,1)/VLOOKUP(DATE(YEAR(F2796),MONTH(F2796),1),IGPM!A:B,2,1))*H2796</f>
        <v>2.6299059645623526</v>
      </c>
      <c r="N2796" s="26" t="s">
        <v>28</v>
      </c>
      <c r="O2796" s="26" t="s">
        <v>29</v>
      </c>
      <c r="P2796" s="25">
        <v>-4.3499999999999996</v>
      </c>
      <c r="Q2796" s="25">
        <v>0.3100000000000005</v>
      </c>
      <c r="R2796" s="25">
        <v>9.4012508633672844</v>
      </c>
      <c r="S2796" s="25">
        <v>-8.775845763014523</v>
      </c>
      <c r="T2796" s="27">
        <v>0.62540510035276142</v>
      </c>
    </row>
    <row r="2797" spans="1:20">
      <c r="A2797" s="28" t="s">
        <v>3290</v>
      </c>
      <c r="B2797" s="22" t="s">
        <v>1381</v>
      </c>
      <c r="C2797" s="22" t="s">
        <v>69</v>
      </c>
      <c r="D2797" s="22" t="s">
        <v>25</v>
      </c>
      <c r="E2797" s="22" t="s">
        <v>26</v>
      </c>
      <c r="F2797" s="23">
        <v>42277</v>
      </c>
      <c r="G2797" s="24" t="s">
        <v>27</v>
      </c>
      <c r="H2797" s="25">
        <v>229395.20000000001</v>
      </c>
      <c r="I2797" s="25">
        <v>-86388.27</v>
      </c>
      <c r="J2797" s="25">
        <v>143006.93</v>
      </c>
      <c r="K2797" s="41">
        <f t="shared" si="90"/>
        <v>2015</v>
      </c>
      <c r="L2797" s="42">
        <f t="shared" si="89"/>
        <v>294.74912739889334</v>
      </c>
      <c r="M2797" s="39">
        <f>(VLOOKUP(DATE(2005,12,1),IGPM!A:B,2,1)/VLOOKUP(DATE(YEAR(F2797),MONTH(F2797),1),IGPM!A:B,2,1))*H2797</f>
        <v>129460.90230085274</v>
      </c>
      <c r="N2797" s="26" t="s">
        <v>28</v>
      </c>
      <c r="O2797" s="26" t="s">
        <v>29</v>
      </c>
      <c r="P2797" s="25">
        <v>-86388.27</v>
      </c>
      <c r="Q2797" s="25">
        <v>143006.93</v>
      </c>
      <c r="R2797" s="25">
        <v>462790.09056916542</v>
      </c>
      <c r="S2797" s="25">
        <v>-174282.78925371374</v>
      </c>
      <c r="T2797" s="27">
        <v>288507.30131545168</v>
      </c>
    </row>
    <row r="2798" spans="1:20">
      <c r="A2798" s="28" t="s">
        <v>3291</v>
      </c>
      <c r="B2798" s="22" t="s">
        <v>68</v>
      </c>
      <c r="C2798" s="22" t="s">
        <v>69</v>
      </c>
      <c r="D2798" s="22" t="s">
        <v>260</v>
      </c>
      <c r="E2798" s="22" t="s">
        <v>26</v>
      </c>
      <c r="F2798" s="23">
        <v>42308</v>
      </c>
      <c r="G2798" s="24" t="s">
        <v>27</v>
      </c>
      <c r="H2798" s="25">
        <v>83.64</v>
      </c>
      <c r="I2798" s="25">
        <v>-32</v>
      </c>
      <c r="J2798" s="25">
        <v>51.64</v>
      </c>
      <c r="K2798" s="41">
        <f t="shared" si="90"/>
        <v>2015</v>
      </c>
      <c r="L2798" s="42">
        <f t="shared" si="89"/>
        <v>287.51249999999999</v>
      </c>
      <c r="M2798" s="39">
        <f>(VLOOKUP(DATE(2005,12,1),IGPM!A:B,2,1)/VLOOKUP(DATE(YEAR(F2798),MONTH(F2798),1),IGPM!A:B,2,1))*H2798</f>
        <v>46.326751626898044</v>
      </c>
      <c r="N2798" s="26" t="s">
        <v>28</v>
      </c>
      <c r="O2798" s="26" t="s">
        <v>29</v>
      </c>
      <c r="P2798" s="25">
        <v>-32</v>
      </c>
      <c r="Q2798" s="25">
        <v>51.64</v>
      </c>
      <c r="R2798" s="25">
        <v>165.60645878524943</v>
      </c>
      <c r="S2798" s="25">
        <v>-63.359716417120772</v>
      </c>
      <c r="T2798" s="27">
        <v>102.24674236812865</v>
      </c>
    </row>
    <row r="2799" spans="1:20">
      <c r="A2799" s="28" t="s">
        <v>3292</v>
      </c>
      <c r="B2799" s="22" t="s">
        <v>940</v>
      </c>
      <c r="C2799" s="22" t="s">
        <v>32</v>
      </c>
      <c r="D2799" s="22" t="s">
        <v>95</v>
      </c>
      <c r="E2799" s="22" t="s">
        <v>26</v>
      </c>
      <c r="F2799" s="23">
        <v>42369</v>
      </c>
      <c r="G2799" s="24" t="s">
        <v>27</v>
      </c>
      <c r="H2799" s="25">
        <v>3852.1</v>
      </c>
      <c r="I2799" s="25">
        <v>-2301.92</v>
      </c>
      <c r="J2799" s="25">
        <v>1550.1799999999998</v>
      </c>
      <c r="K2799" s="41">
        <f t="shared" si="90"/>
        <v>2015</v>
      </c>
      <c r="L2799" s="42">
        <f t="shared" si="89"/>
        <v>180.73034684089802</v>
      </c>
      <c r="M2799" s="39">
        <f>(VLOOKUP(DATE(2005,12,1),IGPM!A:B,2,1)/VLOOKUP(DATE(YEAR(F2799),MONTH(F2799),1),IGPM!A:B,2,1))*H2799</f>
        <v>2091.3850756185943</v>
      </c>
      <c r="N2799" s="26" t="s">
        <v>28</v>
      </c>
      <c r="O2799" s="26" t="s">
        <v>29</v>
      </c>
      <c r="P2799" s="25">
        <v>-2301.92</v>
      </c>
      <c r="Q2799" s="25">
        <v>1550.1799999999998</v>
      </c>
      <c r="R2799" s="25">
        <v>7476.1744384517124</v>
      </c>
      <c r="S2799" s="25">
        <v>-4467.5775455883195</v>
      </c>
      <c r="T2799" s="27">
        <v>3008.5968928633929</v>
      </c>
    </row>
    <row r="2800" spans="1:20">
      <c r="A2800" s="28" t="s">
        <v>3293</v>
      </c>
      <c r="B2800" s="22" t="s">
        <v>638</v>
      </c>
      <c r="C2800" s="22" t="s">
        <v>32</v>
      </c>
      <c r="D2800" s="22" t="s">
        <v>99</v>
      </c>
      <c r="E2800" s="22" t="s">
        <v>26</v>
      </c>
      <c r="F2800" s="23">
        <v>42369</v>
      </c>
      <c r="G2800" s="24" t="s">
        <v>27</v>
      </c>
      <c r="H2800" s="25">
        <v>11179.39</v>
      </c>
      <c r="I2800" s="25">
        <v>-6761.06</v>
      </c>
      <c r="J2800" s="25">
        <v>4418.329999999999</v>
      </c>
      <c r="K2800" s="41">
        <f t="shared" si="90"/>
        <v>2015</v>
      </c>
      <c r="L2800" s="42">
        <f t="shared" si="89"/>
        <v>178.57763723439814</v>
      </c>
      <c r="M2800" s="39">
        <f>(VLOOKUP(DATE(2005,12,1),IGPM!A:B,2,1)/VLOOKUP(DATE(YEAR(F2800),MONTH(F2800),1),IGPM!A:B,2,1))*H2800</f>
        <v>6069.5229616364468</v>
      </c>
      <c r="N2800" s="26" t="s">
        <v>28</v>
      </c>
      <c r="O2800" s="26" t="s">
        <v>29</v>
      </c>
      <c r="P2800" s="25">
        <v>-6761.06</v>
      </c>
      <c r="Q2800" s="25">
        <v>4418.329999999999</v>
      </c>
      <c r="R2800" s="25">
        <v>21697.014551928216</v>
      </c>
      <c r="S2800" s="25">
        <v>-13121.898172123863</v>
      </c>
      <c r="T2800" s="27">
        <v>8575.1163798043526</v>
      </c>
    </row>
    <row r="2801" spans="1:20">
      <c r="A2801" s="28" t="s">
        <v>3294</v>
      </c>
      <c r="B2801" s="22" t="s">
        <v>638</v>
      </c>
      <c r="C2801" s="22" t="s">
        <v>32</v>
      </c>
      <c r="D2801" s="22" t="s">
        <v>99</v>
      </c>
      <c r="E2801" s="22" t="s">
        <v>26</v>
      </c>
      <c r="F2801" s="23">
        <v>42369</v>
      </c>
      <c r="G2801" s="24" t="s">
        <v>27</v>
      </c>
      <c r="H2801" s="25">
        <v>11179.39</v>
      </c>
      <c r="I2801" s="25">
        <v>-6761.06</v>
      </c>
      <c r="J2801" s="25">
        <v>4418.329999999999</v>
      </c>
      <c r="K2801" s="41">
        <f t="shared" si="90"/>
        <v>2015</v>
      </c>
      <c r="L2801" s="42">
        <f t="shared" si="89"/>
        <v>178.57763723439814</v>
      </c>
      <c r="M2801" s="39">
        <f>(VLOOKUP(DATE(2005,12,1),IGPM!A:B,2,1)/VLOOKUP(DATE(YEAR(F2801),MONTH(F2801),1),IGPM!A:B,2,1))*H2801</f>
        <v>6069.5229616364468</v>
      </c>
      <c r="N2801" s="26" t="s">
        <v>28</v>
      </c>
      <c r="O2801" s="26" t="s">
        <v>29</v>
      </c>
      <c r="P2801" s="25">
        <v>-6761.06</v>
      </c>
      <c r="Q2801" s="25">
        <v>4418.329999999999</v>
      </c>
      <c r="R2801" s="25">
        <v>21697.014551928216</v>
      </c>
      <c r="S2801" s="25">
        <v>-13121.898172123863</v>
      </c>
      <c r="T2801" s="27">
        <v>8575.1163798043526</v>
      </c>
    </row>
    <row r="2802" spans="1:20">
      <c r="A2802" s="28" t="s">
        <v>3295</v>
      </c>
      <c r="B2802" s="22" t="s">
        <v>61</v>
      </c>
      <c r="C2802" s="22" t="s">
        <v>32</v>
      </c>
      <c r="D2802" s="22" t="s">
        <v>99</v>
      </c>
      <c r="E2802" s="22" t="s">
        <v>26</v>
      </c>
      <c r="F2802" s="23">
        <v>42369</v>
      </c>
      <c r="G2802" s="24" t="s">
        <v>27</v>
      </c>
      <c r="H2802" s="25">
        <v>1506.44</v>
      </c>
      <c r="I2802" s="25">
        <v>-675.37</v>
      </c>
      <c r="J2802" s="25">
        <v>831.07</v>
      </c>
      <c r="K2802" s="41">
        <f t="shared" si="90"/>
        <v>2015</v>
      </c>
      <c r="L2802" s="42">
        <f t="shared" si="89"/>
        <v>240.89835201445138</v>
      </c>
      <c r="M2802" s="39">
        <f>(VLOOKUP(DATE(2005,12,1),IGPM!A:B,2,1)/VLOOKUP(DATE(YEAR(F2802),MONTH(F2802),1),IGPM!A:B,2,1))*H2802</f>
        <v>817.87755596035288</v>
      </c>
      <c r="N2802" s="26" t="s">
        <v>28</v>
      </c>
      <c r="O2802" s="26" t="s">
        <v>29</v>
      </c>
      <c r="P2802" s="25">
        <v>-675.37</v>
      </c>
      <c r="Q2802" s="25">
        <v>831.07</v>
      </c>
      <c r="R2802" s="25">
        <v>2923.7060878640737</v>
      </c>
      <c r="S2802" s="25">
        <v>-1310.7613848283099</v>
      </c>
      <c r="T2802" s="27">
        <v>1612.9447030357637</v>
      </c>
    </row>
    <row r="2803" spans="1:20">
      <c r="A2803" s="28" t="s">
        <v>3296</v>
      </c>
      <c r="B2803" s="22" t="s">
        <v>2595</v>
      </c>
      <c r="C2803" s="22" t="s">
        <v>32</v>
      </c>
      <c r="D2803" s="22" t="s">
        <v>99</v>
      </c>
      <c r="E2803" s="22" t="s">
        <v>26</v>
      </c>
      <c r="F2803" s="23">
        <v>42369</v>
      </c>
      <c r="G2803" s="24" t="s">
        <v>27</v>
      </c>
      <c r="H2803" s="25">
        <v>1189.3</v>
      </c>
      <c r="I2803" s="25">
        <v>-655.14</v>
      </c>
      <c r="J2803" s="25">
        <v>534.16</v>
      </c>
      <c r="K2803" s="41">
        <f t="shared" si="90"/>
        <v>2015</v>
      </c>
      <c r="L2803" s="42">
        <f t="shared" si="89"/>
        <v>196.05641542265775</v>
      </c>
      <c r="M2803" s="39">
        <f>(VLOOKUP(DATE(2005,12,1),IGPM!A:B,2,1)/VLOOKUP(DATE(YEAR(F2803),MONTH(F2803),1),IGPM!A:B,2,1))*H2803</f>
        <v>645.69566481482673</v>
      </c>
      <c r="N2803" s="26" t="s">
        <v>28</v>
      </c>
      <c r="O2803" s="26" t="s">
        <v>29</v>
      </c>
      <c r="P2803" s="25">
        <v>-655.14</v>
      </c>
      <c r="Q2803" s="25">
        <v>534.16</v>
      </c>
      <c r="R2803" s="25">
        <v>2308.1992314972667</v>
      </c>
      <c r="S2803" s="25">
        <v>-1271.4989023149074</v>
      </c>
      <c r="T2803" s="27">
        <v>1036.7003291823594</v>
      </c>
    </row>
    <row r="2804" spans="1:20">
      <c r="A2804" s="28" t="s">
        <v>3297</v>
      </c>
      <c r="B2804" s="22" t="s">
        <v>61</v>
      </c>
      <c r="C2804" s="22" t="s">
        <v>32</v>
      </c>
      <c r="D2804" s="22" t="s">
        <v>99</v>
      </c>
      <c r="E2804" s="22" t="s">
        <v>26</v>
      </c>
      <c r="F2804" s="23">
        <v>42369</v>
      </c>
      <c r="G2804" s="24" t="s">
        <v>27</v>
      </c>
      <c r="H2804" s="25">
        <v>1506.44</v>
      </c>
      <c r="I2804" s="25">
        <v>-675.37</v>
      </c>
      <c r="J2804" s="25">
        <v>831.07</v>
      </c>
      <c r="K2804" s="41">
        <f t="shared" si="90"/>
        <v>2015</v>
      </c>
      <c r="L2804" s="42">
        <f t="shared" si="89"/>
        <v>240.89835201445138</v>
      </c>
      <c r="M2804" s="39">
        <f>(VLOOKUP(DATE(2005,12,1),IGPM!A:B,2,1)/VLOOKUP(DATE(YEAR(F2804),MONTH(F2804),1),IGPM!A:B,2,1))*H2804</f>
        <v>817.87755596035288</v>
      </c>
      <c r="N2804" s="26" t="s">
        <v>28</v>
      </c>
      <c r="O2804" s="26" t="s">
        <v>29</v>
      </c>
      <c r="P2804" s="25">
        <v>-675.37</v>
      </c>
      <c r="Q2804" s="25">
        <v>831.07</v>
      </c>
      <c r="R2804" s="25">
        <v>2923.7060878640737</v>
      </c>
      <c r="S2804" s="25">
        <v>-1310.7613848283099</v>
      </c>
      <c r="T2804" s="27">
        <v>1612.9447030357637</v>
      </c>
    </row>
    <row r="2805" spans="1:20">
      <c r="A2805" s="28" t="s">
        <v>3298</v>
      </c>
      <c r="B2805" s="22" t="s">
        <v>2595</v>
      </c>
      <c r="C2805" s="22" t="s">
        <v>32</v>
      </c>
      <c r="D2805" s="22" t="s">
        <v>99</v>
      </c>
      <c r="E2805" s="22" t="s">
        <v>26</v>
      </c>
      <c r="F2805" s="23">
        <v>42369</v>
      </c>
      <c r="G2805" s="24" t="s">
        <v>27</v>
      </c>
      <c r="H2805" s="25">
        <v>1189.3</v>
      </c>
      <c r="I2805" s="25">
        <v>-655.14</v>
      </c>
      <c r="J2805" s="25">
        <v>534.16</v>
      </c>
      <c r="K2805" s="41">
        <f t="shared" si="90"/>
        <v>2015</v>
      </c>
      <c r="L2805" s="42">
        <f t="shared" si="89"/>
        <v>196.05641542265775</v>
      </c>
      <c r="M2805" s="39">
        <f>(VLOOKUP(DATE(2005,12,1),IGPM!A:B,2,1)/VLOOKUP(DATE(YEAR(F2805),MONTH(F2805),1),IGPM!A:B,2,1))*H2805</f>
        <v>645.69566481482673</v>
      </c>
      <c r="N2805" s="26" t="s">
        <v>28</v>
      </c>
      <c r="O2805" s="26" t="s">
        <v>29</v>
      </c>
      <c r="P2805" s="25">
        <v>-655.14</v>
      </c>
      <c r="Q2805" s="25">
        <v>534.16</v>
      </c>
      <c r="R2805" s="25">
        <v>2308.1992314972667</v>
      </c>
      <c r="S2805" s="25">
        <v>-1271.4989023149074</v>
      </c>
      <c r="T2805" s="27">
        <v>1036.7003291823594</v>
      </c>
    </row>
    <row r="2806" spans="1:20">
      <c r="A2806" s="28" t="s">
        <v>3299</v>
      </c>
      <c r="B2806" s="22" t="s">
        <v>61</v>
      </c>
      <c r="C2806" s="22" t="s">
        <v>32</v>
      </c>
      <c r="D2806" s="22" t="s">
        <v>99</v>
      </c>
      <c r="E2806" s="22" t="s">
        <v>26</v>
      </c>
      <c r="F2806" s="23">
        <v>42369</v>
      </c>
      <c r="G2806" s="24" t="s">
        <v>27</v>
      </c>
      <c r="H2806" s="25">
        <v>1189.3</v>
      </c>
      <c r="I2806" s="25">
        <v>-647.07000000000005</v>
      </c>
      <c r="J2806" s="25">
        <v>542.2299999999999</v>
      </c>
      <c r="K2806" s="41">
        <f t="shared" si="90"/>
        <v>2015</v>
      </c>
      <c r="L2806" s="42">
        <f t="shared" si="89"/>
        <v>198.50155315499094</v>
      </c>
      <c r="M2806" s="39">
        <f>(VLOOKUP(DATE(2005,12,1),IGPM!A:B,2,1)/VLOOKUP(DATE(YEAR(F2806),MONTH(F2806),1),IGPM!A:B,2,1))*H2806</f>
        <v>645.69566481482673</v>
      </c>
      <c r="N2806" s="26" t="s">
        <v>28</v>
      </c>
      <c r="O2806" s="26" t="s">
        <v>29</v>
      </c>
      <c r="P2806" s="25">
        <v>-647.07000000000005</v>
      </c>
      <c r="Q2806" s="25">
        <v>542.2299999999999</v>
      </c>
      <c r="R2806" s="25">
        <v>2308.1992314972667</v>
      </c>
      <c r="S2806" s="25">
        <v>-1255.836607016679</v>
      </c>
      <c r="T2806" s="27">
        <v>1052.3626244805878</v>
      </c>
    </row>
    <row r="2807" spans="1:20">
      <c r="A2807" s="28" t="s">
        <v>3300</v>
      </c>
      <c r="B2807" s="22" t="s">
        <v>2600</v>
      </c>
      <c r="C2807" s="22" t="s">
        <v>32</v>
      </c>
      <c r="D2807" s="22" t="s">
        <v>99</v>
      </c>
      <c r="E2807" s="22" t="s">
        <v>26</v>
      </c>
      <c r="F2807" s="23">
        <v>42369</v>
      </c>
      <c r="G2807" s="24" t="s">
        <v>27</v>
      </c>
      <c r="H2807" s="25">
        <v>2616.4499999999998</v>
      </c>
      <c r="I2807" s="25">
        <v>-1755.9</v>
      </c>
      <c r="J2807" s="25">
        <v>860.54999999999973</v>
      </c>
      <c r="K2807" s="41">
        <f t="shared" si="90"/>
        <v>2015</v>
      </c>
      <c r="L2807" s="42">
        <f t="shared" si="89"/>
        <v>160.92977960020499</v>
      </c>
      <c r="M2807" s="39">
        <f>(VLOOKUP(DATE(2005,12,1),IGPM!A:B,2,1)/VLOOKUP(DATE(YEAR(F2807),MONTH(F2807),1),IGPM!A:B,2,1))*H2807</f>
        <v>1420.5250333849772</v>
      </c>
      <c r="N2807" s="26" t="s">
        <v>28</v>
      </c>
      <c r="O2807" s="26" t="s">
        <v>29</v>
      </c>
      <c r="P2807" s="25">
        <v>-1755.9</v>
      </c>
      <c r="Q2807" s="25">
        <v>860.54999999999973</v>
      </c>
      <c r="R2807" s="25">
        <v>5078.0189012452902</v>
      </c>
      <c r="S2807" s="25">
        <v>-3407.8592706516865</v>
      </c>
      <c r="T2807" s="27">
        <v>1670.1596305936037</v>
      </c>
    </row>
    <row r="2808" spans="1:20">
      <c r="A2808" s="28" t="s">
        <v>3301</v>
      </c>
      <c r="B2808" s="22" t="s">
        <v>61</v>
      </c>
      <c r="C2808" s="22" t="s">
        <v>32</v>
      </c>
      <c r="D2808" s="22" t="s">
        <v>99</v>
      </c>
      <c r="E2808" s="22" t="s">
        <v>26</v>
      </c>
      <c r="F2808" s="23">
        <v>42369</v>
      </c>
      <c r="G2808" s="24" t="s">
        <v>27</v>
      </c>
      <c r="H2808" s="25">
        <v>1189.3</v>
      </c>
      <c r="I2808" s="25">
        <v>-647.07000000000005</v>
      </c>
      <c r="J2808" s="25">
        <v>542.2299999999999</v>
      </c>
      <c r="K2808" s="41">
        <f t="shared" si="90"/>
        <v>2015</v>
      </c>
      <c r="L2808" s="42">
        <f t="shared" si="89"/>
        <v>198.50155315499094</v>
      </c>
      <c r="M2808" s="39">
        <f>(VLOOKUP(DATE(2005,12,1),IGPM!A:B,2,1)/VLOOKUP(DATE(YEAR(F2808),MONTH(F2808),1),IGPM!A:B,2,1))*H2808</f>
        <v>645.69566481482673</v>
      </c>
      <c r="N2808" s="26" t="s">
        <v>28</v>
      </c>
      <c r="O2808" s="26" t="s">
        <v>29</v>
      </c>
      <c r="P2808" s="25">
        <v>-647.07000000000005</v>
      </c>
      <c r="Q2808" s="25">
        <v>542.2299999999999</v>
      </c>
      <c r="R2808" s="25">
        <v>2308.1992314972667</v>
      </c>
      <c r="S2808" s="25">
        <v>-1255.836607016679</v>
      </c>
      <c r="T2808" s="27">
        <v>1052.3626244805878</v>
      </c>
    </row>
    <row r="2809" spans="1:20">
      <c r="A2809" s="28" t="s">
        <v>3302</v>
      </c>
      <c r="B2809" s="22" t="s">
        <v>2600</v>
      </c>
      <c r="C2809" s="22" t="s">
        <v>32</v>
      </c>
      <c r="D2809" s="22" t="s">
        <v>99</v>
      </c>
      <c r="E2809" s="22" t="s">
        <v>26</v>
      </c>
      <c r="F2809" s="23">
        <v>42369</v>
      </c>
      <c r="G2809" s="24" t="s">
        <v>27</v>
      </c>
      <c r="H2809" s="25">
        <v>2616.4499999999998</v>
      </c>
      <c r="I2809" s="25">
        <v>-1755.9</v>
      </c>
      <c r="J2809" s="25">
        <v>860.54999999999973</v>
      </c>
      <c r="K2809" s="41">
        <f t="shared" si="90"/>
        <v>2015</v>
      </c>
      <c r="L2809" s="42">
        <f t="shared" si="89"/>
        <v>160.92977960020499</v>
      </c>
      <c r="M2809" s="39">
        <f>(VLOOKUP(DATE(2005,12,1),IGPM!A:B,2,1)/VLOOKUP(DATE(YEAR(F2809),MONTH(F2809),1),IGPM!A:B,2,1))*H2809</f>
        <v>1420.5250333849772</v>
      </c>
      <c r="N2809" s="26" t="s">
        <v>28</v>
      </c>
      <c r="O2809" s="26" t="s">
        <v>29</v>
      </c>
      <c r="P2809" s="25">
        <v>-1755.9</v>
      </c>
      <c r="Q2809" s="25">
        <v>860.54999999999973</v>
      </c>
      <c r="R2809" s="25">
        <v>5078.0189012452902</v>
      </c>
      <c r="S2809" s="25">
        <v>-3407.8592706516865</v>
      </c>
      <c r="T2809" s="27">
        <v>1670.1596305936037</v>
      </c>
    </row>
    <row r="2810" spans="1:20">
      <c r="A2810" s="28" t="s">
        <v>3303</v>
      </c>
      <c r="B2810" s="22" t="s">
        <v>61</v>
      </c>
      <c r="C2810" s="22" t="s">
        <v>32</v>
      </c>
      <c r="D2810" s="22" t="s">
        <v>99</v>
      </c>
      <c r="E2810" s="22" t="s">
        <v>26</v>
      </c>
      <c r="F2810" s="23">
        <v>42369</v>
      </c>
      <c r="G2810" s="24" t="s">
        <v>27</v>
      </c>
      <c r="H2810" s="25">
        <v>1189.3</v>
      </c>
      <c r="I2810" s="25">
        <v>-647.07000000000005</v>
      </c>
      <c r="J2810" s="25">
        <v>542.2299999999999</v>
      </c>
      <c r="K2810" s="41">
        <f t="shared" si="90"/>
        <v>2015</v>
      </c>
      <c r="L2810" s="42">
        <f t="shared" si="89"/>
        <v>198.50155315499094</v>
      </c>
      <c r="M2810" s="39">
        <f>(VLOOKUP(DATE(2005,12,1),IGPM!A:B,2,1)/VLOOKUP(DATE(YEAR(F2810),MONTH(F2810),1),IGPM!A:B,2,1))*H2810</f>
        <v>645.69566481482673</v>
      </c>
      <c r="N2810" s="26" t="s">
        <v>28</v>
      </c>
      <c r="O2810" s="26" t="s">
        <v>29</v>
      </c>
      <c r="P2810" s="25">
        <v>-647.07000000000005</v>
      </c>
      <c r="Q2810" s="25">
        <v>542.2299999999999</v>
      </c>
      <c r="R2810" s="25">
        <v>2308.1992314972667</v>
      </c>
      <c r="S2810" s="25">
        <v>-1255.836607016679</v>
      </c>
      <c r="T2810" s="27">
        <v>1052.3626244805878</v>
      </c>
    </row>
    <row r="2811" spans="1:20">
      <c r="A2811" s="28" t="s">
        <v>3304</v>
      </c>
      <c r="B2811" s="22" t="s">
        <v>2600</v>
      </c>
      <c r="C2811" s="22" t="s">
        <v>32</v>
      </c>
      <c r="D2811" s="22" t="s">
        <v>99</v>
      </c>
      <c r="E2811" s="22" t="s">
        <v>26</v>
      </c>
      <c r="F2811" s="23">
        <v>42369</v>
      </c>
      <c r="G2811" s="24" t="s">
        <v>27</v>
      </c>
      <c r="H2811" s="25">
        <v>2616.4499999999998</v>
      </c>
      <c r="I2811" s="25">
        <v>-1755.9</v>
      </c>
      <c r="J2811" s="25">
        <v>860.54999999999973</v>
      </c>
      <c r="K2811" s="41">
        <f t="shared" si="90"/>
        <v>2015</v>
      </c>
      <c r="L2811" s="42">
        <f t="shared" si="89"/>
        <v>160.92977960020499</v>
      </c>
      <c r="M2811" s="39">
        <f>(VLOOKUP(DATE(2005,12,1),IGPM!A:B,2,1)/VLOOKUP(DATE(YEAR(F2811),MONTH(F2811),1),IGPM!A:B,2,1))*H2811</f>
        <v>1420.5250333849772</v>
      </c>
      <c r="N2811" s="26" t="s">
        <v>28</v>
      </c>
      <c r="O2811" s="26" t="s">
        <v>29</v>
      </c>
      <c r="P2811" s="25">
        <v>-1755.9</v>
      </c>
      <c r="Q2811" s="25">
        <v>860.54999999999973</v>
      </c>
      <c r="R2811" s="25">
        <v>5078.0189012452902</v>
      </c>
      <c r="S2811" s="25">
        <v>-3407.8592706516865</v>
      </c>
      <c r="T2811" s="27">
        <v>1670.1596305936037</v>
      </c>
    </row>
    <row r="2812" spans="1:20">
      <c r="A2812" s="28" t="s">
        <v>3305</v>
      </c>
      <c r="B2812" s="22" t="s">
        <v>399</v>
      </c>
      <c r="C2812" s="22" t="s">
        <v>32</v>
      </c>
      <c r="D2812" s="22" t="s">
        <v>99</v>
      </c>
      <c r="E2812" s="22" t="s">
        <v>26</v>
      </c>
      <c r="F2812" s="23">
        <v>42369</v>
      </c>
      <c r="G2812" s="24" t="s">
        <v>27</v>
      </c>
      <c r="H2812" s="25">
        <v>237.86</v>
      </c>
      <c r="I2812" s="25">
        <v>-159.63999999999999</v>
      </c>
      <c r="J2812" s="25">
        <v>78.220000000000027</v>
      </c>
      <c r="K2812" s="41">
        <f t="shared" si="90"/>
        <v>2015</v>
      </c>
      <c r="L2812" s="42">
        <f t="shared" si="89"/>
        <v>160.9175645201704</v>
      </c>
      <c r="M2812" s="39">
        <f>(VLOOKUP(DATE(2005,12,1),IGPM!A:B,2,1)/VLOOKUP(DATE(YEAR(F2812),MONTH(F2812),1),IGPM!A:B,2,1))*H2812</f>
        <v>129.13913296296536</v>
      </c>
      <c r="N2812" s="26" t="s">
        <v>28</v>
      </c>
      <c r="O2812" s="26" t="s">
        <v>29</v>
      </c>
      <c r="P2812" s="25">
        <v>-159.63999999999999</v>
      </c>
      <c r="Q2812" s="25">
        <v>78.220000000000027</v>
      </c>
      <c r="R2812" s="25">
        <v>461.63984629945338</v>
      </c>
      <c r="S2812" s="25">
        <v>-309.83008939394909</v>
      </c>
      <c r="T2812" s="27">
        <v>151.80975690550429</v>
      </c>
    </row>
    <row r="2813" spans="1:20">
      <c r="A2813" s="28" t="s">
        <v>3306</v>
      </c>
      <c r="B2813" s="22" t="s">
        <v>399</v>
      </c>
      <c r="C2813" s="22" t="s">
        <v>32</v>
      </c>
      <c r="D2813" s="22" t="s">
        <v>99</v>
      </c>
      <c r="E2813" s="22" t="s">
        <v>26</v>
      </c>
      <c r="F2813" s="23">
        <v>42369</v>
      </c>
      <c r="G2813" s="24" t="s">
        <v>27</v>
      </c>
      <c r="H2813" s="25">
        <v>237.86</v>
      </c>
      <c r="I2813" s="25">
        <v>-159.63999999999999</v>
      </c>
      <c r="J2813" s="25">
        <v>78.220000000000027</v>
      </c>
      <c r="K2813" s="41">
        <f t="shared" si="90"/>
        <v>2015</v>
      </c>
      <c r="L2813" s="42">
        <f t="shared" si="89"/>
        <v>160.9175645201704</v>
      </c>
      <c r="M2813" s="39">
        <f>(VLOOKUP(DATE(2005,12,1),IGPM!A:B,2,1)/VLOOKUP(DATE(YEAR(F2813),MONTH(F2813),1),IGPM!A:B,2,1))*H2813</f>
        <v>129.13913296296536</v>
      </c>
      <c r="N2813" s="26" t="s">
        <v>28</v>
      </c>
      <c r="O2813" s="26" t="s">
        <v>29</v>
      </c>
      <c r="P2813" s="25">
        <v>-159.63999999999999</v>
      </c>
      <c r="Q2813" s="25">
        <v>78.220000000000027</v>
      </c>
      <c r="R2813" s="25">
        <v>461.63984629945338</v>
      </c>
      <c r="S2813" s="25">
        <v>-309.83008939394909</v>
      </c>
      <c r="T2813" s="27">
        <v>151.80975690550429</v>
      </c>
    </row>
    <row r="2814" spans="1:20">
      <c r="A2814" s="28" t="s">
        <v>3307</v>
      </c>
      <c r="B2814" s="22" t="s">
        <v>399</v>
      </c>
      <c r="C2814" s="22" t="s">
        <v>32</v>
      </c>
      <c r="D2814" s="22" t="s">
        <v>99</v>
      </c>
      <c r="E2814" s="22" t="s">
        <v>26</v>
      </c>
      <c r="F2814" s="23">
        <v>42369</v>
      </c>
      <c r="G2814" s="24" t="s">
        <v>27</v>
      </c>
      <c r="H2814" s="25">
        <v>237.86</v>
      </c>
      <c r="I2814" s="25">
        <v>-159.63999999999999</v>
      </c>
      <c r="J2814" s="25">
        <v>78.220000000000027</v>
      </c>
      <c r="K2814" s="41">
        <f t="shared" si="90"/>
        <v>2015</v>
      </c>
      <c r="L2814" s="42">
        <f t="shared" si="89"/>
        <v>160.9175645201704</v>
      </c>
      <c r="M2814" s="39">
        <f>(VLOOKUP(DATE(2005,12,1),IGPM!A:B,2,1)/VLOOKUP(DATE(YEAR(F2814),MONTH(F2814),1),IGPM!A:B,2,1))*H2814</f>
        <v>129.13913296296536</v>
      </c>
      <c r="N2814" s="26" t="s">
        <v>28</v>
      </c>
      <c r="O2814" s="26" t="s">
        <v>29</v>
      </c>
      <c r="P2814" s="25">
        <v>-159.63999999999999</v>
      </c>
      <c r="Q2814" s="25">
        <v>78.220000000000027</v>
      </c>
      <c r="R2814" s="25">
        <v>461.63984629945338</v>
      </c>
      <c r="S2814" s="25">
        <v>-309.83008939394909</v>
      </c>
      <c r="T2814" s="27">
        <v>151.80975690550429</v>
      </c>
    </row>
    <row r="2815" spans="1:20">
      <c r="A2815" s="28" t="s">
        <v>3308</v>
      </c>
      <c r="B2815" s="22" t="s">
        <v>1030</v>
      </c>
      <c r="C2815" s="22" t="s">
        <v>32</v>
      </c>
      <c r="D2815" s="22" t="s">
        <v>99</v>
      </c>
      <c r="E2815" s="22" t="s">
        <v>26</v>
      </c>
      <c r="F2815" s="23">
        <v>42369</v>
      </c>
      <c r="G2815" s="24" t="s">
        <v>27</v>
      </c>
      <c r="H2815" s="25">
        <v>79.290000000000006</v>
      </c>
      <c r="I2815" s="25">
        <v>-53.21</v>
      </c>
      <c r="J2815" s="25">
        <v>26.080000000000005</v>
      </c>
      <c r="K2815" s="41">
        <f t="shared" si="90"/>
        <v>2015</v>
      </c>
      <c r="L2815" s="42">
        <f t="shared" si="89"/>
        <v>160.93441082503293</v>
      </c>
      <c r="M2815" s="39">
        <f>(VLOOKUP(DATE(2005,12,1),IGPM!A:B,2,1)/VLOOKUP(DATE(YEAR(F2815),MONTH(F2815),1),IGPM!A:B,2,1))*H2815</f>
        <v>43.048187390202322</v>
      </c>
      <c r="N2815" s="26" t="s">
        <v>28</v>
      </c>
      <c r="O2815" s="26" t="s">
        <v>29</v>
      </c>
      <c r="P2815" s="25">
        <v>-53.21</v>
      </c>
      <c r="Q2815" s="25">
        <v>26.080000000000005</v>
      </c>
      <c r="R2815" s="25">
        <v>153.88641811605004</v>
      </c>
      <c r="S2815" s="25">
        <v>-103.27022711508414</v>
      </c>
      <c r="T2815" s="27">
        <v>50.616191000965898</v>
      </c>
    </row>
    <row r="2816" spans="1:20">
      <c r="A2816" s="28" t="s">
        <v>3309</v>
      </c>
      <c r="B2816" s="22" t="s">
        <v>1030</v>
      </c>
      <c r="C2816" s="22" t="s">
        <v>32</v>
      </c>
      <c r="D2816" s="22" t="s">
        <v>99</v>
      </c>
      <c r="E2816" s="22" t="s">
        <v>26</v>
      </c>
      <c r="F2816" s="23">
        <v>42369</v>
      </c>
      <c r="G2816" s="24" t="s">
        <v>27</v>
      </c>
      <c r="H2816" s="25">
        <v>79.290000000000006</v>
      </c>
      <c r="I2816" s="25">
        <v>-53.21</v>
      </c>
      <c r="J2816" s="25">
        <v>26.080000000000005</v>
      </c>
      <c r="K2816" s="41">
        <f t="shared" si="90"/>
        <v>2015</v>
      </c>
      <c r="L2816" s="42">
        <f t="shared" si="89"/>
        <v>160.93441082503293</v>
      </c>
      <c r="M2816" s="39">
        <f>(VLOOKUP(DATE(2005,12,1),IGPM!A:B,2,1)/VLOOKUP(DATE(YEAR(F2816),MONTH(F2816),1),IGPM!A:B,2,1))*H2816</f>
        <v>43.048187390202322</v>
      </c>
      <c r="N2816" s="26" t="s">
        <v>28</v>
      </c>
      <c r="O2816" s="26" t="s">
        <v>29</v>
      </c>
      <c r="P2816" s="25">
        <v>-53.21</v>
      </c>
      <c r="Q2816" s="25">
        <v>26.080000000000005</v>
      </c>
      <c r="R2816" s="25">
        <v>153.88641811605004</v>
      </c>
      <c r="S2816" s="25">
        <v>-103.27022711508414</v>
      </c>
      <c r="T2816" s="27">
        <v>50.616191000965898</v>
      </c>
    </row>
    <row r="2817" spans="1:20">
      <c r="A2817" s="28" t="s">
        <v>3310</v>
      </c>
      <c r="B2817" s="22" t="s">
        <v>1030</v>
      </c>
      <c r="C2817" s="22" t="s">
        <v>32</v>
      </c>
      <c r="D2817" s="22" t="s">
        <v>99</v>
      </c>
      <c r="E2817" s="22" t="s">
        <v>26</v>
      </c>
      <c r="F2817" s="23">
        <v>42369</v>
      </c>
      <c r="G2817" s="24" t="s">
        <v>27</v>
      </c>
      <c r="H2817" s="25">
        <v>79.28</v>
      </c>
      <c r="I2817" s="25">
        <v>-53.21</v>
      </c>
      <c r="J2817" s="25">
        <v>26.07</v>
      </c>
      <c r="K2817" s="41">
        <f t="shared" si="90"/>
        <v>2015</v>
      </c>
      <c r="L2817" s="42">
        <f t="shared" si="89"/>
        <v>160.91411388836684</v>
      </c>
      <c r="M2817" s="39">
        <f>(VLOOKUP(DATE(2005,12,1),IGPM!A:B,2,1)/VLOOKUP(DATE(YEAR(F2817),MONTH(F2817),1),IGPM!A:B,2,1))*H2817</f>
        <v>43.042758182560725</v>
      </c>
      <c r="N2817" s="26" t="s">
        <v>28</v>
      </c>
      <c r="O2817" s="26" t="s">
        <v>29</v>
      </c>
      <c r="P2817" s="25">
        <v>-53.21</v>
      </c>
      <c r="Q2817" s="25">
        <v>26.07</v>
      </c>
      <c r="R2817" s="25">
        <v>153.86701006735333</v>
      </c>
      <c r="S2817" s="25">
        <v>-103.27022711508414</v>
      </c>
      <c r="T2817" s="27">
        <v>50.596782952269194</v>
      </c>
    </row>
    <row r="2818" spans="1:20">
      <c r="A2818" s="28" t="s">
        <v>3311</v>
      </c>
      <c r="B2818" s="22" t="s">
        <v>68</v>
      </c>
      <c r="C2818" s="22" t="s">
        <v>69</v>
      </c>
      <c r="D2818" s="22" t="s">
        <v>99</v>
      </c>
      <c r="E2818" s="22" t="s">
        <v>26</v>
      </c>
      <c r="F2818" s="23">
        <v>42369</v>
      </c>
      <c r="G2818" s="24" t="s">
        <v>27</v>
      </c>
      <c r="H2818" s="25">
        <v>368761.38</v>
      </c>
      <c r="I2818" s="25">
        <v>-167460.10999999999</v>
      </c>
      <c r="J2818" s="25">
        <v>201301.27000000002</v>
      </c>
      <c r="K2818" s="41">
        <f t="shared" si="90"/>
        <v>2015</v>
      </c>
      <c r="L2818" s="42">
        <f t="shared" si="89"/>
        <v>237.82516946871706</v>
      </c>
      <c r="M2818" s="39">
        <f>(VLOOKUP(DATE(2005,12,1),IGPM!A:B,2,1)/VLOOKUP(DATE(YEAR(F2818),MONTH(F2818),1),IGPM!A:B,2,1))*H2818</f>
        <v>200208.21022209112</v>
      </c>
      <c r="N2818" s="26" t="s">
        <v>28</v>
      </c>
      <c r="O2818" s="26" t="s">
        <v>29</v>
      </c>
      <c r="P2818" s="25">
        <v>-167460.10999999999</v>
      </c>
      <c r="Q2818" s="25">
        <v>201301.27000000002</v>
      </c>
      <c r="R2818" s="25">
        <v>715693.88204983738</v>
      </c>
      <c r="S2818" s="25">
        <v>-325007.39696329588</v>
      </c>
      <c r="T2818" s="27">
        <v>390686.48508654151</v>
      </c>
    </row>
    <row r="2819" spans="1:20">
      <c r="A2819" s="28" t="s">
        <v>3312</v>
      </c>
      <c r="B2819" s="22" t="s">
        <v>68</v>
      </c>
      <c r="C2819" s="22" t="s">
        <v>69</v>
      </c>
      <c r="D2819" s="22" t="s">
        <v>99</v>
      </c>
      <c r="E2819" s="22" t="s">
        <v>26</v>
      </c>
      <c r="F2819" s="23">
        <v>42369</v>
      </c>
      <c r="G2819" s="24" t="s">
        <v>27</v>
      </c>
      <c r="H2819" s="25">
        <v>368761.38</v>
      </c>
      <c r="I2819" s="25">
        <v>-167460.10999999999</v>
      </c>
      <c r="J2819" s="25">
        <v>201301.27000000002</v>
      </c>
      <c r="K2819" s="41">
        <f t="shared" si="90"/>
        <v>2015</v>
      </c>
      <c r="L2819" s="42">
        <f t="shared" ref="L2819:L2882" si="91">IFERROR((DATEDIF(F2819,DATE(2024,12,31),"M")*H2819)/(H2819-J2819),12*_xlfn.NUMBERVALUE(LEFT(G2819,3)))</f>
        <v>237.82516946871706</v>
      </c>
      <c r="M2819" s="39">
        <f>(VLOOKUP(DATE(2005,12,1),IGPM!A:B,2,1)/VLOOKUP(DATE(YEAR(F2819),MONTH(F2819),1),IGPM!A:B,2,1))*H2819</f>
        <v>200208.21022209112</v>
      </c>
      <c r="N2819" s="26" t="s">
        <v>28</v>
      </c>
      <c r="O2819" s="26" t="s">
        <v>29</v>
      </c>
      <c r="P2819" s="25">
        <v>-167460.10999999999</v>
      </c>
      <c r="Q2819" s="25">
        <v>201301.27000000002</v>
      </c>
      <c r="R2819" s="25">
        <v>715693.88204983738</v>
      </c>
      <c r="S2819" s="25">
        <v>-325007.39696329588</v>
      </c>
      <c r="T2819" s="27">
        <v>390686.48508654151</v>
      </c>
    </row>
    <row r="2820" spans="1:20">
      <c r="A2820" s="28" t="s">
        <v>3313</v>
      </c>
      <c r="B2820" s="22" t="s">
        <v>2615</v>
      </c>
      <c r="C2820" s="22" t="s">
        <v>32</v>
      </c>
      <c r="D2820" s="22" t="s">
        <v>99</v>
      </c>
      <c r="E2820" s="22" t="s">
        <v>26</v>
      </c>
      <c r="F2820" s="23">
        <v>42369</v>
      </c>
      <c r="G2820" s="24" t="s">
        <v>27</v>
      </c>
      <c r="H2820" s="25">
        <v>792.86</v>
      </c>
      <c r="I2820" s="25">
        <v>-532.09</v>
      </c>
      <c r="J2820" s="25">
        <v>260.77</v>
      </c>
      <c r="K2820" s="41">
        <f t="shared" si="90"/>
        <v>2015</v>
      </c>
      <c r="L2820" s="42">
        <f t="shared" si="91"/>
        <v>160.9293164690184</v>
      </c>
      <c r="M2820" s="39">
        <f>(VLOOKUP(DATE(2005,12,1),IGPM!A:B,2,1)/VLOOKUP(DATE(YEAR(F2820),MONTH(F2820),1),IGPM!A:B,2,1))*H2820</f>
        <v>430.46015707145676</v>
      </c>
      <c r="N2820" s="26" t="s">
        <v>28</v>
      </c>
      <c r="O2820" s="26" t="s">
        <v>29</v>
      </c>
      <c r="P2820" s="25">
        <v>-532.09</v>
      </c>
      <c r="Q2820" s="25">
        <v>260.77</v>
      </c>
      <c r="R2820" s="25">
        <v>1538.7865489657133</v>
      </c>
      <c r="S2820" s="25">
        <v>-1032.6828631021447</v>
      </c>
      <c r="T2820" s="27">
        <v>506.10368586356867</v>
      </c>
    </row>
    <row r="2821" spans="1:20">
      <c r="A2821" s="28" t="s">
        <v>3314</v>
      </c>
      <c r="B2821" s="22" t="s">
        <v>865</v>
      </c>
      <c r="C2821" s="22" t="s">
        <v>32</v>
      </c>
      <c r="D2821" s="22" t="s">
        <v>99</v>
      </c>
      <c r="E2821" s="22" t="s">
        <v>26</v>
      </c>
      <c r="F2821" s="23">
        <v>42369</v>
      </c>
      <c r="G2821" s="24" t="s">
        <v>27</v>
      </c>
      <c r="H2821" s="25">
        <v>1665.02</v>
      </c>
      <c r="I2821" s="25">
        <v>-806.53</v>
      </c>
      <c r="J2821" s="25">
        <v>858.49</v>
      </c>
      <c r="K2821" s="41">
        <f t="shared" ref="K2821:K2884" si="92">YEAR(F2821)</f>
        <v>2015</v>
      </c>
      <c r="L2821" s="42">
        <f t="shared" si="91"/>
        <v>222.95780690116922</v>
      </c>
      <c r="M2821" s="39">
        <f>(VLOOKUP(DATE(2005,12,1),IGPM!A:B,2,1)/VLOOKUP(DATE(YEAR(F2821),MONTH(F2821),1),IGPM!A:B,2,1))*H2821</f>
        <v>903.97393074075751</v>
      </c>
      <c r="N2821" s="26" t="s">
        <v>28</v>
      </c>
      <c r="O2821" s="26" t="s">
        <v>29</v>
      </c>
      <c r="P2821" s="25">
        <v>-806.53</v>
      </c>
      <c r="Q2821" s="25">
        <v>858.49</v>
      </c>
      <c r="R2821" s="25">
        <v>3231.4789240961736</v>
      </c>
      <c r="S2821" s="25">
        <v>-1565.3173515340877</v>
      </c>
      <c r="T2821" s="27">
        <v>1666.1615725620859</v>
      </c>
    </row>
    <row r="2822" spans="1:20">
      <c r="A2822" s="28" t="s">
        <v>3315</v>
      </c>
      <c r="B2822" s="22" t="s">
        <v>865</v>
      </c>
      <c r="C2822" s="22" t="s">
        <v>32</v>
      </c>
      <c r="D2822" s="22" t="s">
        <v>99</v>
      </c>
      <c r="E2822" s="22" t="s">
        <v>26</v>
      </c>
      <c r="F2822" s="23">
        <v>42369</v>
      </c>
      <c r="G2822" s="24" t="s">
        <v>27</v>
      </c>
      <c r="H2822" s="25">
        <v>1268.58</v>
      </c>
      <c r="I2822" s="25">
        <v>-766.82</v>
      </c>
      <c r="J2822" s="25">
        <v>501.75999999999988</v>
      </c>
      <c r="K2822" s="41">
        <f t="shared" si="92"/>
        <v>2015</v>
      </c>
      <c r="L2822" s="42">
        <f t="shared" si="91"/>
        <v>178.66857932761272</v>
      </c>
      <c r="M2822" s="39">
        <f>(VLOOKUP(DATE(2005,12,1),IGPM!A:B,2,1)/VLOOKUP(DATE(YEAR(F2822),MONTH(F2822),1),IGPM!A:B,2,1))*H2822</f>
        <v>688.73842299738749</v>
      </c>
      <c r="N2822" s="26" t="s">
        <v>28</v>
      </c>
      <c r="O2822" s="26" t="s">
        <v>29</v>
      </c>
      <c r="P2822" s="25">
        <v>-766.82</v>
      </c>
      <c r="Q2822" s="25">
        <v>501.75999999999988</v>
      </c>
      <c r="R2822" s="25">
        <v>2462.0662415646198</v>
      </c>
      <c r="S2822" s="25">
        <v>-1488.2479901595343</v>
      </c>
      <c r="T2822" s="27">
        <v>973.81825140508545</v>
      </c>
    </row>
    <row r="2823" spans="1:20">
      <c r="A2823" s="28" t="s">
        <v>3316</v>
      </c>
      <c r="B2823" s="22" t="s">
        <v>53</v>
      </c>
      <c r="C2823" s="22" t="s">
        <v>32</v>
      </c>
      <c r="D2823" s="22" t="s">
        <v>99</v>
      </c>
      <c r="E2823" s="22" t="s">
        <v>26</v>
      </c>
      <c r="F2823" s="23">
        <v>42369</v>
      </c>
      <c r="G2823" s="24" t="s">
        <v>27</v>
      </c>
      <c r="H2823" s="25">
        <v>1189.3</v>
      </c>
      <c r="I2823" s="25">
        <v>-654.85</v>
      </c>
      <c r="J2823" s="25">
        <v>534.44999999999993</v>
      </c>
      <c r="K2823" s="41">
        <f t="shared" si="92"/>
        <v>2015</v>
      </c>
      <c r="L2823" s="42">
        <f t="shared" si="91"/>
        <v>196.14323890967395</v>
      </c>
      <c r="M2823" s="39">
        <f>(VLOOKUP(DATE(2005,12,1),IGPM!A:B,2,1)/VLOOKUP(DATE(YEAR(F2823),MONTH(F2823),1),IGPM!A:B,2,1))*H2823</f>
        <v>645.69566481482673</v>
      </c>
      <c r="N2823" s="26" t="s">
        <v>28</v>
      </c>
      <c r="O2823" s="26" t="s">
        <v>29</v>
      </c>
      <c r="P2823" s="25">
        <v>-654.85</v>
      </c>
      <c r="Q2823" s="25">
        <v>534.44999999999993</v>
      </c>
      <c r="R2823" s="25">
        <v>2308.1992314972667</v>
      </c>
      <c r="S2823" s="25">
        <v>-1270.9360689027035</v>
      </c>
      <c r="T2823" s="27">
        <v>1037.2631625945633</v>
      </c>
    </row>
    <row r="2824" spans="1:20">
      <c r="A2824" s="28" t="s">
        <v>3317</v>
      </c>
      <c r="B2824" s="22" t="s">
        <v>2615</v>
      </c>
      <c r="C2824" s="22" t="s">
        <v>32</v>
      </c>
      <c r="D2824" s="22" t="s">
        <v>99</v>
      </c>
      <c r="E2824" s="22" t="s">
        <v>26</v>
      </c>
      <c r="F2824" s="23">
        <v>42369</v>
      </c>
      <c r="G2824" s="24" t="s">
        <v>27</v>
      </c>
      <c r="H2824" s="25">
        <v>792.86</v>
      </c>
      <c r="I2824" s="25">
        <v>-532.09</v>
      </c>
      <c r="J2824" s="25">
        <v>260.77</v>
      </c>
      <c r="K2824" s="41">
        <f t="shared" si="92"/>
        <v>2015</v>
      </c>
      <c r="L2824" s="42">
        <f t="shared" si="91"/>
        <v>160.9293164690184</v>
      </c>
      <c r="M2824" s="39">
        <f>(VLOOKUP(DATE(2005,12,1),IGPM!A:B,2,1)/VLOOKUP(DATE(YEAR(F2824),MONTH(F2824),1),IGPM!A:B,2,1))*H2824</f>
        <v>430.46015707145676</v>
      </c>
      <c r="N2824" s="26" t="s">
        <v>28</v>
      </c>
      <c r="O2824" s="26" t="s">
        <v>29</v>
      </c>
      <c r="P2824" s="25">
        <v>-532.09</v>
      </c>
      <c r="Q2824" s="25">
        <v>260.77</v>
      </c>
      <c r="R2824" s="25">
        <v>1538.7865489657133</v>
      </c>
      <c r="S2824" s="25">
        <v>-1032.6828631021447</v>
      </c>
      <c r="T2824" s="27">
        <v>506.10368586356867</v>
      </c>
    </row>
    <row r="2825" spans="1:20">
      <c r="A2825" s="28" t="s">
        <v>3318</v>
      </c>
      <c r="B2825" s="22" t="s">
        <v>865</v>
      </c>
      <c r="C2825" s="22" t="s">
        <v>32</v>
      </c>
      <c r="D2825" s="22" t="s">
        <v>99</v>
      </c>
      <c r="E2825" s="22" t="s">
        <v>26</v>
      </c>
      <c r="F2825" s="23">
        <v>42369</v>
      </c>
      <c r="G2825" s="24" t="s">
        <v>27</v>
      </c>
      <c r="H2825" s="25">
        <v>1665.02</v>
      </c>
      <c r="I2825" s="25">
        <v>-806.53</v>
      </c>
      <c r="J2825" s="25">
        <v>858.49</v>
      </c>
      <c r="K2825" s="41">
        <f t="shared" si="92"/>
        <v>2015</v>
      </c>
      <c r="L2825" s="42">
        <f t="shared" si="91"/>
        <v>222.95780690116922</v>
      </c>
      <c r="M2825" s="39">
        <f>(VLOOKUP(DATE(2005,12,1),IGPM!A:B,2,1)/VLOOKUP(DATE(YEAR(F2825),MONTH(F2825),1),IGPM!A:B,2,1))*H2825</f>
        <v>903.97393074075751</v>
      </c>
      <c r="N2825" s="26" t="s">
        <v>28</v>
      </c>
      <c r="O2825" s="26" t="s">
        <v>29</v>
      </c>
      <c r="P2825" s="25">
        <v>-806.53</v>
      </c>
      <c r="Q2825" s="25">
        <v>858.49</v>
      </c>
      <c r="R2825" s="25">
        <v>3231.4789240961736</v>
      </c>
      <c r="S2825" s="25">
        <v>-1565.3173515340877</v>
      </c>
      <c r="T2825" s="27">
        <v>1666.1615725620859</v>
      </c>
    </row>
    <row r="2826" spans="1:20">
      <c r="A2826" s="28" t="s">
        <v>3319</v>
      </c>
      <c r="B2826" s="22" t="s">
        <v>865</v>
      </c>
      <c r="C2826" s="22" t="s">
        <v>32</v>
      </c>
      <c r="D2826" s="22" t="s">
        <v>99</v>
      </c>
      <c r="E2826" s="22" t="s">
        <v>26</v>
      </c>
      <c r="F2826" s="23">
        <v>42369</v>
      </c>
      <c r="G2826" s="24" t="s">
        <v>27</v>
      </c>
      <c r="H2826" s="25">
        <v>1665.02</v>
      </c>
      <c r="I2826" s="25">
        <v>-806.53</v>
      </c>
      <c r="J2826" s="25">
        <v>858.49</v>
      </c>
      <c r="K2826" s="41">
        <f t="shared" si="92"/>
        <v>2015</v>
      </c>
      <c r="L2826" s="42">
        <f t="shared" si="91"/>
        <v>222.95780690116922</v>
      </c>
      <c r="M2826" s="39">
        <f>(VLOOKUP(DATE(2005,12,1),IGPM!A:B,2,1)/VLOOKUP(DATE(YEAR(F2826),MONTH(F2826),1),IGPM!A:B,2,1))*H2826</f>
        <v>903.97393074075751</v>
      </c>
      <c r="N2826" s="26" t="s">
        <v>28</v>
      </c>
      <c r="O2826" s="26" t="s">
        <v>29</v>
      </c>
      <c r="P2826" s="25">
        <v>-806.53</v>
      </c>
      <c r="Q2826" s="25">
        <v>858.49</v>
      </c>
      <c r="R2826" s="25">
        <v>3231.4789240961736</v>
      </c>
      <c r="S2826" s="25">
        <v>-1565.3173515340877</v>
      </c>
      <c r="T2826" s="27">
        <v>1666.1615725620859</v>
      </c>
    </row>
    <row r="2827" spans="1:20">
      <c r="A2827" s="28" t="s">
        <v>3320</v>
      </c>
      <c r="B2827" s="22" t="s">
        <v>53</v>
      </c>
      <c r="C2827" s="22" t="s">
        <v>32</v>
      </c>
      <c r="D2827" s="22" t="s">
        <v>99</v>
      </c>
      <c r="E2827" s="22" t="s">
        <v>26</v>
      </c>
      <c r="F2827" s="23">
        <v>42369</v>
      </c>
      <c r="G2827" s="24" t="s">
        <v>27</v>
      </c>
      <c r="H2827" s="25">
        <v>1189.3</v>
      </c>
      <c r="I2827" s="25">
        <v>-654.85</v>
      </c>
      <c r="J2827" s="25">
        <v>534.44999999999993</v>
      </c>
      <c r="K2827" s="41">
        <f t="shared" si="92"/>
        <v>2015</v>
      </c>
      <c r="L2827" s="42">
        <f t="shared" si="91"/>
        <v>196.14323890967395</v>
      </c>
      <c r="M2827" s="39">
        <f>(VLOOKUP(DATE(2005,12,1),IGPM!A:B,2,1)/VLOOKUP(DATE(YEAR(F2827),MONTH(F2827),1),IGPM!A:B,2,1))*H2827</f>
        <v>645.69566481482673</v>
      </c>
      <c r="N2827" s="26" t="s">
        <v>28</v>
      </c>
      <c r="O2827" s="26" t="s">
        <v>29</v>
      </c>
      <c r="P2827" s="25">
        <v>-654.85</v>
      </c>
      <c r="Q2827" s="25">
        <v>534.44999999999993</v>
      </c>
      <c r="R2827" s="25">
        <v>2308.1992314972667</v>
      </c>
      <c r="S2827" s="25">
        <v>-1270.9360689027035</v>
      </c>
      <c r="T2827" s="27">
        <v>1037.2631625945633</v>
      </c>
    </row>
    <row r="2828" spans="1:20">
      <c r="A2828" s="28" t="s">
        <v>3321</v>
      </c>
      <c r="B2828" s="22" t="s">
        <v>2615</v>
      </c>
      <c r="C2828" s="22" t="s">
        <v>32</v>
      </c>
      <c r="D2828" s="22" t="s">
        <v>99</v>
      </c>
      <c r="E2828" s="22" t="s">
        <v>26</v>
      </c>
      <c r="F2828" s="23">
        <v>42369</v>
      </c>
      <c r="G2828" s="24" t="s">
        <v>27</v>
      </c>
      <c r="H2828" s="25">
        <v>792.86</v>
      </c>
      <c r="I2828" s="25">
        <v>-532.09</v>
      </c>
      <c r="J2828" s="25">
        <v>260.77</v>
      </c>
      <c r="K2828" s="41">
        <f t="shared" si="92"/>
        <v>2015</v>
      </c>
      <c r="L2828" s="42">
        <f t="shared" si="91"/>
        <v>160.9293164690184</v>
      </c>
      <c r="M2828" s="39">
        <f>(VLOOKUP(DATE(2005,12,1),IGPM!A:B,2,1)/VLOOKUP(DATE(YEAR(F2828),MONTH(F2828),1),IGPM!A:B,2,1))*H2828</f>
        <v>430.46015707145676</v>
      </c>
      <c r="N2828" s="26" t="s">
        <v>28</v>
      </c>
      <c r="O2828" s="26" t="s">
        <v>29</v>
      </c>
      <c r="P2828" s="25">
        <v>-532.09</v>
      </c>
      <c r="Q2828" s="25">
        <v>260.77</v>
      </c>
      <c r="R2828" s="25">
        <v>1538.7865489657133</v>
      </c>
      <c r="S2828" s="25">
        <v>-1032.6828631021447</v>
      </c>
      <c r="T2828" s="27">
        <v>506.10368586356867</v>
      </c>
    </row>
    <row r="2829" spans="1:20">
      <c r="A2829" s="28" t="s">
        <v>3322</v>
      </c>
      <c r="B2829" s="22" t="s">
        <v>865</v>
      </c>
      <c r="C2829" s="22" t="s">
        <v>32</v>
      </c>
      <c r="D2829" s="22" t="s">
        <v>99</v>
      </c>
      <c r="E2829" s="22" t="s">
        <v>26</v>
      </c>
      <c r="F2829" s="23">
        <v>42369</v>
      </c>
      <c r="G2829" s="24" t="s">
        <v>27</v>
      </c>
      <c r="H2829" s="25">
        <v>1506.44</v>
      </c>
      <c r="I2829" s="25">
        <v>-806.25</v>
      </c>
      <c r="J2829" s="25">
        <v>700.19</v>
      </c>
      <c r="K2829" s="41">
        <f t="shared" si="92"/>
        <v>2015</v>
      </c>
      <c r="L2829" s="42">
        <f t="shared" si="91"/>
        <v>201.79289302325583</v>
      </c>
      <c r="M2829" s="39">
        <f>(VLOOKUP(DATE(2005,12,1),IGPM!A:B,2,1)/VLOOKUP(DATE(YEAR(F2829),MONTH(F2829),1),IGPM!A:B,2,1))*H2829</f>
        <v>817.87755596035288</v>
      </c>
      <c r="N2829" s="26" t="s">
        <v>28</v>
      </c>
      <c r="O2829" s="26" t="s">
        <v>29</v>
      </c>
      <c r="P2829" s="25">
        <v>-806.25</v>
      </c>
      <c r="Q2829" s="25">
        <v>700.19</v>
      </c>
      <c r="R2829" s="25">
        <v>2923.7060878640737</v>
      </c>
      <c r="S2829" s="25">
        <v>-1564.7739261705804</v>
      </c>
      <c r="T2829" s="27">
        <v>1358.9321616934933</v>
      </c>
    </row>
    <row r="2830" spans="1:20">
      <c r="A2830" s="28" t="s">
        <v>3323</v>
      </c>
      <c r="B2830" s="22" t="s">
        <v>865</v>
      </c>
      <c r="C2830" s="22" t="s">
        <v>32</v>
      </c>
      <c r="D2830" s="22" t="s">
        <v>99</v>
      </c>
      <c r="E2830" s="22" t="s">
        <v>26</v>
      </c>
      <c r="F2830" s="23">
        <v>42369</v>
      </c>
      <c r="G2830" s="24" t="s">
        <v>27</v>
      </c>
      <c r="H2830" s="25">
        <v>1506.44</v>
      </c>
      <c r="I2830" s="25">
        <v>-806.25</v>
      </c>
      <c r="J2830" s="25">
        <v>700.19</v>
      </c>
      <c r="K2830" s="41">
        <f t="shared" si="92"/>
        <v>2015</v>
      </c>
      <c r="L2830" s="42">
        <f t="shared" si="91"/>
        <v>201.79289302325583</v>
      </c>
      <c r="M2830" s="39">
        <f>(VLOOKUP(DATE(2005,12,1),IGPM!A:B,2,1)/VLOOKUP(DATE(YEAR(F2830),MONTH(F2830),1),IGPM!A:B,2,1))*H2830</f>
        <v>817.87755596035288</v>
      </c>
      <c r="N2830" s="26" t="s">
        <v>28</v>
      </c>
      <c r="O2830" s="26" t="s">
        <v>29</v>
      </c>
      <c r="P2830" s="25">
        <v>-806.25</v>
      </c>
      <c r="Q2830" s="25">
        <v>700.19</v>
      </c>
      <c r="R2830" s="25">
        <v>2923.7060878640737</v>
      </c>
      <c r="S2830" s="25">
        <v>-1564.7739261705804</v>
      </c>
      <c r="T2830" s="27">
        <v>1358.9321616934933</v>
      </c>
    </row>
    <row r="2831" spans="1:20">
      <c r="A2831" s="28" t="s">
        <v>3324</v>
      </c>
      <c r="B2831" s="22" t="s">
        <v>53</v>
      </c>
      <c r="C2831" s="22" t="s">
        <v>32</v>
      </c>
      <c r="D2831" s="22" t="s">
        <v>99</v>
      </c>
      <c r="E2831" s="22" t="s">
        <v>26</v>
      </c>
      <c r="F2831" s="23">
        <v>42369</v>
      </c>
      <c r="G2831" s="24" t="s">
        <v>27</v>
      </c>
      <c r="H2831" s="25">
        <v>1189.3</v>
      </c>
      <c r="I2831" s="25">
        <v>-654.85</v>
      </c>
      <c r="J2831" s="25">
        <v>534.44999999999993</v>
      </c>
      <c r="K2831" s="41">
        <f t="shared" si="92"/>
        <v>2015</v>
      </c>
      <c r="L2831" s="42">
        <f t="shared" si="91"/>
        <v>196.14323890967395</v>
      </c>
      <c r="M2831" s="39">
        <f>(VLOOKUP(DATE(2005,12,1),IGPM!A:B,2,1)/VLOOKUP(DATE(YEAR(F2831),MONTH(F2831),1),IGPM!A:B,2,1))*H2831</f>
        <v>645.69566481482673</v>
      </c>
      <c r="N2831" s="26" t="s">
        <v>28</v>
      </c>
      <c r="O2831" s="26" t="s">
        <v>29</v>
      </c>
      <c r="P2831" s="25">
        <v>-654.85</v>
      </c>
      <c r="Q2831" s="25">
        <v>534.44999999999993</v>
      </c>
      <c r="R2831" s="25">
        <v>2308.1992314972667</v>
      </c>
      <c r="S2831" s="25">
        <v>-1270.9360689027035</v>
      </c>
      <c r="T2831" s="27">
        <v>1037.2631625945633</v>
      </c>
    </row>
    <row r="2832" spans="1:20">
      <c r="A2832" s="28" t="s">
        <v>3325</v>
      </c>
      <c r="B2832" s="22" t="s">
        <v>3326</v>
      </c>
      <c r="C2832" s="22" t="s">
        <v>32</v>
      </c>
      <c r="D2832" s="22" t="s">
        <v>99</v>
      </c>
      <c r="E2832" s="22" t="s">
        <v>26</v>
      </c>
      <c r="F2832" s="23">
        <v>42369</v>
      </c>
      <c r="G2832" s="24" t="s">
        <v>27</v>
      </c>
      <c r="H2832" s="25">
        <v>3852.1</v>
      </c>
      <c r="I2832" s="25">
        <v>-2359.5</v>
      </c>
      <c r="J2832" s="25">
        <v>1492.6</v>
      </c>
      <c r="K2832" s="41">
        <f t="shared" si="92"/>
        <v>2015</v>
      </c>
      <c r="L2832" s="42">
        <f t="shared" si="91"/>
        <v>176.31989828353466</v>
      </c>
      <c r="M2832" s="39">
        <f>(VLOOKUP(DATE(2005,12,1),IGPM!A:B,2,1)/VLOOKUP(DATE(YEAR(F2832),MONTH(F2832),1),IGPM!A:B,2,1))*H2832</f>
        <v>2091.3850756185943</v>
      </c>
      <c r="N2832" s="26" t="s">
        <v>28</v>
      </c>
      <c r="O2832" s="26" t="s">
        <v>29</v>
      </c>
      <c r="P2832" s="25">
        <v>-2359.5</v>
      </c>
      <c r="Q2832" s="25">
        <v>1492.6</v>
      </c>
      <c r="R2832" s="25">
        <v>7476.1744384517124</v>
      </c>
      <c r="S2832" s="25">
        <v>-4579.3290899838576</v>
      </c>
      <c r="T2832" s="27">
        <v>2896.8453484678548</v>
      </c>
    </row>
    <row r="2833" spans="1:20">
      <c r="A2833" s="28" t="s">
        <v>3327</v>
      </c>
      <c r="B2833" s="22" t="s">
        <v>314</v>
      </c>
      <c r="C2833" s="22" t="s">
        <v>32</v>
      </c>
      <c r="D2833" s="22" t="s">
        <v>99</v>
      </c>
      <c r="E2833" s="22" t="s">
        <v>26</v>
      </c>
      <c r="F2833" s="23">
        <v>42369</v>
      </c>
      <c r="G2833" s="24" t="s">
        <v>27</v>
      </c>
      <c r="H2833" s="25">
        <v>3852.1</v>
      </c>
      <c r="I2833" s="25">
        <v>-2226.37</v>
      </c>
      <c r="J2833" s="25">
        <v>1625.73</v>
      </c>
      <c r="K2833" s="41">
        <f t="shared" si="92"/>
        <v>2015</v>
      </c>
      <c r="L2833" s="42">
        <f t="shared" si="91"/>
        <v>186.86327968846149</v>
      </c>
      <c r="M2833" s="39">
        <f>(VLOOKUP(DATE(2005,12,1),IGPM!A:B,2,1)/VLOOKUP(DATE(YEAR(F2833),MONTH(F2833),1),IGPM!A:B,2,1))*H2833</f>
        <v>2091.3850756185943</v>
      </c>
      <c r="N2833" s="26" t="s">
        <v>28</v>
      </c>
      <c r="O2833" s="26" t="s">
        <v>29</v>
      </c>
      <c r="P2833" s="25">
        <v>-2226.37</v>
      </c>
      <c r="Q2833" s="25">
        <v>1625.73</v>
      </c>
      <c r="R2833" s="25">
        <v>7476.1744384517124</v>
      </c>
      <c r="S2833" s="25">
        <v>-4320.9497376848312</v>
      </c>
      <c r="T2833" s="27">
        <v>3155.2247007668811</v>
      </c>
    </row>
    <row r="2834" spans="1:20">
      <c r="A2834" s="28" t="s">
        <v>3328</v>
      </c>
      <c r="B2834" s="22" t="s">
        <v>821</v>
      </c>
      <c r="C2834" s="22" t="s">
        <v>32</v>
      </c>
      <c r="D2834" s="22" t="s">
        <v>105</v>
      </c>
      <c r="E2834" s="22" t="s">
        <v>26</v>
      </c>
      <c r="F2834" s="23">
        <v>42369</v>
      </c>
      <c r="G2834" s="24" t="s">
        <v>27</v>
      </c>
      <c r="H2834" s="25">
        <v>99108.08</v>
      </c>
      <c r="I2834" s="25">
        <v>-44702.01</v>
      </c>
      <c r="J2834" s="25">
        <v>54406.07</v>
      </c>
      <c r="K2834" s="41">
        <f t="shared" si="92"/>
        <v>2015</v>
      </c>
      <c r="L2834" s="42">
        <f t="shared" si="91"/>
        <v>239.44499676860167</v>
      </c>
      <c r="M2834" s="39">
        <f>(VLOOKUP(DATE(2005,12,1),IGPM!A:B,2,1)/VLOOKUP(DATE(YEAR(F2834),MONTH(F2834),1),IGPM!A:B,2,1))*H2834</f>
        <v>53807.834527975312</v>
      </c>
      <c r="N2834" s="26" t="s">
        <v>28</v>
      </c>
      <c r="O2834" s="26" t="s">
        <v>29</v>
      </c>
      <c r="P2834" s="25">
        <v>-44702.01</v>
      </c>
      <c r="Q2834" s="25">
        <v>54406.07</v>
      </c>
      <c r="R2834" s="25">
        <v>192349.44428753859</v>
      </c>
      <c r="S2834" s="25">
        <v>-86757.878691989521</v>
      </c>
      <c r="T2834" s="27">
        <v>105591.56559554907</v>
      </c>
    </row>
    <row r="2835" spans="1:20">
      <c r="A2835" s="28" t="s">
        <v>3329</v>
      </c>
      <c r="B2835" s="22" t="s">
        <v>53</v>
      </c>
      <c r="C2835" s="22" t="s">
        <v>32</v>
      </c>
      <c r="D2835" s="22" t="s">
        <v>25</v>
      </c>
      <c r="E2835" s="22" t="s">
        <v>26</v>
      </c>
      <c r="F2835" s="23">
        <v>42369</v>
      </c>
      <c r="G2835" s="24" t="s">
        <v>27</v>
      </c>
      <c r="H2835" s="25">
        <v>56.03</v>
      </c>
      <c r="I2835" s="25">
        <v>-25.18</v>
      </c>
      <c r="J2835" s="25">
        <v>30.85</v>
      </c>
      <c r="K2835" s="41">
        <f t="shared" si="92"/>
        <v>2015</v>
      </c>
      <c r="L2835" s="42">
        <f t="shared" si="91"/>
        <v>240.31930103256553</v>
      </c>
      <c r="M2835" s="39">
        <f>(VLOOKUP(DATE(2005,12,1),IGPM!A:B,2,1)/VLOOKUP(DATE(YEAR(F2835),MONTH(F2835),1),IGPM!A:B,2,1))*H2835</f>
        <v>30.419850415853649</v>
      </c>
      <c r="N2835" s="26" t="s">
        <v>28</v>
      </c>
      <c r="O2835" s="26" t="s">
        <v>29</v>
      </c>
      <c r="P2835" s="25">
        <v>-25.18</v>
      </c>
      <c r="Q2835" s="25">
        <v>30.85</v>
      </c>
      <c r="R2835" s="25">
        <v>108.74329684755054</v>
      </c>
      <c r="S2835" s="25">
        <v>-48.869466618263829</v>
      </c>
      <c r="T2835" s="27">
        <v>59.87383022928671</v>
      </c>
    </row>
    <row r="2836" spans="1:20">
      <c r="A2836" s="28" t="s">
        <v>3330</v>
      </c>
      <c r="B2836" s="22" t="s">
        <v>3331</v>
      </c>
      <c r="C2836" s="22" t="s">
        <v>32</v>
      </c>
      <c r="D2836" s="22" t="s">
        <v>25</v>
      </c>
      <c r="E2836" s="22" t="s">
        <v>26</v>
      </c>
      <c r="F2836" s="23">
        <v>42369</v>
      </c>
      <c r="G2836" s="24" t="s">
        <v>27</v>
      </c>
      <c r="H2836" s="25">
        <v>160492.81</v>
      </c>
      <c r="I2836" s="25">
        <v>-90738.45</v>
      </c>
      <c r="J2836" s="25">
        <v>69754.36</v>
      </c>
      <c r="K2836" s="41">
        <f t="shared" si="92"/>
        <v>2015</v>
      </c>
      <c r="L2836" s="42">
        <f t="shared" si="91"/>
        <v>191.02401991658442</v>
      </c>
      <c r="M2836" s="39">
        <f>(VLOOKUP(DATE(2005,12,1),IGPM!A:B,2,1)/VLOOKUP(DATE(YEAR(F2836),MONTH(F2836),1),IGPM!A:B,2,1))*H2836</f>
        <v>87134.879047296461</v>
      </c>
      <c r="N2836" s="26" t="s">
        <v>28</v>
      </c>
      <c r="O2836" s="26" t="s">
        <v>29</v>
      </c>
      <c r="P2836" s="25">
        <v>-90738.45</v>
      </c>
      <c r="Q2836" s="25">
        <v>69754.36</v>
      </c>
      <c r="R2836" s="25">
        <v>311485.2271948515</v>
      </c>
      <c r="S2836" s="25">
        <v>-176105.62562621135</v>
      </c>
      <c r="T2836" s="27">
        <v>135379.60156864015</v>
      </c>
    </row>
    <row r="2837" spans="1:20">
      <c r="A2837" s="28" t="s">
        <v>3332</v>
      </c>
      <c r="B2837" s="22" t="s">
        <v>3331</v>
      </c>
      <c r="C2837" s="22" t="s">
        <v>32</v>
      </c>
      <c r="D2837" s="22" t="s">
        <v>25</v>
      </c>
      <c r="E2837" s="22" t="s">
        <v>26</v>
      </c>
      <c r="F2837" s="23">
        <v>42369</v>
      </c>
      <c r="G2837" s="24" t="s">
        <v>27</v>
      </c>
      <c r="H2837" s="25">
        <v>160444.67000000001</v>
      </c>
      <c r="I2837" s="25">
        <v>-90711.24</v>
      </c>
      <c r="J2837" s="25">
        <v>69733.430000000008</v>
      </c>
      <c r="K2837" s="41">
        <f t="shared" si="92"/>
        <v>2015</v>
      </c>
      <c r="L2837" s="42">
        <f t="shared" si="91"/>
        <v>191.02400496344225</v>
      </c>
      <c r="M2837" s="39">
        <f>(VLOOKUP(DATE(2005,12,1),IGPM!A:B,2,1)/VLOOKUP(DATE(YEAR(F2837),MONTH(F2837),1),IGPM!A:B,2,1))*H2837</f>
        <v>87108.742841709827</v>
      </c>
      <c r="N2837" s="26" t="s">
        <v>28</v>
      </c>
      <c r="O2837" s="26" t="s">
        <v>29</v>
      </c>
      <c r="P2837" s="25">
        <v>-90711.24</v>
      </c>
      <c r="Q2837" s="25">
        <v>69733.430000000008</v>
      </c>
      <c r="R2837" s="25">
        <v>311391.79684842564</v>
      </c>
      <c r="S2837" s="25">
        <v>-176052.81632570768</v>
      </c>
      <c r="T2837" s="27">
        <v>135338.98052271796</v>
      </c>
    </row>
    <row r="2838" spans="1:20">
      <c r="A2838" s="28" t="s">
        <v>3333</v>
      </c>
      <c r="B2838" s="22" t="s">
        <v>3331</v>
      </c>
      <c r="C2838" s="22" t="s">
        <v>32</v>
      </c>
      <c r="D2838" s="22" t="s">
        <v>25</v>
      </c>
      <c r="E2838" s="22" t="s">
        <v>26</v>
      </c>
      <c r="F2838" s="23">
        <v>42369</v>
      </c>
      <c r="G2838" s="24" t="s">
        <v>27</v>
      </c>
      <c r="H2838" s="25">
        <v>160444.66</v>
      </c>
      <c r="I2838" s="25">
        <v>-90711.24</v>
      </c>
      <c r="J2838" s="25">
        <v>69733.42</v>
      </c>
      <c r="K2838" s="41">
        <f t="shared" si="92"/>
        <v>2015</v>
      </c>
      <c r="L2838" s="42">
        <f t="shared" si="91"/>
        <v>191.0239930575307</v>
      </c>
      <c r="M2838" s="39">
        <f>(VLOOKUP(DATE(2005,12,1),IGPM!A:B,2,1)/VLOOKUP(DATE(YEAR(F2838),MONTH(F2838),1),IGPM!A:B,2,1))*H2838</f>
        <v>87108.737412502189</v>
      </c>
      <c r="N2838" s="26" t="s">
        <v>28</v>
      </c>
      <c r="O2838" s="26" t="s">
        <v>29</v>
      </c>
      <c r="P2838" s="25">
        <v>-90711.24</v>
      </c>
      <c r="Q2838" s="25">
        <v>69733.42</v>
      </c>
      <c r="R2838" s="25">
        <v>311391.77744037693</v>
      </c>
      <c r="S2838" s="25">
        <v>-176052.81632570768</v>
      </c>
      <c r="T2838" s="27">
        <v>135338.96111466925</v>
      </c>
    </row>
    <row r="2839" spans="1:20">
      <c r="A2839" s="28" t="s">
        <v>3334</v>
      </c>
      <c r="B2839" s="22" t="s">
        <v>68</v>
      </c>
      <c r="C2839" s="22" t="s">
        <v>69</v>
      </c>
      <c r="D2839" s="22" t="s">
        <v>25</v>
      </c>
      <c r="E2839" s="22" t="s">
        <v>26</v>
      </c>
      <c r="F2839" s="23">
        <v>42369</v>
      </c>
      <c r="G2839" s="24" t="s">
        <v>27</v>
      </c>
      <c r="H2839" s="25">
        <v>3852.1</v>
      </c>
      <c r="I2839" s="25">
        <v>-1462.69</v>
      </c>
      <c r="J2839" s="25">
        <v>2389.41</v>
      </c>
      <c r="K2839" s="41">
        <f t="shared" si="92"/>
        <v>2015</v>
      </c>
      <c r="L2839" s="42">
        <f t="shared" si="91"/>
        <v>284.42581818430426</v>
      </c>
      <c r="M2839" s="39">
        <f>(VLOOKUP(DATE(2005,12,1),IGPM!A:B,2,1)/VLOOKUP(DATE(YEAR(F2839),MONTH(F2839),1),IGPM!A:B,2,1))*H2839</f>
        <v>2091.3850756185943</v>
      </c>
      <c r="N2839" s="26" t="s">
        <v>28</v>
      </c>
      <c r="O2839" s="26" t="s">
        <v>29</v>
      </c>
      <c r="P2839" s="25">
        <v>-1462.69</v>
      </c>
      <c r="Q2839" s="25">
        <v>2389.41</v>
      </c>
      <c r="R2839" s="25">
        <v>7476.1744384517124</v>
      </c>
      <c r="S2839" s="25">
        <v>-2838.7958748160577</v>
      </c>
      <c r="T2839" s="27">
        <v>4637.3785636356552</v>
      </c>
    </row>
    <row r="2840" spans="1:20">
      <c r="A2840" s="28" t="s">
        <v>3335</v>
      </c>
      <c r="B2840" s="22" t="s">
        <v>68</v>
      </c>
      <c r="C2840" s="22" t="s">
        <v>69</v>
      </c>
      <c r="D2840" s="22" t="s">
        <v>25</v>
      </c>
      <c r="E2840" s="22" t="s">
        <v>26</v>
      </c>
      <c r="F2840" s="23">
        <v>42369</v>
      </c>
      <c r="G2840" s="24" t="s">
        <v>27</v>
      </c>
      <c r="H2840" s="25">
        <v>127424.69</v>
      </c>
      <c r="I2840" s="25">
        <v>-56180.07</v>
      </c>
      <c r="J2840" s="25">
        <v>71244.62</v>
      </c>
      <c r="K2840" s="41">
        <f t="shared" si="92"/>
        <v>2015</v>
      </c>
      <c r="L2840" s="42">
        <f t="shared" si="91"/>
        <v>244.95993899615999</v>
      </c>
      <c r="M2840" s="39">
        <f>(VLOOKUP(DATE(2005,12,1),IGPM!A:B,2,1)/VLOOKUP(DATE(YEAR(F2840),MONTH(F2840),1),IGPM!A:B,2,1))*H2840</f>
        <v>69181.510067580268</v>
      </c>
      <c r="N2840" s="26" t="s">
        <v>28</v>
      </c>
      <c r="O2840" s="26" t="s">
        <v>29</v>
      </c>
      <c r="P2840" s="25">
        <v>-56180.07</v>
      </c>
      <c r="Q2840" s="25">
        <v>71244.62</v>
      </c>
      <c r="R2840" s="25">
        <v>247306.4588680547</v>
      </c>
      <c r="S2840" s="25">
        <v>-109034.55343434175</v>
      </c>
      <c r="T2840" s="27">
        <v>138271.90543371293</v>
      </c>
    </row>
    <row r="2841" spans="1:20">
      <c r="A2841" s="28" t="s">
        <v>3336</v>
      </c>
      <c r="B2841" s="22" t="s">
        <v>90</v>
      </c>
      <c r="C2841" s="22" t="s">
        <v>91</v>
      </c>
      <c r="D2841" s="22" t="s">
        <v>25</v>
      </c>
      <c r="E2841" s="22" t="s">
        <v>26</v>
      </c>
      <c r="F2841" s="23">
        <v>42369</v>
      </c>
      <c r="G2841" s="24" t="s">
        <v>27</v>
      </c>
      <c r="H2841" s="25">
        <v>3852.1</v>
      </c>
      <c r="I2841" s="25">
        <v>-1394.16</v>
      </c>
      <c r="J2841" s="25">
        <v>2457.9399999999996</v>
      </c>
      <c r="K2841" s="41">
        <f t="shared" si="92"/>
        <v>2015</v>
      </c>
      <c r="L2841" s="42">
        <f t="shared" si="91"/>
        <v>298.40678257875703</v>
      </c>
      <c r="M2841" s="39">
        <f>(VLOOKUP(DATE(2005,12,1),IGPM!A:B,2,1)/VLOOKUP(DATE(YEAR(F2841),MONTH(F2841),1),IGPM!A:B,2,1))*H2841</f>
        <v>2091.3850756185943</v>
      </c>
      <c r="N2841" s="26" t="s">
        <v>28</v>
      </c>
      <c r="O2841" s="26" t="s">
        <v>29</v>
      </c>
      <c r="P2841" s="25">
        <v>-1394.16</v>
      </c>
      <c r="Q2841" s="25">
        <v>2457.9399999999996</v>
      </c>
      <c r="R2841" s="25">
        <v>7476.1744384517124</v>
      </c>
      <c r="S2841" s="25">
        <v>-2705.7925170976455</v>
      </c>
      <c r="T2841" s="27">
        <v>4770.3819213540664</v>
      </c>
    </row>
    <row r="2842" spans="1:20">
      <c r="A2842" s="28" t="s">
        <v>3337</v>
      </c>
      <c r="B2842" s="22" t="s">
        <v>61</v>
      </c>
      <c r="C2842" s="22" t="s">
        <v>32</v>
      </c>
      <c r="D2842" s="22" t="s">
        <v>33</v>
      </c>
      <c r="E2842" s="22" t="s">
        <v>26</v>
      </c>
      <c r="F2842" s="23">
        <v>42369</v>
      </c>
      <c r="G2842" s="24" t="s">
        <v>27</v>
      </c>
      <c r="H2842" s="25">
        <v>43300.32</v>
      </c>
      <c r="I2842" s="25">
        <v>-19274.53</v>
      </c>
      <c r="J2842" s="25">
        <v>24025.79</v>
      </c>
      <c r="K2842" s="41">
        <f t="shared" si="92"/>
        <v>2015</v>
      </c>
      <c r="L2842" s="42">
        <f t="shared" si="91"/>
        <v>242.62249507510688</v>
      </c>
      <c r="M2842" s="39">
        <f>(VLOOKUP(DATE(2005,12,1),IGPM!A:B,2,1)/VLOOKUP(DATE(YEAR(F2842),MONTH(F2842),1),IGPM!A:B,2,1))*H2842</f>
        <v>23508.642822748458</v>
      </c>
      <c r="N2842" s="26" t="s">
        <v>28</v>
      </c>
      <c r="O2842" s="26" t="s">
        <v>29</v>
      </c>
      <c r="P2842" s="25">
        <v>-19274.53</v>
      </c>
      <c r="Q2842" s="25">
        <v>24025.79</v>
      </c>
      <c r="R2842" s="25">
        <v>84037.471914223264</v>
      </c>
      <c r="S2842" s="25">
        <v>-37408.101684580019</v>
      </c>
      <c r="T2842" s="27">
        <v>46629.370229643246</v>
      </c>
    </row>
    <row r="2843" spans="1:20">
      <c r="A2843" s="28" t="s">
        <v>3338</v>
      </c>
      <c r="B2843" s="22" t="s">
        <v>2413</v>
      </c>
      <c r="C2843" s="22" t="s">
        <v>32</v>
      </c>
      <c r="D2843" s="22" t="s">
        <v>33</v>
      </c>
      <c r="E2843" s="22" t="s">
        <v>26</v>
      </c>
      <c r="F2843" s="23">
        <v>42369</v>
      </c>
      <c r="G2843" s="24" t="s">
        <v>27</v>
      </c>
      <c r="H2843" s="25">
        <v>15476.44</v>
      </c>
      <c r="I2843" s="25">
        <v>-6757.63</v>
      </c>
      <c r="J2843" s="25">
        <v>8718.8100000000013</v>
      </c>
      <c r="K2843" s="41">
        <f t="shared" si="92"/>
        <v>2015</v>
      </c>
      <c r="L2843" s="42">
        <f t="shared" si="91"/>
        <v>247.34345029248422</v>
      </c>
      <c r="M2843" s="39">
        <f>(VLOOKUP(DATE(2005,12,1),IGPM!A:B,2,1)/VLOOKUP(DATE(YEAR(F2843),MONTH(F2843),1),IGPM!A:B,2,1))*H2843</f>
        <v>8402.4806312677865</v>
      </c>
      <c r="N2843" s="26" t="s">
        <v>28</v>
      </c>
      <c r="O2843" s="26" t="s">
        <v>29</v>
      </c>
      <c r="P2843" s="25">
        <v>-6757.63</v>
      </c>
      <c r="Q2843" s="25">
        <v>8718.8100000000013</v>
      </c>
      <c r="R2843" s="25">
        <v>30036.750117139127</v>
      </c>
      <c r="S2843" s="25">
        <v>-13115.2412114209</v>
      </c>
      <c r="T2843" s="27">
        <v>16921.508905718227</v>
      </c>
    </row>
    <row r="2844" spans="1:20">
      <c r="A2844" s="28" t="s">
        <v>3339</v>
      </c>
      <c r="B2844" s="22" t="s">
        <v>61</v>
      </c>
      <c r="C2844" s="22" t="s">
        <v>32</v>
      </c>
      <c r="D2844" s="22" t="s">
        <v>33</v>
      </c>
      <c r="E2844" s="22" t="s">
        <v>26</v>
      </c>
      <c r="F2844" s="23">
        <v>42369</v>
      </c>
      <c r="G2844" s="24" t="s">
        <v>27</v>
      </c>
      <c r="H2844" s="25">
        <v>42578.25</v>
      </c>
      <c r="I2844" s="25">
        <v>-20622.2</v>
      </c>
      <c r="J2844" s="25">
        <v>21956.05</v>
      </c>
      <c r="K2844" s="41">
        <f t="shared" si="92"/>
        <v>2015</v>
      </c>
      <c r="L2844" s="42">
        <f t="shared" si="91"/>
        <v>222.98547196710339</v>
      </c>
      <c r="M2844" s="39">
        <f>(VLOOKUP(DATE(2005,12,1),IGPM!A:B,2,1)/VLOOKUP(DATE(YEAR(F2844),MONTH(F2844),1),IGPM!A:B,2,1))*H2844</f>
        <v>23116.616026571846</v>
      </c>
      <c r="N2844" s="26" t="s">
        <v>28</v>
      </c>
      <c r="O2844" s="26" t="s">
        <v>29</v>
      </c>
      <c r="P2844" s="25">
        <v>-20622.2</v>
      </c>
      <c r="Q2844" s="25">
        <v>21956.05</v>
      </c>
      <c r="R2844" s="25">
        <v>82636.074941981424</v>
      </c>
      <c r="S2844" s="25">
        <v>-40023.666183286761</v>
      </c>
      <c r="T2844" s="27">
        <v>42612.408758694663</v>
      </c>
    </row>
    <row r="2845" spans="1:20">
      <c r="A2845" s="28" t="s">
        <v>3340</v>
      </c>
      <c r="B2845" s="22" t="s">
        <v>61</v>
      </c>
      <c r="C2845" s="22" t="s">
        <v>32</v>
      </c>
      <c r="D2845" s="22" t="s">
        <v>33</v>
      </c>
      <c r="E2845" s="22" t="s">
        <v>26</v>
      </c>
      <c r="F2845" s="23">
        <v>42369</v>
      </c>
      <c r="G2845" s="24" t="s">
        <v>27</v>
      </c>
      <c r="H2845" s="25">
        <v>42578.25</v>
      </c>
      <c r="I2845" s="25">
        <v>-20622.2</v>
      </c>
      <c r="J2845" s="25">
        <v>21956.05</v>
      </c>
      <c r="K2845" s="41">
        <f t="shared" si="92"/>
        <v>2015</v>
      </c>
      <c r="L2845" s="42">
        <f t="shared" si="91"/>
        <v>222.98547196710339</v>
      </c>
      <c r="M2845" s="39">
        <f>(VLOOKUP(DATE(2005,12,1),IGPM!A:B,2,1)/VLOOKUP(DATE(YEAR(F2845),MONTH(F2845),1),IGPM!A:B,2,1))*H2845</f>
        <v>23116.616026571846</v>
      </c>
      <c r="N2845" s="26" t="s">
        <v>28</v>
      </c>
      <c r="O2845" s="26" t="s">
        <v>29</v>
      </c>
      <c r="P2845" s="25">
        <v>-20622.2</v>
      </c>
      <c r="Q2845" s="25">
        <v>21956.05</v>
      </c>
      <c r="R2845" s="25">
        <v>82636.074941981424</v>
      </c>
      <c r="S2845" s="25">
        <v>-40023.666183286761</v>
      </c>
      <c r="T2845" s="27">
        <v>42612.408758694663</v>
      </c>
    </row>
    <row r="2846" spans="1:20">
      <c r="A2846" s="28" t="s">
        <v>3341</v>
      </c>
      <c r="B2846" s="22" t="s">
        <v>243</v>
      </c>
      <c r="C2846" s="22" t="s">
        <v>24</v>
      </c>
      <c r="D2846" s="22" t="s">
        <v>33</v>
      </c>
      <c r="E2846" s="22" t="s">
        <v>26</v>
      </c>
      <c r="F2846" s="23">
        <v>42369</v>
      </c>
      <c r="G2846" s="24" t="s">
        <v>27</v>
      </c>
      <c r="H2846" s="25">
        <v>34924.269999999997</v>
      </c>
      <c r="I2846" s="25">
        <v>-34924.269999999997</v>
      </c>
      <c r="J2846" s="25">
        <v>0</v>
      </c>
      <c r="K2846" s="41">
        <f t="shared" si="92"/>
        <v>2015</v>
      </c>
      <c r="L2846" s="42">
        <f t="shared" si="91"/>
        <v>108</v>
      </c>
      <c r="M2846" s="39">
        <f>(VLOOKUP(DATE(2005,12,1),IGPM!A:B,2,1)/VLOOKUP(DATE(YEAR(F2846),MONTH(F2846),1),IGPM!A:B,2,1))*H2846</f>
        <v>18961.111356110745</v>
      </c>
      <c r="N2846" s="26" t="s">
        <v>28</v>
      </c>
      <c r="O2846" s="26" t="s">
        <v>29</v>
      </c>
      <c r="P2846" s="25">
        <v>-34924.269999999997</v>
      </c>
      <c r="Q2846" s="25">
        <v>0</v>
      </c>
      <c r="R2846" s="25">
        <v>67781.193285632762</v>
      </c>
      <c r="S2846" s="25">
        <v>-67781.193285632762</v>
      </c>
      <c r="T2846" s="27">
        <v>0</v>
      </c>
    </row>
    <row r="2847" spans="1:20">
      <c r="A2847" s="28" t="s">
        <v>3342</v>
      </c>
      <c r="B2847" s="22" t="s">
        <v>68</v>
      </c>
      <c r="C2847" s="22" t="s">
        <v>69</v>
      </c>
      <c r="D2847" s="22" t="s">
        <v>33</v>
      </c>
      <c r="E2847" s="22" t="s">
        <v>26</v>
      </c>
      <c r="F2847" s="23">
        <v>42369</v>
      </c>
      <c r="G2847" s="24" t="s">
        <v>27</v>
      </c>
      <c r="H2847" s="25">
        <v>3852.1</v>
      </c>
      <c r="I2847" s="25">
        <v>-1636.34</v>
      </c>
      <c r="J2847" s="25">
        <v>2215.7600000000002</v>
      </c>
      <c r="K2847" s="41">
        <f t="shared" si="92"/>
        <v>2015</v>
      </c>
      <c r="L2847" s="42">
        <f t="shared" si="91"/>
        <v>254.24227238837898</v>
      </c>
      <c r="M2847" s="39">
        <f>(VLOOKUP(DATE(2005,12,1),IGPM!A:B,2,1)/VLOOKUP(DATE(YEAR(F2847),MONTH(F2847),1),IGPM!A:B,2,1))*H2847</f>
        <v>2091.3850756185943</v>
      </c>
      <c r="N2847" s="26" t="s">
        <v>28</v>
      </c>
      <c r="O2847" s="26" t="s">
        <v>29</v>
      </c>
      <c r="P2847" s="25">
        <v>-1636.34</v>
      </c>
      <c r="Q2847" s="25">
        <v>2215.7600000000002</v>
      </c>
      <c r="R2847" s="25">
        <v>7476.1744384517124</v>
      </c>
      <c r="S2847" s="25">
        <v>-3175.8166404340682</v>
      </c>
      <c r="T2847" s="27">
        <v>4300.3577980176442</v>
      </c>
    </row>
    <row r="2848" spans="1:20">
      <c r="A2848" s="28" t="s">
        <v>3343</v>
      </c>
      <c r="B2848" s="22" t="s">
        <v>68</v>
      </c>
      <c r="C2848" s="22" t="s">
        <v>69</v>
      </c>
      <c r="D2848" s="22" t="s">
        <v>33</v>
      </c>
      <c r="E2848" s="22" t="s">
        <v>26</v>
      </c>
      <c r="F2848" s="23">
        <v>42369</v>
      </c>
      <c r="G2848" s="24" t="s">
        <v>27</v>
      </c>
      <c r="H2848" s="25">
        <v>3852.1</v>
      </c>
      <c r="I2848" s="25">
        <v>-1592.24</v>
      </c>
      <c r="J2848" s="25">
        <v>2259.8599999999997</v>
      </c>
      <c r="K2848" s="41">
        <f t="shared" si="92"/>
        <v>2015</v>
      </c>
      <c r="L2848" s="42">
        <f t="shared" si="91"/>
        <v>261.28397728985573</v>
      </c>
      <c r="M2848" s="39">
        <f>(VLOOKUP(DATE(2005,12,1),IGPM!A:B,2,1)/VLOOKUP(DATE(YEAR(F2848),MONTH(F2848),1),IGPM!A:B,2,1))*H2848</f>
        <v>2091.3850756185943</v>
      </c>
      <c r="N2848" s="26" t="s">
        <v>28</v>
      </c>
      <c r="O2848" s="26" t="s">
        <v>29</v>
      </c>
      <c r="P2848" s="25">
        <v>-1592.24</v>
      </c>
      <c r="Q2848" s="25">
        <v>2259.8599999999997</v>
      </c>
      <c r="R2848" s="25">
        <v>7476.1744384517124</v>
      </c>
      <c r="S2848" s="25">
        <v>-3090.2271456816684</v>
      </c>
      <c r="T2848" s="27">
        <v>4385.9472927700444</v>
      </c>
    </row>
    <row r="2849" spans="1:20">
      <c r="A2849" s="28" t="s">
        <v>3344</v>
      </c>
      <c r="B2849" s="22" t="s">
        <v>68</v>
      </c>
      <c r="C2849" s="22" t="s">
        <v>69</v>
      </c>
      <c r="D2849" s="22" t="s">
        <v>33</v>
      </c>
      <c r="E2849" s="22" t="s">
        <v>26</v>
      </c>
      <c r="F2849" s="23">
        <v>42369</v>
      </c>
      <c r="G2849" s="24" t="s">
        <v>27</v>
      </c>
      <c r="H2849" s="25">
        <v>56.03</v>
      </c>
      <c r="I2849" s="25">
        <v>-24.05</v>
      </c>
      <c r="J2849" s="25">
        <v>31.98</v>
      </c>
      <c r="K2849" s="41">
        <f t="shared" si="92"/>
        <v>2015</v>
      </c>
      <c r="L2849" s="42">
        <f t="shared" si="91"/>
        <v>251.61081081081079</v>
      </c>
      <c r="M2849" s="39">
        <f>(VLOOKUP(DATE(2005,12,1),IGPM!A:B,2,1)/VLOOKUP(DATE(YEAR(F2849),MONTH(F2849),1),IGPM!A:B,2,1))*H2849</f>
        <v>30.419850415853649</v>
      </c>
      <c r="N2849" s="26" t="s">
        <v>28</v>
      </c>
      <c r="O2849" s="26" t="s">
        <v>29</v>
      </c>
      <c r="P2849" s="25">
        <v>-24.05</v>
      </c>
      <c r="Q2849" s="25">
        <v>31.98</v>
      </c>
      <c r="R2849" s="25">
        <v>108.74329684755054</v>
      </c>
      <c r="S2849" s="25">
        <v>-46.67635711553794</v>
      </c>
      <c r="T2849" s="27">
        <v>62.0669397320126</v>
      </c>
    </row>
    <row r="2850" spans="1:20">
      <c r="A2850" s="28" t="s">
        <v>3345</v>
      </c>
      <c r="B2850" s="22" t="s">
        <v>90</v>
      </c>
      <c r="C2850" s="22" t="s">
        <v>91</v>
      </c>
      <c r="D2850" s="22" t="s">
        <v>33</v>
      </c>
      <c r="E2850" s="22" t="s">
        <v>26</v>
      </c>
      <c r="F2850" s="23">
        <v>42369</v>
      </c>
      <c r="G2850" s="24" t="s">
        <v>27</v>
      </c>
      <c r="H2850" s="25">
        <v>38654.99</v>
      </c>
      <c r="I2850" s="25">
        <v>-13779.85</v>
      </c>
      <c r="J2850" s="25">
        <v>24875.14</v>
      </c>
      <c r="K2850" s="41">
        <f t="shared" si="92"/>
        <v>2015</v>
      </c>
      <c r="L2850" s="42">
        <f t="shared" si="91"/>
        <v>302.95967808067581</v>
      </c>
      <c r="M2850" s="39">
        <f>(VLOOKUP(DATE(2005,12,1),IGPM!A:B,2,1)/VLOOKUP(DATE(YEAR(F2850),MONTH(F2850),1),IGPM!A:B,2,1))*H2850</f>
        <v>20986.596709375666</v>
      </c>
      <c r="N2850" s="26" t="s">
        <v>28</v>
      </c>
      <c r="O2850" s="26" t="s">
        <v>29</v>
      </c>
      <c r="P2850" s="25">
        <v>-13779.85</v>
      </c>
      <c r="Q2850" s="25">
        <v>24875.14</v>
      </c>
      <c r="R2850" s="25">
        <v>75021.792829004058</v>
      </c>
      <c r="S2850" s="25">
        <v>-26743.999983307502</v>
      </c>
      <c r="T2850" s="27">
        <v>48277.79284569656</v>
      </c>
    </row>
    <row r="2851" spans="1:20">
      <c r="A2851" s="28" t="s">
        <v>3346</v>
      </c>
      <c r="B2851" s="22" t="s">
        <v>787</v>
      </c>
      <c r="C2851" s="22" t="s">
        <v>91</v>
      </c>
      <c r="D2851" s="22" t="s">
        <v>33</v>
      </c>
      <c r="E2851" s="22" t="s">
        <v>26</v>
      </c>
      <c r="F2851" s="23">
        <v>42369</v>
      </c>
      <c r="G2851" s="24" t="s">
        <v>27</v>
      </c>
      <c r="H2851" s="25">
        <v>23178.55</v>
      </c>
      <c r="I2851" s="25">
        <v>-8262.75</v>
      </c>
      <c r="J2851" s="25">
        <v>14915.8</v>
      </c>
      <c r="K2851" s="41">
        <f t="shared" si="92"/>
        <v>2015</v>
      </c>
      <c r="L2851" s="42">
        <f t="shared" si="91"/>
        <v>302.9600798765544</v>
      </c>
      <c r="M2851" s="39">
        <f>(VLOOKUP(DATE(2005,12,1),IGPM!A:B,2,1)/VLOOKUP(DATE(YEAR(F2851),MONTH(F2851),1),IGPM!A:B,2,1))*H2851</f>
        <v>12584.116078107882</v>
      </c>
      <c r="N2851" s="26" t="s">
        <v>28</v>
      </c>
      <c r="O2851" s="26" t="s">
        <v>29</v>
      </c>
      <c r="P2851" s="25">
        <v>-8262.75</v>
      </c>
      <c r="Q2851" s="25">
        <v>14915.8</v>
      </c>
      <c r="R2851" s="25">
        <v>44985.042711864939</v>
      </c>
      <c r="S2851" s="25">
        <v>-16036.38543685701</v>
      </c>
      <c r="T2851" s="27">
        <v>28948.657275007929</v>
      </c>
    </row>
    <row r="2852" spans="1:20">
      <c r="A2852" s="28" t="s">
        <v>3347</v>
      </c>
      <c r="B2852" s="22" t="s">
        <v>113</v>
      </c>
      <c r="C2852" s="22" t="s">
        <v>533</v>
      </c>
      <c r="D2852" s="22" t="s">
        <v>260</v>
      </c>
      <c r="E2852" s="22" t="s">
        <v>26</v>
      </c>
      <c r="F2852" s="23">
        <v>42391</v>
      </c>
      <c r="G2852" s="24" t="s">
        <v>27</v>
      </c>
      <c r="H2852" s="25">
        <v>384980.3</v>
      </c>
      <c r="I2852" s="25">
        <v>-167684.15</v>
      </c>
      <c r="J2852" s="25">
        <v>217296.15</v>
      </c>
      <c r="K2852" s="41">
        <f t="shared" si="92"/>
        <v>2016</v>
      </c>
      <c r="L2852" s="42">
        <f t="shared" si="91"/>
        <v>245.65763729010763</v>
      </c>
      <c r="M2852" s="39">
        <f>(VLOOKUP(DATE(2005,12,1),IGPM!A:B,2,1)/VLOOKUP(DATE(YEAR(F2852),MONTH(F2852),1),IGPM!A:B,2,1))*H2852</f>
        <v>206663.95920552511</v>
      </c>
      <c r="N2852" s="26" t="s">
        <v>28</v>
      </c>
      <c r="O2852" s="26" t="s">
        <v>29</v>
      </c>
      <c r="P2852" s="25">
        <v>-167684.15</v>
      </c>
      <c r="Q2852" s="25">
        <v>217296.15</v>
      </c>
      <c r="R2852" s="25">
        <v>738771.55726789078</v>
      </c>
      <c r="S2852" s="25">
        <v>-321783.42794330668</v>
      </c>
      <c r="T2852" s="27">
        <v>416988.12932458409</v>
      </c>
    </row>
    <row r="2853" spans="1:20">
      <c r="A2853" s="28" t="s">
        <v>3348</v>
      </c>
      <c r="B2853" s="22" t="s">
        <v>220</v>
      </c>
      <c r="C2853" s="22" t="s">
        <v>533</v>
      </c>
      <c r="D2853" s="22" t="s">
        <v>260</v>
      </c>
      <c r="E2853" s="22" t="s">
        <v>26</v>
      </c>
      <c r="F2853" s="23">
        <v>42391</v>
      </c>
      <c r="G2853" s="24" t="s">
        <v>27</v>
      </c>
      <c r="H2853" s="25">
        <v>18399.79</v>
      </c>
      <c r="I2853" s="25">
        <v>-8180.64</v>
      </c>
      <c r="J2853" s="25">
        <v>10219.150000000001</v>
      </c>
      <c r="K2853" s="41">
        <f t="shared" si="92"/>
        <v>2016</v>
      </c>
      <c r="L2853" s="42">
        <f t="shared" si="91"/>
        <v>240.6630202526942</v>
      </c>
      <c r="M2853" s="39">
        <f>(VLOOKUP(DATE(2005,12,1),IGPM!A:B,2,1)/VLOOKUP(DATE(YEAR(F2853),MONTH(F2853),1),IGPM!A:B,2,1))*H2853</f>
        <v>9877.3195666121846</v>
      </c>
      <c r="N2853" s="26" t="s">
        <v>28</v>
      </c>
      <c r="O2853" s="26" t="s">
        <v>29</v>
      </c>
      <c r="P2853" s="25">
        <v>-8180.64</v>
      </c>
      <c r="Q2853" s="25">
        <v>10219.150000000001</v>
      </c>
      <c r="R2853" s="25">
        <v>35308.927526167354</v>
      </c>
      <c r="S2853" s="25">
        <v>-15698.528346120564</v>
      </c>
      <c r="T2853" s="27">
        <v>19610.399180046792</v>
      </c>
    </row>
    <row r="2854" spans="1:20">
      <c r="A2854" s="28" t="s">
        <v>3349</v>
      </c>
      <c r="B2854" s="22" t="s">
        <v>113</v>
      </c>
      <c r="C2854" s="22" t="s">
        <v>533</v>
      </c>
      <c r="D2854" s="22" t="s">
        <v>260</v>
      </c>
      <c r="E2854" s="22" t="s">
        <v>26</v>
      </c>
      <c r="F2854" s="23">
        <v>42391</v>
      </c>
      <c r="G2854" s="24" t="s">
        <v>27</v>
      </c>
      <c r="H2854" s="25">
        <v>384980.3</v>
      </c>
      <c r="I2854" s="25">
        <v>-167684.15</v>
      </c>
      <c r="J2854" s="25">
        <v>217296.15</v>
      </c>
      <c r="K2854" s="41">
        <f t="shared" si="92"/>
        <v>2016</v>
      </c>
      <c r="L2854" s="42">
        <f t="shared" si="91"/>
        <v>245.65763729010763</v>
      </c>
      <c r="M2854" s="39">
        <f>(VLOOKUP(DATE(2005,12,1),IGPM!A:B,2,1)/VLOOKUP(DATE(YEAR(F2854),MONTH(F2854),1),IGPM!A:B,2,1))*H2854</f>
        <v>206663.95920552511</v>
      </c>
      <c r="N2854" s="26" t="s">
        <v>28</v>
      </c>
      <c r="O2854" s="26" t="s">
        <v>29</v>
      </c>
      <c r="P2854" s="25">
        <v>-167684.15</v>
      </c>
      <c r="Q2854" s="25">
        <v>217296.15</v>
      </c>
      <c r="R2854" s="25">
        <v>738771.55726789078</v>
      </c>
      <c r="S2854" s="25">
        <v>-321783.42794330668</v>
      </c>
      <c r="T2854" s="27">
        <v>416988.12932458409</v>
      </c>
    </row>
    <row r="2855" spans="1:20">
      <c r="A2855" s="28" t="s">
        <v>3350</v>
      </c>
      <c r="B2855" s="22" t="s">
        <v>220</v>
      </c>
      <c r="C2855" s="22" t="s">
        <v>533</v>
      </c>
      <c r="D2855" s="22" t="s">
        <v>260</v>
      </c>
      <c r="E2855" s="22" t="s">
        <v>26</v>
      </c>
      <c r="F2855" s="23">
        <v>42391</v>
      </c>
      <c r="G2855" s="24" t="s">
        <v>27</v>
      </c>
      <c r="H2855" s="25">
        <v>18399.79</v>
      </c>
      <c r="I2855" s="25">
        <v>-8180.64</v>
      </c>
      <c r="J2855" s="25">
        <v>10219.150000000001</v>
      </c>
      <c r="K2855" s="41">
        <f t="shared" si="92"/>
        <v>2016</v>
      </c>
      <c r="L2855" s="42">
        <f t="shared" si="91"/>
        <v>240.6630202526942</v>
      </c>
      <c r="M2855" s="39">
        <f>(VLOOKUP(DATE(2005,12,1),IGPM!A:B,2,1)/VLOOKUP(DATE(YEAR(F2855),MONTH(F2855),1),IGPM!A:B,2,1))*H2855</f>
        <v>9877.3195666121846</v>
      </c>
      <c r="N2855" s="26" t="s">
        <v>28</v>
      </c>
      <c r="O2855" s="26" t="s">
        <v>29</v>
      </c>
      <c r="P2855" s="25">
        <v>-8180.64</v>
      </c>
      <c r="Q2855" s="25">
        <v>10219.150000000001</v>
      </c>
      <c r="R2855" s="25">
        <v>35308.927526167354</v>
      </c>
      <c r="S2855" s="25">
        <v>-15698.528346120564</v>
      </c>
      <c r="T2855" s="27">
        <v>19610.399180046792</v>
      </c>
    </row>
    <row r="2856" spans="1:20">
      <c r="A2856" s="28" t="s">
        <v>3351</v>
      </c>
      <c r="B2856" s="22" t="s">
        <v>734</v>
      </c>
      <c r="C2856" s="22" t="s">
        <v>533</v>
      </c>
      <c r="D2856" s="22" t="s">
        <v>260</v>
      </c>
      <c r="E2856" s="22" t="s">
        <v>26</v>
      </c>
      <c r="F2856" s="23">
        <v>42391</v>
      </c>
      <c r="G2856" s="24" t="s">
        <v>27</v>
      </c>
      <c r="H2856" s="25">
        <v>707.68</v>
      </c>
      <c r="I2856" s="25">
        <v>-397.22</v>
      </c>
      <c r="J2856" s="25">
        <v>310.45999999999992</v>
      </c>
      <c r="K2856" s="41">
        <f t="shared" si="92"/>
        <v>2016</v>
      </c>
      <c r="L2856" s="42">
        <f t="shared" si="91"/>
        <v>190.62927345048081</v>
      </c>
      <c r="M2856" s="39">
        <f>(VLOOKUP(DATE(2005,12,1),IGPM!A:B,2,1)/VLOOKUP(DATE(YEAR(F2856),MONTH(F2856),1),IGPM!A:B,2,1))*H2856</f>
        <v>379.89463525943017</v>
      </c>
      <c r="N2856" s="26" t="s">
        <v>28</v>
      </c>
      <c r="O2856" s="26" t="s">
        <v>29</v>
      </c>
      <c r="P2856" s="25">
        <v>-397.22</v>
      </c>
      <c r="Q2856" s="25">
        <v>310.45999999999992</v>
      </c>
      <c r="R2856" s="25">
        <v>1358.0275552991698</v>
      </c>
      <c r="S2856" s="25">
        <v>-762.25936230490652</v>
      </c>
      <c r="T2856" s="27">
        <v>595.76819299426325</v>
      </c>
    </row>
    <row r="2857" spans="1:20">
      <c r="A2857" s="28" t="s">
        <v>3352</v>
      </c>
      <c r="B2857" s="22" t="s">
        <v>734</v>
      </c>
      <c r="C2857" s="22" t="s">
        <v>533</v>
      </c>
      <c r="D2857" s="22" t="s">
        <v>260</v>
      </c>
      <c r="E2857" s="22" t="s">
        <v>26</v>
      </c>
      <c r="F2857" s="23">
        <v>42391</v>
      </c>
      <c r="G2857" s="24" t="s">
        <v>27</v>
      </c>
      <c r="H2857" s="25">
        <v>707.68</v>
      </c>
      <c r="I2857" s="25">
        <v>-397.22</v>
      </c>
      <c r="J2857" s="25">
        <v>310.45999999999992</v>
      </c>
      <c r="K2857" s="41">
        <f t="shared" si="92"/>
        <v>2016</v>
      </c>
      <c r="L2857" s="42">
        <f t="shared" si="91"/>
        <v>190.62927345048081</v>
      </c>
      <c r="M2857" s="39">
        <f>(VLOOKUP(DATE(2005,12,1),IGPM!A:B,2,1)/VLOOKUP(DATE(YEAR(F2857),MONTH(F2857),1),IGPM!A:B,2,1))*H2857</f>
        <v>379.89463525943017</v>
      </c>
      <c r="N2857" s="26" t="s">
        <v>28</v>
      </c>
      <c r="O2857" s="26" t="s">
        <v>29</v>
      </c>
      <c r="P2857" s="25">
        <v>-397.22</v>
      </c>
      <c r="Q2857" s="25">
        <v>310.45999999999992</v>
      </c>
      <c r="R2857" s="25">
        <v>1358.0275552991698</v>
      </c>
      <c r="S2857" s="25">
        <v>-762.25936230490652</v>
      </c>
      <c r="T2857" s="27">
        <v>595.76819299426325</v>
      </c>
    </row>
    <row r="2858" spans="1:20">
      <c r="A2858" s="28" t="s">
        <v>3353</v>
      </c>
      <c r="B2858" s="22" t="s">
        <v>867</v>
      </c>
      <c r="C2858" s="22" t="s">
        <v>533</v>
      </c>
      <c r="D2858" s="22" t="s">
        <v>260</v>
      </c>
      <c r="E2858" s="22" t="s">
        <v>26</v>
      </c>
      <c r="F2858" s="23">
        <v>42391</v>
      </c>
      <c r="G2858" s="24" t="s">
        <v>27</v>
      </c>
      <c r="H2858" s="25">
        <v>707.68</v>
      </c>
      <c r="I2858" s="25">
        <v>-311.20999999999998</v>
      </c>
      <c r="J2858" s="25">
        <v>396.46999999999997</v>
      </c>
      <c r="K2858" s="41">
        <f t="shared" si="92"/>
        <v>2016</v>
      </c>
      <c r="L2858" s="42">
        <f t="shared" si="91"/>
        <v>243.3140323254394</v>
      </c>
      <c r="M2858" s="39">
        <f>(VLOOKUP(DATE(2005,12,1),IGPM!A:B,2,1)/VLOOKUP(DATE(YEAR(F2858),MONTH(F2858),1),IGPM!A:B,2,1))*H2858</f>
        <v>379.89463525943017</v>
      </c>
      <c r="N2858" s="26" t="s">
        <v>28</v>
      </c>
      <c r="O2858" s="26" t="s">
        <v>29</v>
      </c>
      <c r="P2858" s="25">
        <v>-311.20999999999998</v>
      </c>
      <c r="Q2858" s="25">
        <v>396.46999999999997</v>
      </c>
      <c r="R2858" s="25">
        <v>1358.0275552991698</v>
      </c>
      <c r="S2858" s="25">
        <v>-597.20743200974255</v>
      </c>
      <c r="T2858" s="27">
        <v>760.82012328942722</v>
      </c>
    </row>
    <row r="2859" spans="1:20">
      <c r="A2859" s="28" t="s">
        <v>3354</v>
      </c>
      <c r="B2859" s="22" t="s">
        <v>867</v>
      </c>
      <c r="C2859" s="22" t="s">
        <v>533</v>
      </c>
      <c r="D2859" s="22" t="s">
        <v>260</v>
      </c>
      <c r="E2859" s="22" t="s">
        <v>26</v>
      </c>
      <c r="F2859" s="23">
        <v>42391</v>
      </c>
      <c r="G2859" s="24" t="s">
        <v>27</v>
      </c>
      <c r="H2859" s="25">
        <v>707.68</v>
      </c>
      <c r="I2859" s="25">
        <v>-311.20999999999998</v>
      </c>
      <c r="J2859" s="25">
        <v>396.46999999999997</v>
      </c>
      <c r="K2859" s="41">
        <f t="shared" si="92"/>
        <v>2016</v>
      </c>
      <c r="L2859" s="42">
        <f t="shared" si="91"/>
        <v>243.3140323254394</v>
      </c>
      <c r="M2859" s="39">
        <f>(VLOOKUP(DATE(2005,12,1),IGPM!A:B,2,1)/VLOOKUP(DATE(YEAR(F2859),MONTH(F2859),1),IGPM!A:B,2,1))*H2859</f>
        <v>379.89463525943017</v>
      </c>
      <c r="N2859" s="26" t="s">
        <v>28</v>
      </c>
      <c r="O2859" s="26" t="s">
        <v>29</v>
      </c>
      <c r="P2859" s="25">
        <v>-311.20999999999998</v>
      </c>
      <c r="Q2859" s="25">
        <v>396.46999999999997</v>
      </c>
      <c r="R2859" s="25">
        <v>1358.0275552991698</v>
      </c>
      <c r="S2859" s="25">
        <v>-597.20743200974255</v>
      </c>
      <c r="T2859" s="27">
        <v>760.82012328942722</v>
      </c>
    </row>
    <row r="2860" spans="1:20">
      <c r="A2860" s="28" t="s">
        <v>3355</v>
      </c>
      <c r="B2860" s="22" t="s">
        <v>53</v>
      </c>
      <c r="C2860" s="22" t="s">
        <v>533</v>
      </c>
      <c r="D2860" s="22" t="s">
        <v>260</v>
      </c>
      <c r="E2860" s="22" t="s">
        <v>26</v>
      </c>
      <c r="F2860" s="23">
        <v>42391</v>
      </c>
      <c r="G2860" s="24" t="s">
        <v>27</v>
      </c>
      <c r="H2860" s="25">
        <v>2123.0500000000002</v>
      </c>
      <c r="I2860" s="25">
        <v>-933.59</v>
      </c>
      <c r="J2860" s="25">
        <v>1189.46</v>
      </c>
      <c r="K2860" s="41">
        <f t="shared" si="92"/>
        <v>2016</v>
      </c>
      <c r="L2860" s="42">
        <f t="shared" si="91"/>
        <v>243.32560331623085</v>
      </c>
      <c r="M2860" s="39">
        <f>(VLOOKUP(DATE(2005,12,1),IGPM!A:B,2,1)/VLOOKUP(DATE(YEAR(F2860),MONTH(F2860),1),IGPM!A:B,2,1))*H2860</f>
        <v>1139.6892739480179</v>
      </c>
      <c r="N2860" s="26" t="s">
        <v>28</v>
      </c>
      <c r="O2860" s="26" t="s">
        <v>29</v>
      </c>
      <c r="P2860" s="25">
        <v>-933.59</v>
      </c>
      <c r="Q2860" s="25">
        <v>1189.46</v>
      </c>
      <c r="R2860" s="25">
        <v>4074.1018557510492</v>
      </c>
      <c r="S2860" s="25">
        <v>-1791.5455366150688</v>
      </c>
      <c r="T2860" s="27">
        <v>2282.5563191359806</v>
      </c>
    </row>
    <row r="2861" spans="1:20">
      <c r="A2861" s="28" t="s">
        <v>3356</v>
      </c>
      <c r="B2861" s="22" t="s">
        <v>53</v>
      </c>
      <c r="C2861" s="22" t="s">
        <v>533</v>
      </c>
      <c r="D2861" s="22" t="s">
        <v>260</v>
      </c>
      <c r="E2861" s="22" t="s">
        <v>26</v>
      </c>
      <c r="F2861" s="23">
        <v>42391</v>
      </c>
      <c r="G2861" s="24" t="s">
        <v>27</v>
      </c>
      <c r="H2861" s="25">
        <v>2123.0500000000002</v>
      </c>
      <c r="I2861" s="25">
        <v>-933.59</v>
      </c>
      <c r="J2861" s="25">
        <v>1189.46</v>
      </c>
      <c r="K2861" s="41">
        <f t="shared" si="92"/>
        <v>2016</v>
      </c>
      <c r="L2861" s="42">
        <f t="shared" si="91"/>
        <v>243.32560331623085</v>
      </c>
      <c r="M2861" s="39">
        <f>(VLOOKUP(DATE(2005,12,1),IGPM!A:B,2,1)/VLOOKUP(DATE(YEAR(F2861),MONTH(F2861),1),IGPM!A:B,2,1))*H2861</f>
        <v>1139.6892739480179</v>
      </c>
      <c r="N2861" s="26" t="s">
        <v>28</v>
      </c>
      <c r="O2861" s="26" t="s">
        <v>29</v>
      </c>
      <c r="P2861" s="25">
        <v>-933.59</v>
      </c>
      <c r="Q2861" s="25">
        <v>1189.46</v>
      </c>
      <c r="R2861" s="25">
        <v>4074.1018557510492</v>
      </c>
      <c r="S2861" s="25">
        <v>-1791.5455366150688</v>
      </c>
      <c r="T2861" s="27">
        <v>2282.5563191359806</v>
      </c>
    </row>
    <row r="2862" spans="1:20">
      <c r="A2862" s="28" t="s">
        <v>3357</v>
      </c>
      <c r="B2862" s="22" t="s">
        <v>213</v>
      </c>
      <c r="C2862" s="22" t="s">
        <v>533</v>
      </c>
      <c r="D2862" s="22" t="s">
        <v>260</v>
      </c>
      <c r="E2862" s="22" t="s">
        <v>26</v>
      </c>
      <c r="F2862" s="23">
        <v>42391</v>
      </c>
      <c r="G2862" s="24" t="s">
        <v>27</v>
      </c>
      <c r="H2862" s="25">
        <v>14861.37</v>
      </c>
      <c r="I2862" s="25">
        <v>-6473.09</v>
      </c>
      <c r="J2862" s="25">
        <v>8388.2800000000007</v>
      </c>
      <c r="K2862" s="41">
        <f t="shared" si="92"/>
        <v>2016</v>
      </c>
      <c r="L2862" s="42">
        <f t="shared" si="91"/>
        <v>245.65803812398715</v>
      </c>
      <c r="M2862" s="39">
        <f>(VLOOKUP(DATE(2005,12,1),IGPM!A:B,2,1)/VLOOKUP(DATE(YEAR(F2862),MONTH(F2862),1),IGPM!A:B,2,1))*H2862</f>
        <v>7977.8356539755796</v>
      </c>
      <c r="N2862" s="26" t="s">
        <v>28</v>
      </c>
      <c r="O2862" s="26" t="s">
        <v>29</v>
      </c>
      <c r="P2862" s="25">
        <v>-6473.09</v>
      </c>
      <c r="Q2862" s="25">
        <v>8388.2800000000007</v>
      </c>
      <c r="R2862" s="25">
        <v>28518.751369964426</v>
      </c>
      <c r="S2862" s="25">
        <v>-12421.764904945036</v>
      </c>
      <c r="T2862" s="27">
        <v>16096.98646501939</v>
      </c>
    </row>
    <row r="2863" spans="1:20">
      <c r="A2863" s="28" t="s">
        <v>3358</v>
      </c>
      <c r="B2863" s="22" t="s">
        <v>867</v>
      </c>
      <c r="C2863" s="22" t="s">
        <v>533</v>
      </c>
      <c r="D2863" s="22" t="s">
        <v>260</v>
      </c>
      <c r="E2863" s="22" t="s">
        <v>26</v>
      </c>
      <c r="F2863" s="23">
        <v>42391</v>
      </c>
      <c r="G2863" s="24" t="s">
        <v>27</v>
      </c>
      <c r="H2863" s="25">
        <v>18399.79</v>
      </c>
      <c r="I2863" s="25">
        <v>-8091.03</v>
      </c>
      <c r="J2863" s="25">
        <v>10308.760000000002</v>
      </c>
      <c r="K2863" s="41">
        <f t="shared" si="92"/>
        <v>2016</v>
      </c>
      <c r="L2863" s="42">
        <f t="shared" si="91"/>
        <v>243.32841801352859</v>
      </c>
      <c r="M2863" s="39">
        <f>(VLOOKUP(DATE(2005,12,1),IGPM!A:B,2,1)/VLOOKUP(DATE(YEAR(F2863),MONTH(F2863),1),IGPM!A:B,2,1))*H2863</f>
        <v>9877.3195666121846</v>
      </c>
      <c r="N2863" s="26" t="s">
        <v>28</v>
      </c>
      <c r="O2863" s="26" t="s">
        <v>29</v>
      </c>
      <c r="P2863" s="25">
        <v>-8091.03</v>
      </c>
      <c r="Q2863" s="25">
        <v>10308.760000000002</v>
      </c>
      <c r="R2863" s="25">
        <v>35308.927526167354</v>
      </c>
      <c r="S2863" s="25">
        <v>-15526.568068551098</v>
      </c>
      <c r="T2863" s="27">
        <v>19782.359457616258</v>
      </c>
    </row>
    <row r="2864" spans="1:20">
      <c r="A2864" s="28" t="s">
        <v>3359</v>
      </c>
      <c r="B2864" s="22" t="s">
        <v>51</v>
      </c>
      <c r="C2864" s="22" t="s">
        <v>533</v>
      </c>
      <c r="D2864" s="22" t="s">
        <v>260</v>
      </c>
      <c r="E2864" s="22" t="s">
        <v>26</v>
      </c>
      <c r="F2864" s="23">
        <v>42391</v>
      </c>
      <c r="G2864" s="24" t="s">
        <v>27</v>
      </c>
      <c r="H2864" s="25">
        <v>7076.84</v>
      </c>
      <c r="I2864" s="25">
        <v>-3172.61</v>
      </c>
      <c r="J2864" s="25">
        <v>3904.23</v>
      </c>
      <c r="K2864" s="41">
        <f t="shared" si="92"/>
        <v>2016</v>
      </c>
      <c r="L2864" s="42">
        <f t="shared" si="91"/>
        <v>238.67474413810712</v>
      </c>
      <c r="M2864" s="39">
        <f>(VLOOKUP(DATE(2005,12,1),IGPM!A:B,2,1)/VLOOKUP(DATE(YEAR(F2864),MONTH(F2864),1),IGPM!A:B,2,1))*H2864</f>
        <v>3798.967825273211</v>
      </c>
      <c r="N2864" s="26" t="s">
        <v>28</v>
      </c>
      <c r="O2864" s="26" t="s">
        <v>29</v>
      </c>
      <c r="P2864" s="25">
        <v>-3172.61</v>
      </c>
      <c r="Q2864" s="25">
        <v>3904.23</v>
      </c>
      <c r="R2864" s="25">
        <v>13580.352312405857</v>
      </c>
      <c r="S2864" s="25">
        <v>-6088.1921238662944</v>
      </c>
      <c r="T2864" s="27">
        <v>7492.160188539563</v>
      </c>
    </row>
    <row r="2865" spans="1:20">
      <c r="A2865" s="28" t="s">
        <v>3360</v>
      </c>
      <c r="B2865" s="22" t="s">
        <v>213</v>
      </c>
      <c r="C2865" s="22" t="s">
        <v>533</v>
      </c>
      <c r="D2865" s="22" t="s">
        <v>260</v>
      </c>
      <c r="E2865" s="22" t="s">
        <v>26</v>
      </c>
      <c r="F2865" s="23">
        <v>42391</v>
      </c>
      <c r="G2865" s="24" t="s">
        <v>27</v>
      </c>
      <c r="H2865" s="25">
        <v>14861.37</v>
      </c>
      <c r="I2865" s="25">
        <v>-6473.09</v>
      </c>
      <c r="J2865" s="25">
        <v>8388.2800000000007</v>
      </c>
      <c r="K2865" s="41">
        <f t="shared" si="92"/>
        <v>2016</v>
      </c>
      <c r="L2865" s="42">
        <f t="shared" si="91"/>
        <v>245.65803812398715</v>
      </c>
      <c r="M2865" s="39">
        <f>(VLOOKUP(DATE(2005,12,1),IGPM!A:B,2,1)/VLOOKUP(DATE(YEAR(F2865),MONTH(F2865),1),IGPM!A:B,2,1))*H2865</f>
        <v>7977.8356539755796</v>
      </c>
      <c r="N2865" s="26" t="s">
        <v>28</v>
      </c>
      <c r="O2865" s="26" t="s">
        <v>29</v>
      </c>
      <c r="P2865" s="25">
        <v>-6473.09</v>
      </c>
      <c r="Q2865" s="25">
        <v>8388.2800000000007</v>
      </c>
      <c r="R2865" s="25">
        <v>28518.751369964426</v>
      </c>
      <c r="S2865" s="25">
        <v>-12421.764904945036</v>
      </c>
      <c r="T2865" s="27">
        <v>16096.98646501939</v>
      </c>
    </row>
    <row r="2866" spans="1:20">
      <c r="A2866" s="28" t="s">
        <v>3361</v>
      </c>
      <c r="B2866" s="22" t="s">
        <v>867</v>
      </c>
      <c r="C2866" s="22" t="s">
        <v>533</v>
      </c>
      <c r="D2866" s="22" t="s">
        <v>260</v>
      </c>
      <c r="E2866" s="22" t="s">
        <v>26</v>
      </c>
      <c r="F2866" s="23">
        <v>42391</v>
      </c>
      <c r="G2866" s="24" t="s">
        <v>27</v>
      </c>
      <c r="H2866" s="25">
        <v>18399.79</v>
      </c>
      <c r="I2866" s="25">
        <v>-8091.03</v>
      </c>
      <c r="J2866" s="25">
        <v>10308.760000000002</v>
      </c>
      <c r="K2866" s="41">
        <f t="shared" si="92"/>
        <v>2016</v>
      </c>
      <c r="L2866" s="42">
        <f t="shared" si="91"/>
        <v>243.32841801352859</v>
      </c>
      <c r="M2866" s="39">
        <f>(VLOOKUP(DATE(2005,12,1),IGPM!A:B,2,1)/VLOOKUP(DATE(YEAR(F2866),MONTH(F2866),1),IGPM!A:B,2,1))*H2866</f>
        <v>9877.3195666121846</v>
      </c>
      <c r="N2866" s="26" t="s">
        <v>28</v>
      </c>
      <c r="O2866" s="26" t="s">
        <v>29</v>
      </c>
      <c r="P2866" s="25">
        <v>-8091.03</v>
      </c>
      <c r="Q2866" s="25">
        <v>10308.760000000002</v>
      </c>
      <c r="R2866" s="25">
        <v>35308.927526167354</v>
      </c>
      <c r="S2866" s="25">
        <v>-15526.568068551098</v>
      </c>
      <c r="T2866" s="27">
        <v>19782.359457616258</v>
      </c>
    </row>
    <row r="2867" spans="1:20">
      <c r="A2867" s="28" t="s">
        <v>3362</v>
      </c>
      <c r="B2867" s="22" t="s">
        <v>51</v>
      </c>
      <c r="C2867" s="22" t="s">
        <v>533</v>
      </c>
      <c r="D2867" s="22" t="s">
        <v>260</v>
      </c>
      <c r="E2867" s="22" t="s">
        <v>26</v>
      </c>
      <c r="F2867" s="23">
        <v>42391</v>
      </c>
      <c r="G2867" s="24" t="s">
        <v>27</v>
      </c>
      <c r="H2867" s="25">
        <v>7076.84</v>
      </c>
      <c r="I2867" s="25">
        <v>-3172.61</v>
      </c>
      <c r="J2867" s="25">
        <v>3904.23</v>
      </c>
      <c r="K2867" s="41">
        <f t="shared" si="92"/>
        <v>2016</v>
      </c>
      <c r="L2867" s="42">
        <f t="shared" si="91"/>
        <v>238.67474413810712</v>
      </c>
      <c r="M2867" s="39">
        <f>(VLOOKUP(DATE(2005,12,1),IGPM!A:B,2,1)/VLOOKUP(DATE(YEAR(F2867),MONTH(F2867),1),IGPM!A:B,2,1))*H2867</f>
        <v>3798.967825273211</v>
      </c>
      <c r="N2867" s="26" t="s">
        <v>28</v>
      </c>
      <c r="O2867" s="26" t="s">
        <v>29</v>
      </c>
      <c r="P2867" s="25">
        <v>-3172.61</v>
      </c>
      <c r="Q2867" s="25">
        <v>3904.23</v>
      </c>
      <c r="R2867" s="25">
        <v>13580.352312405857</v>
      </c>
      <c r="S2867" s="25">
        <v>-6088.1921238662944</v>
      </c>
      <c r="T2867" s="27">
        <v>7492.160188539563</v>
      </c>
    </row>
    <row r="2868" spans="1:20">
      <c r="A2868" s="28" t="s">
        <v>3363</v>
      </c>
      <c r="B2868" s="22" t="s">
        <v>111</v>
      </c>
      <c r="C2868" s="22" t="s">
        <v>533</v>
      </c>
      <c r="D2868" s="22" t="s">
        <v>260</v>
      </c>
      <c r="E2868" s="22" t="s">
        <v>26</v>
      </c>
      <c r="F2868" s="23">
        <v>42391</v>
      </c>
      <c r="G2868" s="24" t="s">
        <v>27</v>
      </c>
      <c r="H2868" s="25">
        <v>3538.42</v>
      </c>
      <c r="I2868" s="25">
        <v>-1987.23</v>
      </c>
      <c r="J2868" s="25">
        <v>1551.19</v>
      </c>
      <c r="K2868" s="41">
        <f t="shared" si="92"/>
        <v>2016</v>
      </c>
      <c r="L2868" s="42">
        <f t="shared" si="91"/>
        <v>190.52195266778381</v>
      </c>
      <c r="M2868" s="39">
        <f>(VLOOKUP(DATE(2005,12,1),IGPM!A:B,2,1)/VLOOKUP(DATE(YEAR(F2868),MONTH(F2868),1),IGPM!A:B,2,1))*H2868</f>
        <v>1899.4839126366055</v>
      </c>
      <c r="N2868" s="26" t="s">
        <v>28</v>
      </c>
      <c r="O2868" s="26" t="s">
        <v>29</v>
      </c>
      <c r="P2868" s="25">
        <v>-1987.23</v>
      </c>
      <c r="Q2868" s="25">
        <v>1551.19</v>
      </c>
      <c r="R2868" s="25">
        <v>6790.1761562029287</v>
      </c>
      <c r="S2868" s="25">
        <v>-3813.4652649745212</v>
      </c>
      <c r="T2868" s="27">
        <v>2976.7108912284075</v>
      </c>
    </row>
    <row r="2869" spans="1:20">
      <c r="A2869" s="28" t="s">
        <v>3364</v>
      </c>
      <c r="B2869" s="22" t="s">
        <v>2192</v>
      </c>
      <c r="C2869" s="22" t="s">
        <v>533</v>
      </c>
      <c r="D2869" s="22" t="s">
        <v>260</v>
      </c>
      <c r="E2869" s="22" t="s">
        <v>26</v>
      </c>
      <c r="F2869" s="23">
        <v>42391</v>
      </c>
      <c r="G2869" s="24" t="s">
        <v>27</v>
      </c>
      <c r="H2869" s="25">
        <v>16984.419999999998</v>
      </c>
      <c r="I2869" s="25">
        <v>-9892.1299999999992</v>
      </c>
      <c r="J2869" s="25">
        <v>7092.2899999999991</v>
      </c>
      <c r="K2869" s="41">
        <f t="shared" si="92"/>
        <v>2016</v>
      </c>
      <c r="L2869" s="42">
        <f t="shared" si="91"/>
        <v>183.71502800711272</v>
      </c>
      <c r="M2869" s="39">
        <f>(VLOOKUP(DATE(2005,12,1),IGPM!A:B,2,1)/VLOOKUP(DATE(YEAR(F2869),MONTH(F2869),1),IGPM!A:B,2,1))*H2869</f>
        <v>9117.5249279235959</v>
      </c>
      <c r="N2869" s="26" t="s">
        <v>28</v>
      </c>
      <c r="O2869" s="26" t="s">
        <v>29</v>
      </c>
      <c r="P2869" s="25">
        <v>-9892.1299999999992</v>
      </c>
      <c r="Q2869" s="25">
        <v>7092.2899999999991</v>
      </c>
      <c r="R2869" s="25">
        <v>32592.853225715466</v>
      </c>
      <c r="S2869" s="25">
        <v>-18982.852589590741</v>
      </c>
      <c r="T2869" s="27">
        <v>13610.000636124725</v>
      </c>
    </row>
    <row r="2870" spans="1:20">
      <c r="A2870" s="28" t="s">
        <v>3365</v>
      </c>
      <c r="B2870" s="22" t="s">
        <v>545</v>
      </c>
      <c r="C2870" s="22" t="s">
        <v>533</v>
      </c>
      <c r="D2870" s="22" t="s">
        <v>260</v>
      </c>
      <c r="E2870" s="22" t="s">
        <v>26</v>
      </c>
      <c r="F2870" s="23">
        <v>42391</v>
      </c>
      <c r="G2870" s="24" t="s">
        <v>27</v>
      </c>
      <c r="H2870" s="25">
        <v>13446</v>
      </c>
      <c r="I2870" s="25">
        <v>-7417.69</v>
      </c>
      <c r="J2870" s="25">
        <v>6028.31</v>
      </c>
      <c r="K2870" s="41">
        <f t="shared" si="92"/>
        <v>2016</v>
      </c>
      <c r="L2870" s="42">
        <f t="shared" si="91"/>
        <v>193.95822688734634</v>
      </c>
      <c r="M2870" s="39">
        <f>(VLOOKUP(DATE(2005,12,1),IGPM!A:B,2,1)/VLOOKUP(DATE(YEAR(F2870),MONTH(F2870),1),IGPM!A:B,2,1))*H2870</f>
        <v>7218.0410152869918</v>
      </c>
      <c r="N2870" s="26" t="s">
        <v>28</v>
      </c>
      <c r="O2870" s="26" t="s">
        <v>29</v>
      </c>
      <c r="P2870" s="25">
        <v>-7417.69</v>
      </c>
      <c r="Q2870" s="25">
        <v>6028.31</v>
      </c>
      <c r="R2870" s="25">
        <v>25802.677069512541</v>
      </c>
      <c r="S2870" s="25">
        <v>-14234.438470307339</v>
      </c>
      <c r="T2870" s="27">
        <v>11568.238599205202</v>
      </c>
    </row>
    <row r="2871" spans="1:20">
      <c r="A2871" s="28" t="s">
        <v>3366</v>
      </c>
      <c r="B2871" s="22" t="s">
        <v>61</v>
      </c>
      <c r="C2871" s="22" t="s">
        <v>533</v>
      </c>
      <c r="D2871" s="22" t="s">
        <v>260</v>
      </c>
      <c r="E2871" s="22" t="s">
        <v>26</v>
      </c>
      <c r="F2871" s="23">
        <v>42391</v>
      </c>
      <c r="G2871" s="24" t="s">
        <v>27</v>
      </c>
      <c r="H2871" s="25">
        <v>24768.95</v>
      </c>
      <c r="I2871" s="25">
        <v>-10891.76</v>
      </c>
      <c r="J2871" s="25">
        <v>13877.19</v>
      </c>
      <c r="K2871" s="41">
        <f t="shared" si="92"/>
        <v>2016</v>
      </c>
      <c r="L2871" s="42">
        <f t="shared" si="91"/>
        <v>243.32868608930053</v>
      </c>
      <c r="M2871" s="39">
        <f>(VLOOKUP(DATE(2005,12,1),IGPM!A:B,2,1)/VLOOKUP(DATE(YEAR(F2871),MONTH(F2871),1),IGPM!A:B,2,1))*H2871</f>
        <v>13296.392756625966</v>
      </c>
      <c r="N2871" s="26" t="s">
        <v>28</v>
      </c>
      <c r="O2871" s="26" t="s">
        <v>29</v>
      </c>
      <c r="P2871" s="25">
        <v>-10891.76</v>
      </c>
      <c r="Q2871" s="25">
        <v>13877.19</v>
      </c>
      <c r="R2871" s="25">
        <v>47531.252283274043</v>
      </c>
      <c r="S2871" s="25">
        <v>-20901.127918982147</v>
      </c>
      <c r="T2871" s="27">
        <v>26630.124364291896</v>
      </c>
    </row>
    <row r="2872" spans="1:20">
      <c r="A2872" s="28" t="s">
        <v>3367</v>
      </c>
      <c r="B2872" s="22" t="s">
        <v>545</v>
      </c>
      <c r="C2872" s="22" t="s">
        <v>533</v>
      </c>
      <c r="D2872" s="22" t="s">
        <v>260</v>
      </c>
      <c r="E2872" s="22" t="s">
        <v>26</v>
      </c>
      <c r="F2872" s="23">
        <v>42391</v>
      </c>
      <c r="G2872" s="24" t="s">
        <v>27</v>
      </c>
      <c r="H2872" s="25">
        <v>12738.32</v>
      </c>
      <c r="I2872" s="25">
        <v>-7237.87</v>
      </c>
      <c r="J2872" s="25">
        <v>5500.45</v>
      </c>
      <c r="K2872" s="41">
        <f t="shared" si="92"/>
        <v>2016</v>
      </c>
      <c r="L2872" s="42">
        <f t="shared" si="91"/>
        <v>188.31510375289969</v>
      </c>
      <c r="M2872" s="39">
        <f>(VLOOKUP(DATE(2005,12,1),IGPM!A:B,2,1)/VLOOKUP(DATE(YEAR(F2872),MONTH(F2872),1),IGPM!A:B,2,1))*H2872</f>
        <v>6838.1463800275615</v>
      </c>
      <c r="N2872" s="26" t="s">
        <v>28</v>
      </c>
      <c r="O2872" s="26" t="s">
        <v>29</v>
      </c>
      <c r="P2872" s="25">
        <v>-7237.87</v>
      </c>
      <c r="Q2872" s="25">
        <v>5500.45</v>
      </c>
      <c r="R2872" s="25">
        <v>24444.649514213375</v>
      </c>
      <c r="S2872" s="25">
        <v>-13889.366523956029</v>
      </c>
      <c r="T2872" s="27">
        <v>10555.282990257347</v>
      </c>
    </row>
    <row r="2873" spans="1:20">
      <c r="A2873" s="28" t="s">
        <v>3368</v>
      </c>
      <c r="B2873" s="22" t="s">
        <v>523</v>
      </c>
      <c r="C2873" s="22" t="s">
        <v>172</v>
      </c>
      <c r="D2873" s="22" t="s">
        <v>260</v>
      </c>
      <c r="E2873" s="22" t="s">
        <v>26</v>
      </c>
      <c r="F2873" s="23">
        <v>42391</v>
      </c>
      <c r="G2873" s="24" t="s">
        <v>27</v>
      </c>
      <c r="H2873" s="25">
        <v>21230.53</v>
      </c>
      <c r="I2873" s="25">
        <v>-9517.89</v>
      </c>
      <c r="J2873" s="25">
        <v>11712.64</v>
      </c>
      <c r="K2873" s="41">
        <f t="shared" si="92"/>
        <v>2016</v>
      </c>
      <c r="L2873" s="42">
        <f t="shared" si="91"/>
        <v>238.67335197191815</v>
      </c>
      <c r="M2873" s="39">
        <f>(VLOOKUP(DATE(2005,12,1),IGPM!A:B,2,1)/VLOOKUP(DATE(YEAR(F2873),MONTH(F2873),1),IGPM!A:B,2,1))*H2873</f>
        <v>11396.908843989359</v>
      </c>
      <c r="N2873" s="26" t="s">
        <v>28</v>
      </c>
      <c r="O2873" s="26" t="s">
        <v>29</v>
      </c>
      <c r="P2873" s="25">
        <v>-9517.89</v>
      </c>
      <c r="Q2873" s="25">
        <v>11712.64</v>
      </c>
      <c r="R2873" s="25">
        <v>40741.076127071108</v>
      </c>
      <c r="S2873" s="25">
        <v>-18264.69151072012</v>
      </c>
      <c r="T2873" s="27">
        <v>22476.384616350988</v>
      </c>
    </row>
    <row r="2874" spans="1:20">
      <c r="A2874" s="28" t="s">
        <v>3369</v>
      </c>
      <c r="B2874" s="22" t="s">
        <v>3370</v>
      </c>
      <c r="C2874" s="22" t="s">
        <v>172</v>
      </c>
      <c r="D2874" s="22" t="s">
        <v>260</v>
      </c>
      <c r="E2874" s="22" t="s">
        <v>26</v>
      </c>
      <c r="F2874" s="23">
        <v>42391</v>
      </c>
      <c r="G2874" s="24" t="s">
        <v>27</v>
      </c>
      <c r="H2874" s="25">
        <v>14153.69</v>
      </c>
      <c r="I2874" s="25">
        <v>-8042.08</v>
      </c>
      <c r="J2874" s="25">
        <v>6111.6100000000006</v>
      </c>
      <c r="K2874" s="41">
        <f t="shared" si="92"/>
        <v>2016</v>
      </c>
      <c r="L2874" s="42">
        <f t="shared" si="91"/>
        <v>188.3150665002089</v>
      </c>
      <c r="M2874" s="39">
        <f>(VLOOKUP(DATE(2005,12,1),IGPM!A:B,2,1)/VLOOKUP(DATE(YEAR(F2874),MONTH(F2874),1),IGPM!A:B,2,1))*H2874</f>
        <v>7597.9410187161493</v>
      </c>
      <c r="N2874" s="26" t="s">
        <v>28</v>
      </c>
      <c r="O2874" s="26" t="s">
        <v>29</v>
      </c>
      <c r="P2874" s="25">
        <v>-8042.08</v>
      </c>
      <c r="Q2874" s="25">
        <v>6111.6100000000006</v>
      </c>
      <c r="R2874" s="25">
        <v>27160.723814665253</v>
      </c>
      <c r="S2874" s="25">
        <v>-15432.63373547415</v>
      </c>
      <c r="T2874" s="27">
        <v>11728.090079191103</v>
      </c>
    </row>
    <row r="2875" spans="1:20">
      <c r="A2875" s="28" t="s">
        <v>3371</v>
      </c>
      <c r="B2875" s="22" t="s">
        <v>523</v>
      </c>
      <c r="C2875" s="22" t="s">
        <v>172</v>
      </c>
      <c r="D2875" s="22" t="s">
        <v>260</v>
      </c>
      <c r="E2875" s="22" t="s">
        <v>26</v>
      </c>
      <c r="F2875" s="23">
        <v>42391</v>
      </c>
      <c r="G2875" s="24" t="s">
        <v>27</v>
      </c>
      <c r="H2875" s="25">
        <v>21230.53</v>
      </c>
      <c r="I2875" s="25">
        <v>-9517.89</v>
      </c>
      <c r="J2875" s="25">
        <v>11712.64</v>
      </c>
      <c r="K2875" s="41">
        <f t="shared" si="92"/>
        <v>2016</v>
      </c>
      <c r="L2875" s="42">
        <f t="shared" si="91"/>
        <v>238.67335197191815</v>
      </c>
      <c r="M2875" s="39">
        <f>(VLOOKUP(DATE(2005,12,1),IGPM!A:B,2,1)/VLOOKUP(DATE(YEAR(F2875),MONTH(F2875),1),IGPM!A:B,2,1))*H2875</f>
        <v>11396.908843989359</v>
      </c>
      <c r="N2875" s="26" t="s">
        <v>28</v>
      </c>
      <c r="O2875" s="26" t="s">
        <v>29</v>
      </c>
      <c r="P2875" s="25">
        <v>-9517.89</v>
      </c>
      <c r="Q2875" s="25">
        <v>11712.64</v>
      </c>
      <c r="R2875" s="25">
        <v>40741.076127071108</v>
      </c>
      <c r="S2875" s="25">
        <v>-18264.69151072012</v>
      </c>
      <c r="T2875" s="27">
        <v>22476.384616350988</v>
      </c>
    </row>
    <row r="2876" spans="1:20">
      <c r="A2876" s="28" t="s">
        <v>3372</v>
      </c>
      <c r="B2876" s="22" t="s">
        <v>3370</v>
      </c>
      <c r="C2876" s="22" t="s">
        <v>172</v>
      </c>
      <c r="D2876" s="22" t="s">
        <v>260</v>
      </c>
      <c r="E2876" s="22" t="s">
        <v>26</v>
      </c>
      <c r="F2876" s="23">
        <v>42391</v>
      </c>
      <c r="G2876" s="24" t="s">
        <v>27</v>
      </c>
      <c r="H2876" s="25">
        <v>14153.69</v>
      </c>
      <c r="I2876" s="25">
        <v>-8042.08</v>
      </c>
      <c r="J2876" s="25">
        <v>6111.6100000000006</v>
      </c>
      <c r="K2876" s="41">
        <f t="shared" si="92"/>
        <v>2016</v>
      </c>
      <c r="L2876" s="42">
        <f t="shared" si="91"/>
        <v>188.3150665002089</v>
      </c>
      <c r="M2876" s="39">
        <f>(VLOOKUP(DATE(2005,12,1),IGPM!A:B,2,1)/VLOOKUP(DATE(YEAR(F2876),MONTH(F2876),1),IGPM!A:B,2,1))*H2876</f>
        <v>7597.9410187161493</v>
      </c>
      <c r="N2876" s="26" t="s">
        <v>28</v>
      </c>
      <c r="O2876" s="26" t="s">
        <v>29</v>
      </c>
      <c r="P2876" s="25">
        <v>-8042.08</v>
      </c>
      <c r="Q2876" s="25">
        <v>6111.6100000000006</v>
      </c>
      <c r="R2876" s="25">
        <v>27160.723814665253</v>
      </c>
      <c r="S2876" s="25">
        <v>-15432.63373547415</v>
      </c>
      <c r="T2876" s="27">
        <v>11728.090079191103</v>
      </c>
    </row>
    <row r="2877" spans="1:20">
      <c r="A2877" s="28" t="s">
        <v>3373</v>
      </c>
      <c r="B2877" s="22" t="s">
        <v>2192</v>
      </c>
      <c r="C2877" s="22" t="s">
        <v>172</v>
      </c>
      <c r="D2877" s="22" t="s">
        <v>260</v>
      </c>
      <c r="E2877" s="22" t="s">
        <v>26</v>
      </c>
      <c r="F2877" s="23">
        <v>42391</v>
      </c>
      <c r="G2877" s="24" t="s">
        <v>27</v>
      </c>
      <c r="H2877" s="25">
        <v>17692.11</v>
      </c>
      <c r="I2877" s="25">
        <v>-10052.59</v>
      </c>
      <c r="J2877" s="25">
        <v>7639.52</v>
      </c>
      <c r="K2877" s="41">
        <f t="shared" si="92"/>
        <v>2016</v>
      </c>
      <c r="L2877" s="42">
        <f t="shared" si="91"/>
        <v>188.31522722004976</v>
      </c>
      <c r="M2877" s="39">
        <f>(VLOOKUP(DATE(2005,12,1),IGPM!A:B,2,1)/VLOOKUP(DATE(YEAR(F2877),MONTH(F2877),1),IGPM!A:B,2,1))*H2877</f>
        <v>9497.4249313527544</v>
      </c>
      <c r="N2877" s="26" t="s">
        <v>28</v>
      </c>
      <c r="O2877" s="26" t="s">
        <v>29</v>
      </c>
      <c r="P2877" s="25">
        <v>-10052.59</v>
      </c>
      <c r="Q2877" s="25">
        <v>7639.52</v>
      </c>
      <c r="R2877" s="25">
        <v>33950.89997086818</v>
      </c>
      <c r="S2877" s="25">
        <v>-19290.772979489149</v>
      </c>
      <c r="T2877" s="27">
        <v>14660.126991379031</v>
      </c>
    </row>
    <row r="2878" spans="1:20">
      <c r="A2878" s="28" t="s">
        <v>3374</v>
      </c>
      <c r="B2878" s="22" t="s">
        <v>2192</v>
      </c>
      <c r="C2878" s="22" t="s">
        <v>172</v>
      </c>
      <c r="D2878" s="22" t="s">
        <v>260</v>
      </c>
      <c r="E2878" s="22" t="s">
        <v>26</v>
      </c>
      <c r="F2878" s="23">
        <v>42391</v>
      </c>
      <c r="G2878" s="24" t="s">
        <v>27</v>
      </c>
      <c r="H2878" s="25">
        <v>17692.11</v>
      </c>
      <c r="I2878" s="25">
        <v>-10052.59</v>
      </c>
      <c r="J2878" s="25">
        <v>7639.52</v>
      </c>
      <c r="K2878" s="41">
        <f t="shared" si="92"/>
        <v>2016</v>
      </c>
      <c r="L2878" s="42">
        <f t="shared" si="91"/>
        <v>188.31522722004976</v>
      </c>
      <c r="M2878" s="39">
        <f>(VLOOKUP(DATE(2005,12,1),IGPM!A:B,2,1)/VLOOKUP(DATE(YEAR(F2878),MONTH(F2878),1),IGPM!A:B,2,1))*H2878</f>
        <v>9497.4249313527544</v>
      </c>
      <c r="N2878" s="26" t="s">
        <v>28</v>
      </c>
      <c r="O2878" s="26" t="s">
        <v>29</v>
      </c>
      <c r="P2878" s="25">
        <v>-10052.59</v>
      </c>
      <c r="Q2878" s="25">
        <v>7639.52</v>
      </c>
      <c r="R2878" s="25">
        <v>33950.89997086818</v>
      </c>
      <c r="S2878" s="25">
        <v>-19290.772979489149</v>
      </c>
      <c r="T2878" s="27">
        <v>14660.126991379031</v>
      </c>
    </row>
    <row r="2879" spans="1:20">
      <c r="A2879" s="28" t="s">
        <v>3375</v>
      </c>
      <c r="B2879" s="22" t="s">
        <v>61</v>
      </c>
      <c r="C2879" s="22" t="s">
        <v>172</v>
      </c>
      <c r="D2879" s="22" t="s">
        <v>260</v>
      </c>
      <c r="E2879" s="22" t="s">
        <v>26</v>
      </c>
      <c r="F2879" s="23">
        <v>42391</v>
      </c>
      <c r="G2879" s="24" t="s">
        <v>27</v>
      </c>
      <c r="H2879" s="25">
        <v>10615.27</v>
      </c>
      <c r="I2879" s="25">
        <v>-5300.22</v>
      </c>
      <c r="J2879" s="25">
        <v>5315.05</v>
      </c>
      <c r="K2879" s="41">
        <f t="shared" si="92"/>
        <v>2016</v>
      </c>
      <c r="L2879" s="42">
        <f t="shared" si="91"/>
        <v>214.29938568587721</v>
      </c>
      <c r="M2879" s="39">
        <f>(VLOOKUP(DATE(2005,12,1),IGPM!A:B,2,1)/VLOOKUP(DATE(YEAR(F2879),MONTH(F2879),1),IGPM!A:B,2,1))*H2879</f>
        <v>5698.4571060795433</v>
      </c>
      <c r="N2879" s="26" t="s">
        <v>28</v>
      </c>
      <c r="O2879" s="26" t="s">
        <v>29</v>
      </c>
      <c r="P2879" s="25">
        <v>-5300.22</v>
      </c>
      <c r="Q2879" s="25">
        <v>5315.05</v>
      </c>
      <c r="R2879" s="25">
        <v>20370.547658462325</v>
      </c>
      <c r="S2879" s="25">
        <v>-10171.044552831458</v>
      </c>
      <c r="T2879" s="27">
        <v>10199.503105630867</v>
      </c>
    </row>
    <row r="2880" spans="1:20">
      <c r="A2880" s="28" t="s">
        <v>3376</v>
      </c>
      <c r="B2880" s="22" t="s">
        <v>1964</v>
      </c>
      <c r="C2880" s="22" t="s">
        <v>172</v>
      </c>
      <c r="D2880" s="22" t="s">
        <v>260</v>
      </c>
      <c r="E2880" s="22" t="s">
        <v>26</v>
      </c>
      <c r="F2880" s="23">
        <v>42391</v>
      </c>
      <c r="G2880" s="24" t="s">
        <v>27</v>
      </c>
      <c r="H2880" s="25">
        <v>13446</v>
      </c>
      <c r="I2880" s="25">
        <v>-7892.41</v>
      </c>
      <c r="J2880" s="25">
        <v>5553.59</v>
      </c>
      <c r="K2880" s="41">
        <f t="shared" si="92"/>
        <v>2016</v>
      </c>
      <c r="L2880" s="42">
        <f t="shared" si="91"/>
        <v>182.29184748384841</v>
      </c>
      <c r="M2880" s="39">
        <f>(VLOOKUP(DATE(2005,12,1),IGPM!A:B,2,1)/VLOOKUP(DATE(YEAR(F2880),MONTH(F2880),1),IGPM!A:B,2,1))*H2880</f>
        <v>7218.0410152869918</v>
      </c>
      <c r="N2880" s="26" t="s">
        <v>28</v>
      </c>
      <c r="O2880" s="26" t="s">
        <v>29</v>
      </c>
      <c r="P2880" s="25">
        <v>-7892.41</v>
      </c>
      <c r="Q2880" s="25">
        <v>5553.59</v>
      </c>
      <c r="R2880" s="25">
        <v>25802.677069512541</v>
      </c>
      <c r="S2880" s="25">
        <v>-15145.419197545107</v>
      </c>
      <c r="T2880" s="27">
        <v>10657.257871967435</v>
      </c>
    </row>
    <row r="2881" spans="1:20">
      <c r="A2881" s="28" t="s">
        <v>3377</v>
      </c>
      <c r="B2881" s="22" t="s">
        <v>61</v>
      </c>
      <c r="C2881" s="22" t="s">
        <v>172</v>
      </c>
      <c r="D2881" s="22" t="s">
        <v>260</v>
      </c>
      <c r="E2881" s="22" t="s">
        <v>26</v>
      </c>
      <c r="F2881" s="23">
        <v>42391</v>
      </c>
      <c r="G2881" s="24" t="s">
        <v>27</v>
      </c>
      <c r="H2881" s="25">
        <v>15569.06</v>
      </c>
      <c r="I2881" s="25">
        <v>-7773.63</v>
      </c>
      <c r="J2881" s="25">
        <v>7795.4299999999994</v>
      </c>
      <c r="K2881" s="41">
        <f t="shared" si="92"/>
        <v>2016</v>
      </c>
      <c r="L2881" s="42">
        <f t="shared" si="91"/>
        <v>214.30006573505554</v>
      </c>
      <c r="M2881" s="39">
        <f>(VLOOKUP(DATE(2005,12,1),IGPM!A:B,2,1)/VLOOKUP(DATE(YEAR(F2881),MONTH(F2881),1),IGPM!A:B,2,1))*H2881</f>
        <v>8357.7356574047371</v>
      </c>
      <c r="N2881" s="26" t="s">
        <v>28</v>
      </c>
      <c r="O2881" s="26" t="s">
        <v>29</v>
      </c>
      <c r="P2881" s="25">
        <v>-7773.63</v>
      </c>
      <c r="Q2881" s="25">
        <v>7795.4299999999994</v>
      </c>
      <c r="R2881" s="25">
        <v>29876.798115117133</v>
      </c>
      <c r="S2881" s="25">
        <v>-14917.482117200267</v>
      </c>
      <c r="T2881" s="27">
        <v>14959.315997916867</v>
      </c>
    </row>
    <row r="2882" spans="1:20">
      <c r="A2882" s="28" t="s">
        <v>3378</v>
      </c>
      <c r="B2882" s="22" t="s">
        <v>562</v>
      </c>
      <c r="C2882" s="22" t="s">
        <v>172</v>
      </c>
      <c r="D2882" s="22" t="s">
        <v>260</v>
      </c>
      <c r="E2882" s="22" t="s">
        <v>26</v>
      </c>
      <c r="F2882" s="23">
        <v>42391</v>
      </c>
      <c r="G2882" s="24" t="s">
        <v>27</v>
      </c>
      <c r="H2882" s="25">
        <v>14153.69</v>
      </c>
      <c r="I2882" s="25">
        <v>-7948.97</v>
      </c>
      <c r="J2882" s="25">
        <v>6204.72</v>
      </c>
      <c r="K2882" s="41">
        <f t="shared" si="92"/>
        <v>2016</v>
      </c>
      <c r="L2882" s="42">
        <f t="shared" si="91"/>
        <v>190.52088886987875</v>
      </c>
      <c r="M2882" s="39">
        <f>(VLOOKUP(DATE(2005,12,1),IGPM!A:B,2,1)/VLOOKUP(DATE(YEAR(F2882),MONTH(F2882),1),IGPM!A:B,2,1))*H2882</f>
        <v>7597.9410187161493</v>
      </c>
      <c r="N2882" s="26" t="s">
        <v>28</v>
      </c>
      <c r="O2882" s="26" t="s">
        <v>29</v>
      </c>
      <c r="P2882" s="25">
        <v>-7948.97</v>
      </c>
      <c r="Q2882" s="25">
        <v>6204.72</v>
      </c>
      <c r="R2882" s="25">
        <v>27160.723814665253</v>
      </c>
      <c r="S2882" s="25">
        <v>-15253.957009165784</v>
      </c>
      <c r="T2882" s="27">
        <v>11906.766805499468</v>
      </c>
    </row>
    <row r="2883" spans="1:20">
      <c r="A2883" s="28" t="s">
        <v>3379</v>
      </c>
      <c r="B2883" s="22" t="s">
        <v>61</v>
      </c>
      <c r="C2883" s="22" t="s">
        <v>172</v>
      </c>
      <c r="D2883" s="22" t="s">
        <v>260</v>
      </c>
      <c r="E2883" s="22" t="s">
        <v>26</v>
      </c>
      <c r="F2883" s="23">
        <v>42391</v>
      </c>
      <c r="G2883" s="24" t="s">
        <v>27</v>
      </c>
      <c r="H2883" s="25">
        <v>15569.06</v>
      </c>
      <c r="I2883" s="25">
        <v>-7773.63</v>
      </c>
      <c r="J2883" s="25">
        <v>7795.4299999999994</v>
      </c>
      <c r="K2883" s="41">
        <f t="shared" si="92"/>
        <v>2016</v>
      </c>
      <c r="L2883" s="42">
        <f t="shared" ref="L2883:L2946" si="93">IFERROR((DATEDIF(F2883,DATE(2024,12,31),"M")*H2883)/(H2883-J2883),12*_xlfn.NUMBERVALUE(LEFT(G2883,3)))</f>
        <v>214.30006573505554</v>
      </c>
      <c r="M2883" s="39">
        <f>(VLOOKUP(DATE(2005,12,1),IGPM!A:B,2,1)/VLOOKUP(DATE(YEAR(F2883),MONTH(F2883),1),IGPM!A:B,2,1))*H2883</f>
        <v>8357.7356574047371</v>
      </c>
      <c r="N2883" s="26" t="s">
        <v>28</v>
      </c>
      <c r="O2883" s="26" t="s">
        <v>29</v>
      </c>
      <c r="P2883" s="25">
        <v>-7773.63</v>
      </c>
      <c r="Q2883" s="25">
        <v>7795.4299999999994</v>
      </c>
      <c r="R2883" s="25">
        <v>29876.798115117133</v>
      </c>
      <c r="S2883" s="25">
        <v>-14917.482117200267</v>
      </c>
      <c r="T2883" s="27">
        <v>14959.315997916867</v>
      </c>
    </row>
    <row r="2884" spans="1:20">
      <c r="A2884" s="28" t="s">
        <v>3380</v>
      </c>
      <c r="B2884" s="22" t="s">
        <v>562</v>
      </c>
      <c r="C2884" s="22" t="s">
        <v>172</v>
      </c>
      <c r="D2884" s="22" t="s">
        <v>260</v>
      </c>
      <c r="E2884" s="22" t="s">
        <v>26</v>
      </c>
      <c r="F2884" s="23">
        <v>42391</v>
      </c>
      <c r="G2884" s="24" t="s">
        <v>27</v>
      </c>
      <c r="H2884" s="25">
        <v>14153.69</v>
      </c>
      <c r="I2884" s="25">
        <v>-7948.97</v>
      </c>
      <c r="J2884" s="25">
        <v>6204.72</v>
      </c>
      <c r="K2884" s="41">
        <f t="shared" si="92"/>
        <v>2016</v>
      </c>
      <c r="L2884" s="42">
        <f t="shared" si="93"/>
        <v>190.52088886987875</v>
      </c>
      <c r="M2884" s="39">
        <f>(VLOOKUP(DATE(2005,12,1),IGPM!A:B,2,1)/VLOOKUP(DATE(YEAR(F2884),MONTH(F2884),1),IGPM!A:B,2,1))*H2884</f>
        <v>7597.9410187161493</v>
      </c>
      <c r="N2884" s="26" t="s">
        <v>28</v>
      </c>
      <c r="O2884" s="26" t="s">
        <v>29</v>
      </c>
      <c r="P2884" s="25">
        <v>-7948.97</v>
      </c>
      <c r="Q2884" s="25">
        <v>6204.72</v>
      </c>
      <c r="R2884" s="25">
        <v>27160.723814665253</v>
      </c>
      <c r="S2884" s="25">
        <v>-15253.957009165784</v>
      </c>
      <c r="T2884" s="27">
        <v>11906.766805499468</v>
      </c>
    </row>
    <row r="2885" spans="1:20">
      <c r="A2885" s="28" t="s">
        <v>3381</v>
      </c>
      <c r="B2885" s="22" t="s">
        <v>61</v>
      </c>
      <c r="C2885" s="22" t="s">
        <v>533</v>
      </c>
      <c r="D2885" s="22" t="s">
        <v>260</v>
      </c>
      <c r="E2885" s="22" t="s">
        <v>26</v>
      </c>
      <c r="F2885" s="23">
        <v>42391</v>
      </c>
      <c r="G2885" s="24" t="s">
        <v>27</v>
      </c>
      <c r="H2885" s="25">
        <v>15569.06</v>
      </c>
      <c r="I2885" s="25">
        <v>-7773.63</v>
      </c>
      <c r="J2885" s="25">
        <v>7795.4299999999994</v>
      </c>
      <c r="K2885" s="41">
        <f t="shared" ref="K2885:K2948" si="94">YEAR(F2885)</f>
        <v>2016</v>
      </c>
      <c r="L2885" s="42">
        <f t="shared" si="93"/>
        <v>214.30006573505554</v>
      </c>
      <c r="M2885" s="39">
        <f>(VLOOKUP(DATE(2005,12,1),IGPM!A:B,2,1)/VLOOKUP(DATE(YEAR(F2885),MONTH(F2885),1),IGPM!A:B,2,1))*H2885</f>
        <v>8357.7356574047371</v>
      </c>
      <c r="N2885" s="26" t="s">
        <v>28</v>
      </c>
      <c r="O2885" s="26" t="s">
        <v>29</v>
      </c>
      <c r="P2885" s="25">
        <v>-7773.63</v>
      </c>
      <c r="Q2885" s="25">
        <v>7795.4299999999994</v>
      </c>
      <c r="R2885" s="25">
        <v>29876.798115117133</v>
      </c>
      <c r="S2885" s="25">
        <v>-14917.482117200267</v>
      </c>
      <c r="T2885" s="27">
        <v>14959.315997916867</v>
      </c>
    </row>
    <row r="2886" spans="1:20">
      <c r="A2886" s="28" t="s">
        <v>3382</v>
      </c>
      <c r="B2886" s="22" t="s">
        <v>562</v>
      </c>
      <c r="C2886" s="22" t="s">
        <v>533</v>
      </c>
      <c r="D2886" s="22" t="s">
        <v>260</v>
      </c>
      <c r="E2886" s="22" t="s">
        <v>26</v>
      </c>
      <c r="F2886" s="23">
        <v>42391</v>
      </c>
      <c r="G2886" s="24" t="s">
        <v>27</v>
      </c>
      <c r="H2886" s="25">
        <v>14153.69</v>
      </c>
      <c r="I2886" s="25">
        <v>-7948.97</v>
      </c>
      <c r="J2886" s="25">
        <v>6204.72</v>
      </c>
      <c r="K2886" s="41">
        <f t="shared" si="94"/>
        <v>2016</v>
      </c>
      <c r="L2886" s="42">
        <f t="shared" si="93"/>
        <v>190.52088886987875</v>
      </c>
      <c r="M2886" s="39">
        <f>(VLOOKUP(DATE(2005,12,1),IGPM!A:B,2,1)/VLOOKUP(DATE(YEAR(F2886),MONTH(F2886),1),IGPM!A:B,2,1))*H2886</f>
        <v>7597.9410187161493</v>
      </c>
      <c r="N2886" s="26" t="s">
        <v>28</v>
      </c>
      <c r="O2886" s="26" t="s">
        <v>29</v>
      </c>
      <c r="P2886" s="25">
        <v>-7948.97</v>
      </c>
      <c r="Q2886" s="25">
        <v>6204.72</v>
      </c>
      <c r="R2886" s="25">
        <v>27160.723814665253</v>
      </c>
      <c r="S2886" s="25">
        <v>-15253.957009165784</v>
      </c>
      <c r="T2886" s="27">
        <v>11906.766805499468</v>
      </c>
    </row>
    <row r="2887" spans="1:20">
      <c r="A2887" s="28" t="s">
        <v>3383</v>
      </c>
      <c r="B2887" s="22" t="s">
        <v>68</v>
      </c>
      <c r="C2887" s="22" t="s">
        <v>69</v>
      </c>
      <c r="D2887" s="22" t="s">
        <v>260</v>
      </c>
      <c r="E2887" s="22" t="s">
        <v>26</v>
      </c>
      <c r="F2887" s="23">
        <v>42391</v>
      </c>
      <c r="G2887" s="24" t="s">
        <v>27</v>
      </c>
      <c r="H2887" s="25">
        <v>826575.34</v>
      </c>
      <c r="I2887" s="25">
        <v>-305156.52</v>
      </c>
      <c r="J2887" s="25">
        <v>521418.81999999995</v>
      </c>
      <c r="K2887" s="41">
        <f t="shared" si="94"/>
        <v>2016</v>
      </c>
      <c r="L2887" s="42">
        <f t="shared" si="93"/>
        <v>289.83015463670904</v>
      </c>
      <c r="M2887" s="39">
        <f>(VLOOKUP(DATE(2005,12,1),IGPM!A:B,2,1)/VLOOKUP(DATE(YEAR(F2887),MONTH(F2887),1),IGPM!A:B,2,1))*H2887</f>
        <v>443719.67174957535</v>
      </c>
      <c r="N2887" s="26" t="s">
        <v>28</v>
      </c>
      <c r="O2887" s="26" t="s">
        <v>29</v>
      </c>
      <c r="P2887" s="25">
        <v>-305156.52</v>
      </c>
      <c r="Q2887" s="25">
        <v>521418.81999999995</v>
      </c>
      <c r="R2887" s="25">
        <v>1586185.9714147355</v>
      </c>
      <c r="S2887" s="25">
        <v>-585590.89254917786</v>
      </c>
      <c r="T2887" s="27">
        <v>1000595.0788655577</v>
      </c>
    </row>
    <row r="2888" spans="1:20">
      <c r="A2888" s="28" t="s">
        <v>3384</v>
      </c>
      <c r="B2888" s="22" t="s">
        <v>111</v>
      </c>
      <c r="C2888" s="22" t="s">
        <v>533</v>
      </c>
      <c r="D2888" s="22" t="s">
        <v>260</v>
      </c>
      <c r="E2888" s="22" t="s">
        <v>26</v>
      </c>
      <c r="F2888" s="23">
        <v>42391</v>
      </c>
      <c r="G2888" s="24" t="s">
        <v>27</v>
      </c>
      <c r="H2888" s="25">
        <v>3538.42</v>
      </c>
      <c r="I2888" s="25">
        <v>-1987.23</v>
      </c>
      <c r="J2888" s="25">
        <v>1551.19</v>
      </c>
      <c r="K2888" s="41">
        <f t="shared" si="94"/>
        <v>2016</v>
      </c>
      <c r="L2888" s="42">
        <f t="shared" si="93"/>
        <v>190.52195266778381</v>
      </c>
      <c r="M2888" s="39">
        <f>(VLOOKUP(DATE(2005,12,1),IGPM!A:B,2,1)/VLOOKUP(DATE(YEAR(F2888),MONTH(F2888),1),IGPM!A:B,2,1))*H2888</f>
        <v>1899.4839126366055</v>
      </c>
      <c r="N2888" s="26" t="s">
        <v>28</v>
      </c>
      <c r="O2888" s="26" t="s">
        <v>29</v>
      </c>
      <c r="P2888" s="25">
        <v>-1987.23</v>
      </c>
      <c r="Q2888" s="25">
        <v>1551.19</v>
      </c>
      <c r="R2888" s="25">
        <v>6790.1761562029287</v>
      </c>
      <c r="S2888" s="25">
        <v>-3813.4652649745212</v>
      </c>
      <c r="T2888" s="27">
        <v>2976.7108912284075</v>
      </c>
    </row>
    <row r="2889" spans="1:20">
      <c r="A2889" s="28" t="s">
        <v>3385</v>
      </c>
      <c r="B2889" s="22" t="s">
        <v>68</v>
      </c>
      <c r="C2889" s="22" t="s">
        <v>69</v>
      </c>
      <c r="D2889" s="22" t="s">
        <v>260</v>
      </c>
      <c r="E2889" s="22" t="s">
        <v>26</v>
      </c>
      <c r="F2889" s="23">
        <v>42391</v>
      </c>
      <c r="G2889" s="24" t="s">
        <v>27</v>
      </c>
      <c r="H2889" s="25">
        <v>753683.85</v>
      </c>
      <c r="I2889" s="25">
        <v>-278246.31</v>
      </c>
      <c r="J2889" s="25">
        <v>475437.54</v>
      </c>
      <c r="K2889" s="41">
        <f t="shared" si="94"/>
        <v>2016</v>
      </c>
      <c r="L2889" s="42">
        <f t="shared" si="93"/>
        <v>289.83015785546269</v>
      </c>
      <c r="M2889" s="39">
        <f>(VLOOKUP(DATE(2005,12,1),IGPM!A:B,2,1)/VLOOKUP(DATE(YEAR(F2889),MONTH(F2889),1),IGPM!A:B,2,1))*H2889</f>
        <v>404590.28275021631</v>
      </c>
      <c r="N2889" s="26" t="s">
        <v>28</v>
      </c>
      <c r="O2889" s="26" t="s">
        <v>29</v>
      </c>
      <c r="P2889" s="25">
        <v>-278246.31</v>
      </c>
      <c r="Q2889" s="25">
        <v>475437.54</v>
      </c>
      <c r="R2889" s="25">
        <v>1446308.2696755116</v>
      </c>
      <c r="S2889" s="25">
        <v>-533950.59368685691</v>
      </c>
      <c r="T2889" s="27">
        <v>912357.67598865472</v>
      </c>
    </row>
    <row r="2890" spans="1:20">
      <c r="A2890" s="28" t="s">
        <v>3386</v>
      </c>
      <c r="B2890" s="22" t="s">
        <v>61</v>
      </c>
      <c r="C2890" s="22" t="s">
        <v>533</v>
      </c>
      <c r="D2890" s="22" t="s">
        <v>260</v>
      </c>
      <c r="E2890" s="22" t="s">
        <v>26</v>
      </c>
      <c r="F2890" s="23">
        <v>42391</v>
      </c>
      <c r="G2890" s="24" t="s">
        <v>27</v>
      </c>
      <c r="H2890" s="25">
        <v>15569.06</v>
      </c>
      <c r="I2890" s="25">
        <v>-7773.63</v>
      </c>
      <c r="J2890" s="25">
        <v>7795.4299999999994</v>
      </c>
      <c r="K2890" s="41">
        <f t="shared" si="94"/>
        <v>2016</v>
      </c>
      <c r="L2890" s="42">
        <f t="shared" si="93"/>
        <v>214.30006573505554</v>
      </c>
      <c r="M2890" s="39">
        <f>(VLOOKUP(DATE(2005,12,1),IGPM!A:B,2,1)/VLOOKUP(DATE(YEAR(F2890),MONTH(F2890),1),IGPM!A:B,2,1))*H2890</f>
        <v>8357.7356574047371</v>
      </c>
      <c r="N2890" s="26" t="s">
        <v>28</v>
      </c>
      <c r="O2890" s="26" t="s">
        <v>29</v>
      </c>
      <c r="P2890" s="25">
        <v>-7773.63</v>
      </c>
      <c r="Q2890" s="25">
        <v>7795.4299999999994</v>
      </c>
      <c r="R2890" s="25">
        <v>29876.798115117133</v>
      </c>
      <c r="S2890" s="25">
        <v>-14917.482117200267</v>
      </c>
      <c r="T2890" s="27">
        <v>14959.315997916867</v>
      </c>
    </row>
    <row r="2891" spans="1:20">
      <c r="A2891" s="28" t="s">
        <v>3387</v>
      </c>
      <c r="B2891" s="22" t="s">
        <v>562</v>
      </c>
      <c r="C2891" s="22" t="s">
        <v>533</v>
      </c>
      <c r="D2891" s="22" t="s">
        <v>260</v>
      </c>
      <c r="E2891" s="22" t="s">
        <v>26</v>
      </c>
      <c r="F2891" s="23">
        <v>42391</v>
      </c>
      <c r="G2891" s="24" t="s">
        <v>27</v>
      </c>
      <c r="H2891" s="25">
        <v>14153.69</v>
      </c>
      <c r="I2891" s="25">
        <v>-7948.97</v>
      </c>
      <c r="J2891" s="25">
        <v>6204.72</v>
      </c>
      <c r="K2891" s="41">
        <f t="shared" si="94"/>
        <v>2016</v>
      </c>
      <c r="L2891" s="42">
        <f t="shared" si="93"/>
        <v>190.52088886987875</v>
      </c>
      <c r="M2891" s="39">
        <f>(VLOOKUP(DATE(2005,12,1),IGPM!A:B,2,1)/VLOOKUP(DATE(YEAR(F2891),MONTH(F2891),1),IGPM!A:B,2,1))*H2891</f>
        <v>7597.9410187161493</v>
      </c>
      <c r="N2891" s="26" t="s">
        <v>28</v>
      </c>
      <c r="O2891" s="26" t="s">
        <v>29</v>
      </c>
      <c r="P2891" s="25">
        <v>-7948.97</v>
      </c>
      <c r="Q2891" s="25">
        <v>6204.72</v>
      </c>
      <c r="R2891" s="25">
        <v>27160.723814665253</v>
      </c>
      <c r="S2891" s="25">
        <v>-15253.957009165784</v>
      </c>
      <c r="T2891" s="27">
        <v>11906.766805499468</v>
      </c>
    </row>
    <row r="2892" spans="1:20">
      <c r="A2892" s="28" t="s">
        <v>3388</v>
      </c>
      <c r="B2892" s="22" t="s">
        <v>68</v>
      </c>
      <c r="C2892" s="22" t="s">
        <v>69</v>
      </c>
      <c r="D2892" s="22" t="s">
        <v>260</v>
      </c>
      <c r="E2892" s="22" t="s">
        <v>26</v>
      </c>
      <c r="F2892" s="23">
        <v>42391</v>
      </c>
      <c r="G2892" s="24" t="s">
        <v>27</v>
      </c>
      <c r="H2892" s="25">
        <v>826575.34</v>
      </c>
      <c r="I2892" s="25">
        <v>-305156.52</v>
      </c>
      <c r="J2892" s="25">
        <v>521418.81999999995</v>
      </c>
      <c r="K2892" s="41">
        <f t="shared" si="94"/>
        <v>2016</v>
      </c>
      <c r="L2892" s="42">
        <f t="shared" si="93"/>
        <v>289.83015463670904</v>
      </c>
      <c r="M2892" s="39">
        <f>(VLOOKUP(DATE(2005,12,1),IGPM!A:B,2,1)/VLOOKUP(DATE(YEAR(F2892),MONTH(F2892),1),IGPM!A:B,2,1))*H2892</f>
        <v>443719.67174957535</v>
      </c>
      <c r="N2892" s="26" t="s">
        <v>28</v>
      </c>
      <c r="O2892" s="26" t="s">
        <v>29</v>
      </c>
      <c r="P2892" s="25">
        <v>-305156.52</v>
      </c>
      <c r="Q2892" s="25">
        <v>521418.81999999995</v>
      </c>
      <c r="R2892" s="25">
        <v>1586185.9714147355</v>
      </c>
      <c r="S2892" s="25">
        <v>-585590.89254917786</v>
      </c>
      <c r="T2892" s="27">
        <v>1000595.0788655577</v>
      </c>
    </row>
    <row r="2893" spans="1:20">
      <c r="A2893" s="28" t="s">
        <v>3389</v>
      </c>
      <c r="B2893" s="22" t="s">
        <v>111</v>
      </c>
      <c r="C2893" s="22" t="s">
        <v>533</v>
      </c>
      <c r="D2893" s="22" t="s">
        <v>260</v>
      </c>
      <c r="E2893" s="22" t="s">
        <v>26</v>
      </c>
      <c r="F2893" s="23">
        <v>42391</v>
      </c>
      <c r="G2893" s="24" t="s">
        <v>27</v>
      </c>
      <c r="H2893" s="25">
        <v>3538.42</v>
      </c>
      <c r="I2893" s="25">
        <v>-1987.23</v>
      </c>
      <c r="J2893" s="25">
        <v>1551.19</v>
      </c>
      <c r="K2893" s="41">
        <f t="shared" si="94"/>
        <v>2016</v>
      </c>
      <c r="L2893" s="42">
        <f t="shared" si="93"/>
        <v>190.52195266778381</v>
      </c>
      <c r="M2893" s="39">
        <f>(VLOOKUP(DATE(2005,12,1),IGPM!A:B,2,1)/VLOOKUP(DATE(YEAR(F2893),MONTH(F2893),1),IGPM!A:B,2,1))*H2893</f>
        <v>1899.4839126366055</v>
      </c>
      <c r="N2893" s="26" t="s">
        <v>28</v>
      </c>
      <c r="O2893" s="26" t="s">
        <v>29</v>
      </c>
      <c r="P2893" s="25">
        <v>-1987.23</v>
      </c>
      <c r="Q2893" s="25">
        <v>1551.19</v>
      </c>
      <c r="R2893" s="25">
        <v>6790.1761562029287</v>
      </c>
      <c r="S2893" s="25">
        <v>-3813.4652649745212</v>
      </c>
      <c r="T2893" s="27">
        <v>2976.7108912284075</v>
      </c>
    </row>
    <row r="2894" spans="1:20">
      <c r="A2894" s="28" t="s">
        <v>3390</v>
      </c>
      <c r="B2894" s="22" t="s">
        <v>68</v>
      </c>
      <c r="C2894" s="22" t="s">
        <v>69</v>
      </c>
      <c r="D2894" s="22" t="s">
        <v>260</v>
      </c>
      <c r="E2894" s="22" t="s">
        <v>26</v>
      </c>
      <c r="F2894" s="23">
        <v>42391</v>
      </c>
      <c r="G2894" s="24" t="s">
        <v>27</v>
      </c>
      <c r="H2894" s="25">
        <v>753683.85</v>
      </c>
      <c r="I2894" s="25">
        <v>-278246.31</v>
      </c>
      <c r="J2894" s="25">
        <v>475437.54</v>
      </c>
      <c r="K2894" s="41">
        <f t="shared" si="94"/>
        <v>2016</v>
      </c>
      <c r="L2894" s="42">
        <f t="shared" si="93"/>
        <v>289.83015785546269</v>
      </c>
      <c r="M2894" s="39">
        <f>(VLOOKUP(DATE(2005,12,1),IGPM!A:B,2,1)/VLOOKUP(DATE(YEAR(F2894),MONTH(F2894),1),IGPM!A:B,2,1))*H2894</f>
        <v>404590.28275021631</v>
      </c>
      <c r="N2894" s="26" t="s">
        <v>28</v>
      </c>
      <c r="O2894" s="26" t="s">
        <v>29</v>
      </c>
      <c r="P2894" s="25">
        <v>-278246.31</v>
      </c>
      <c r="Q2894" s="25">
        <v>475437.54</v>
      </c>
      <c r="R2894" s="25">
        <v>1446308.2696755116</v>
      </c>
      <c r="S2894" s="25">
        <v>-533950.59368685691</v>
      </c>
      <c r="T2894" s="27">
        <v>912357.67598865472</v>
      </c>
    </row>
    <row r="2895" spans="1:20">
      <c r="A2895" s="28" t="s">
        <v>3391</v>
      </c>
      <c r="B2895" s="22" t="s">
        <v>61</v>
      </c>
      <c r="C2895" s="22" t="s">
        <v>172</v>
      </c>
      <c r="D2895" s="22" t="s">
        <v>260</v>
      </c>
      <c r="E2895" s="22" t="s">
        <v>26</v>
      </c>
      <c r="F2895" s="23">
        <v>42391</v>
      </c>
      <c r="G2895" s="24" t="s">
        <v>27</v>
      </c>
      <c r="H2895" s="25">
        <v>10615.27</v>
      </c>
      <c r="I2895" s="25">
        <v>-5300.22</v>
      </c>
      <c r="J2895" s="25">
        <v>5315.05</v>
      </c>
      <c r="K2895" s="41">
        <f t="shared" si="94"/>
        <v>2016</v>
      </c>
      <c r="L2895" s="42">
        <f t="shared" si="93"/>
        <v>214.29938568587721</v>
      </c>
      <c r="M2895" s="39">
        <f>(VLOOKUP(DATE(2005,12,1),IGPM!A:B,2,1)/VLOOKUP(DATE(YEAR(F2895),MONTH(F2895),1),IGPM!A:B,2,1))*H2895</f>
        <v>5698.4571060795433</v>
      </c>
      <c r="N2895" s="26" t="s">
        <v>28</v>
      </c>
      <c r="O2895" s="26" t="s">
        <v>29</v>
      </c>
      <c r="P2895" s="25">
        <v>-5300.22</v>
      </c>
      <c r="Q2895" s="25">
        <v>5315.05</v>
      </c>
      <c r="R2895" s="25">
        <v>20370.547658462325</v>
      </c>
      <c r="S2895" s="25">
        <v>-10171.044552831458</v>
      </c>
      <c r="T2895" s="27">
        <v>10199.503105630867</v>
      </c>
    </row>
    <row r="2896" spans="1:20">
      <c r="A2896" s="28" t="s">
        <v>3392</v>
      </c>
      <c r="B2896" s="22" t="s">
        <v>1964</v>
      </c>
      <c r="C2896" s="22" t="s">
        <v>172</v>
      </c>
      <c r="D2896" s="22" t="s">
        <v>260</v>
      </c>
      <c r="E2896" s="22" t="s">
        <v>26</v>
      </c>
      <c r="F2896" s="23">
        <v>42391</v>
      </c>
      <c r="G2896" s="24" t="s">
        <v>27</v>
      </c>
      <c r="H2896" s="25">
        <v>13446</v>
      </c>
      <c r="I2896" s="25">
        <v>-7892.41</v>
      </c>
      <c r="J2896" s="25">
        <v>5553.59</v>
      </c>
      <c r="K2896" s="41">
        <f t="shared" si="94"/>
        <v>2016</v>
      </c>
      <c r="L2896" s="42">
        <f t="shared" si="93"/>
        <v>182.29184748384841</v>
      </c>
      <c r="M2896" s="39">
        <f>(VLOOKUP(DATE(2005,12,1),IGPM!A:B,2,1)/VLOOKUP(DATE(YEAR(F2896),MONTH(F2896),1),IGPM!A:B,2,1))*H2896</f>
        <v>7218.0410152869918</v>
      </c>
      <c r="N2896" s="26" t="s">
        <v>28</v>
      </c>
      <c r="O2896" s="26" t="s">
        <v>29</v>
      </c>
      <c r="P2896" s="25">
        <v>-7892.41</v>
      </c>
      <c r="Q2896" s="25">
        <v>5553.59</v>
      </c>
      <c r="R2896" s="25">
        <v>25802.677069512541</v>
      </c>
      <c r="S2896" s="25">
        <v>-15145.419197545107</v>
      </c>
      <c r="T2896" s="27">
        <v>10657.257871967435</v>
      </c>
    </row>
    <row r="2897" spans="1:20">
      <c r="A2897" s="28" t="s">
        <v>3393</v>
      </c>
      <c r="B2897" s="22" t="s">
        <v>61</v>
      </c>
      <c r="C2897" s="22" t="s">
        <v>172</v>
      </c>
      <c r="D2897" s="22" t="s">
        <v>260</v>
      </c>
      <c r="E2897" s="22" t="s">
        <v>26</v>
      </c>
      <c r="F2897" s="23">
        <v>42391</v>
      </c>
      <c r="G2897" s="24" t="s">
        <v>27</v>
      </c>
      <c r="H2897" s="25">
        <v>10615.27</v>
      </c>
      <c r="I2897" s="25">
        <v>-5300.22</v>
      </c>
      <c r="J2897" s="25">
        <v>5315.05</v>
      </c>
      <c r="K2897" s="41">
        <f t="shared" si="94"/>
        <v>2016</v>
      </c>
      <c r="L2897" s="42">
        <f t="shared" si="93"/>
        <v>214.29938568587721</v>
      </c>
      <c r="M2897" s="39">
        <f>(VLOOKUP(DATE(2005,12,1),IGPM!A:B,2,1)/VLOOKUP(DATE(YEAR(F2897),MONTH(F2897),1),IGPM!A:B,2,1))*H2897</f>
        <v>5698.4571060795433</v>
      </c>
      <c r="N2897" s="26" t="s">
        <v>28</v>
      </c>
      <c r="O2897" s="26" t="s">
        <v>29</v>
      </c>
      <c r="P2897" s="25">
        <v>-5300.22</v>
      </c>
      <c r="Q2897" s="25">
        <v>5315.05</v>
      </c>
      <c r="R2897" s="25">
        <v>20370.547658462325</v>
      </c>
      <c r="S2897" s="25">
        <v>-10171.044552831458</v>
      </c>
      <c r="T2897" s="27">
        <v>10199.503105630867</v>
      </c>
    </row>
    <row r="2898" spans="1:20">
      <c r="A2898" s="28" t="s">
        <v>3394</v>
      </c>
      <c r="B2898" s="22" t="s">
        <v>1964</v>
      </c>
      <c r="C2898" s="22" t="s">
        <v>172</v>
      </c>
      <c r="D2898" s="22" t="s">
        <v>260</v>
      </c>
      <c r="E2898" s="22" t="s">
        <v>26</v>
      </c>
      <c r="F2898" s="23">
        <v>42391</v>
      </c>
      <c r="G2898" s="24" t="s">
        <v>27</v>
      </c>
      <c r="H2898" s="25">
        <v>13446</v>
      </c>
      <c r="I2898" s="25">
        <v>-7892.41</v>
      </c>
      <c r="J2898" s="25">
        <v>5553.59</v>
      </c>
      <c r="K2898" s="41">
        <f t="shared" si="94"/>
        <v>2016</v>
      </c>
      <c r="L2898" s="42">
        <f t="shared" si="93"/>
        <v>182.29184748384841</v>
      </c>
      <c r="M2898" s="39">
        <f>(VLOOKUP(DATE(2005,12,1),IGPM!A:B,2,1)/VLOOKUP(DATE(YEAR(F2898),MONTH(F2898),1),IGPM!A:B,2,1))*H2898</f>
        <v>7218.0410152869918</v>
      </c>
      <c r="N2898" s="26" t="s">
        <v>28</v>
      </c>
      <c r="O2898" s="26" t="s">
        <v>29</v>
      </c>
      <c r="P2898" s="25">
        <v>-7892.41</v>
      </c>
      <c r="Q2898" s="25">
        <v>5553.59</v>
      </c>
      <c r="R2898" s="25">
        <v>25802.677069512541</v>
      </c>
      <c r="S2898" s="25">
        <v>-15145.419197545107</v>
      </c>
      <c r="T2898" s="27">
        <v>10657.257871967435</v>
      </c>
    </row>
    <row r="2899" spans="1:20">
      <c r="A2899" s="28" t="s">
        <v>3395</v>
      </c>
      <c r="B2899" s="22" t="s">
        <v>61</v>
      </c>
      <c r="C2899" s="22" t="s">
        <v>172</v>
      </c>
      <c r="D2899" s="22" t="s">
        <v>260</v>
      </c>
      <c r="E2899" s="22" t="s">
        <v>26</v>
      </c>
      <c r="F2899" s="23">
        <v>42391</v>
      </c>
      <c r="G2899" s="24" t="s">
        <v>27</v>
      </c>
      <c r="H2899" s="25">
        <v>15569.06</v>
      </c>
      <c r="I2899" s="25">
        <v>-7773.63</v>
      </c>
      <c r="J2899" s="25">
        <v>7795.4299999999994</v>
      </c>
      <c r="K2899" s="41">
        <f t="shared" si="94"/>
        <v>2016</v>
      </c>
      <c r="L2899" s="42">
        <f t="shared" si="93"/>
        <v>214.30006573505554</v>
      </c>
      <c r="M2899" s="39">
        <f>(VLOOKUP(DATE(2005,12,1),IGPM!A:B,2,1)/VLOOKUP(DATE(YEAR(F2899),MONTH(F2899),1),IGPM!A:B,2,1))*H2899</f>
        <v>8357.7356574047371</v>
      </c>
      <c r="N2899" s="26" t="s">
        <v>28</v>
      </c>
      <c r="O2899" s="26" t="s">
        <v>29</v>
      </c>
      <c r="P2899" s="25">
        <v>-7773.63</v>
      </c>
      <c r="Q2899" s="25">
        <v>7795.4299999999994</v>
      </c>
      <c r="R2899" s="25">
        <v>29876.798115117133</v>
      </c>
      <c r="S2899" s="25">
        <v>-14917.482117200267</v>
      </c>
      <c r="T2899" s="27">
        <v>14959.315997916867</v>
      </c>
    </row>
    <row r="2900" spans="1:20">
      <c r="A2900" s="28" t="s">
        <v>3396</v>
      </c>
      <c r="B2900" s="22" t="s">
        <v>562</v>
      </c>
      <c r="C2900" s="22" t="s">
        <v>172</v>
      </c>
      <c r="D2900" s="22" t="s">
        <v>260</v>
      </c>
      <c r="E2900" s="22" t="s">
        <v>26</v>
      </c>
      <c r="F2900" s="23">
        <v>42391</v>
      </c>
      <c r="G2900" s="24" t="s">
        <v>27</v>
      </c>
      <c r="H2900" s="25">
        <v>13446</v>
      </c>
      <c r="I2900" s="25">
        <v>-7892.41</v>
      </c>
      <c r="J2900" s="25">
        <v>5553.59</v>
      </c>
      <c r="K2900" s="41">
        <f t="shared" si="94"/>
        <v>2016</v>
      </c>
      <c r="L2900" s="42">
        <f t="shared" si="93"/>
        <v>182.29184748384841</v>
      </c>
      <c r="M2900" s="39">
        <f>(VLOOKUP(DATE(2005,12,1),IGPM!A:B,2,1)/VLOOKUP(DATE(YEAR(F2900),MONTH(F2900),1),IGPM!A:B,2,1))*H2900</f>
        <v>7218.0410152869918</v>
      </c>
      <c r="N2900" s="26" t="s">
        <v>28</v>
      </c>
      <c r="O2900" s="26" t="s">
        <v>29</v>
      </c>
      <c r="P2900" s="25">
        <v>-7892.41</v>
      </c>
      <c r="Q2900" s="25">
        <v>5553.59</v>
      </c>
      <c r="R2900" s="25">
        <v>25802.677069512541</v>
      </c>
      <c r="S2900" s="25">
        <v>-15145.419197545107</v>
      </c>
      <c r="T2900" s="27">
        <v>10657.257871967435</v>
      </c>
    </row>
    <row r="2901" spans="1:20">
      <c r="A2901" s="28" t="s">
        <v>3397</v>
      </c>
      <c r="B2901" s="22" t="s">
        <v>61</v>
      </c>
      <c r="C2901" s="22" t="s">
        <v>172</v>
      </c>
      <c r="D2901" s="22" t="s">
        <v>260</v>
      </c>
      <c r="E2901" s="22" t="s">
        <v>26</v>
      </c>
      <c r="F2901" s="23">
        <v>42391</v>
      </c>
      <c r="G2901" s="24" t="s">
        <v>27</v>
      </c>
      <c r="H2901" s="25">
        <v>15569.06</v>
      </c>
      <c r="I2901" s="25">
        <v>-7773.63</v>
      </c>
      <c r="J2901" s="25">
        <v>7795.4299999999994</v>
      </c>
      <c r="K2901" s="41">
        <f t="shared" si="94"/>
        <v>2016</v>
      </c>
      <c r="L2901" s="42">
        <f t="shared" si="93"/>
        <v>214.30006573505554</v>
      </c>
      <c r="M2901" s="39">
        <f>(VLOOKUP(DATE(2005,12,1),IGPM!A:B,2,1)/VLOOKUP(DATE(YEAR(F2901),MONTH(F2901),1),IGPM!A:B,2,1))*H2901</f>
        <v>8357.7356574047371</v>
      </c>
      <c r="N2901" s="26" t="s">
        <v>28</v>
      </c>
      <c r="O2901" s="26" t="s">
        <v>29</v>
      </c>
      <c r="P2901" s="25">
        <v>-7773.63</v>
      </c>
      <c r="Q2901" s="25">
        <v>7795.4299999999994</v>
      </c>
      <c r="R2901" s="25">
        <v>29876.798115117133</v>
      </c>
      <c r="S2901" s="25">
        <v>-14917.482117200267</v>
      </c>
      <c r="T2901" s="27">
        <v>14959.315997916867</v>
      </c>
    </row>
    <row r="2902" spans="1:20">
      <c r="A2902" s="28" t="s">
        <v>3398</v>
      </c>
      <c r="B2902" s="22" t="s">
        <v>562</v>
      </c>
      <c r="C2902" s="22" t="s">
        <v>172</v>
      </c>
      <c r="D2902" s="22" t="s">
        <v>260</v>
      </c>
      <c r="E2902" s="22" t="s">
        <v>26</v>
      </c>
      <c r="F2902" s="23">
        <v>42391</v>
      </c>
      <c r="G2902" s="24" t="s">
        <v>27</v>
      </c>
      <c r="H2902" s="25">
        <v>13446</v>
      </c>
      <c r="I2902" s="25">
        <v>-7892.41</v>
      </c>
      <c r="J2902" s="25">
        <v>5553.59</v>
      </c>
      <c r="K2902" s="41">
        <f t="shared" si="94"/>
        <v>2016</v>
      </c>
      <c r="L2902" s="42">
        <f t="shared" si="93"/>
        <v>182.29184748384841</v>
      </c>
      <c r="M2902" s="39">
        <f>(VLOOKUP(DATE(2005,12,1),IGPM!A:B,2,1)/VLOOKUP(DATE(YEAR(F2902),MONTH(F2902),1),IGPM!A:B,2,1))*H2902</f>
        <v>7218.0410152869918</v>
      </c>
      <c r="N2902" s="26" t="s">
        <v>28</v>
      </c>
      <c r="O2902" s="26" t="s">
        <v>29</v>
      </c>
      <c r="P2902" s="25">
        <v>-7892.41</v>
      </c>
      <c r="Q2902" s="25">
        <v>5553.59</v>
      </c>
      <c r="R2902" s="25">
        <v>25802.677069512541</v>
      </c>
      <c r="S2902" s="25">
        <v>-15145.419197545107</v>
      </c>
      <c r="T2902" s="27">
        <v>10657.257871967435</v>
      </c>
    </row>
    <row r="2903" spans="1:20">
      <c r="A2903" s="28" t="s">
        <v>3399</v>
      </c>
      <c r="B2903" s="22" t="s">
        <v>160</v>
      </c>
      <c r="C2903" s="22" t="s">
        <v>24</v>
      </c>
      <c r="D2903" s="22" t="s">
        <v>260</v>
      </c>
      <c r="E2903" s="22" t="s">
        <v>26</v>
      </c>
      <c r="F2903" s="23">
        <v>42391</v>
      </c>
      <c r="G2903" s="24" t="s">
        <v>27</v>
      </c>
      <c r="H2903" s="25">
        <v>2123.0500000000002</v>
      </c>
      <c r="I2903" s="25">
        <v>-1192.33</v>
      </c>
      <c r="J2903" s="25">
        <v>930.72000000000025</v>
      </c>
      <c r="K2903" s="41">
        <f t="shared" si="94"/>
        <v>2016</v>
      </c>
      <c r="L2903" s="42">
        <f t="shared" si="93"/>
        <v>190.52305150419767</v>
      </c>
      <c r="M2903" s="39">
        <f>(VLOOKUP(DATE(2005,12,1),IGPM!A:B,2,1)/VLOOKUP(DATE(YEAR(F2903),MONTH(F2903),1),IGPM!A:B,2,1))*H2903</f>
        <v>1139.6892739480179</v>
      </c>
      <c r="N2903" s="26" t="s">
        <v>28</v>
      </c>
      <c r="O2903" s="26" t="s">
        <v>29</v>
      </c>
      <c r="P2903" s="25">
        <v>-1192.33</v>
      </c>
      <c r="Q2903" s="25">
        <v>930.72000000000025</v>
      </c>
      <c r="R2903" s="25">
        <v>4074.1018557510492</v>
      </c>
      <c r="S2903" s="25">
        <v>-2288.0638071018807</v>
      </c>
      <c r="T2903" s="27">
        <v>1786.0380486491686</v>
      </c>
    </row>
    <row r="2904" spans="1:20">
      <c r="A2904" s="28" t="s">
        <v>3400</v>
      </c>
      <c r="B2904" s="22" t="s">
        <v>23</v>
      </c>
      <c r="C2904" s="22" t="s">
        <v>24</v>
      </c>
      <c r="D2904" s="22" t="s">
        <v>260</v>
      </c>
      <c r="E2904" s="22" t="s">
        <v>26</v>
      </c>
      <c r="F2904" s="23">
        <v>42391</v>
      </c>
      <c r="G2904" s="24" t="s">
        <v>27</v>
      </c>
      <c r="H2904" s="25">
        <v>707.68</v>
      </c>
      <c r="I2904" s="25">
        <v>-397.44</v>
      </c>
      <c r="J2904" s="25">
        <v>310.23999999999995</v>
      </c>
      <c r="K2904" s="41">
        <f t="shared" si="94"/>
        <v>2016</v>
      </c>
      <c r="L2904" s="42">
        <f t="shared" si="93"/>
        <v>190.52375201288243</v>
      </c>
      <c r="M2904" s="39">
        <f>(VLOOKUP(DATE(2005,12,1),IGPM!A:B,2,1)/VLOOKUP(DATE(YEAR(F2904),MONTH(F2904),1),IGPM!A:B,2,1))*H2904</f>
        <v>379.89463525943017</v>
      </c>
      <c r="N2904" s="26" t="s">
        <v>28</v>
      </c>
      <c r="O2904" s="26" t="s">
        <v>29</v>
      </c>
      <c r="P2904" s="25">
        <v>-397.44</v>
      </c>
      <c r="Q2904" s="25">
        <v>310.23999999999995</v>
      </c>
      <c r="R2904" s="25">
        <v>1358.0275552991698</v>
      </c>
      <c r="S2904" s="25">
        <v>-762.68153908278043</v>
      </c>
      <c r="T2904" s="27">
        <v>595.34601621638933</v>
      </c>
    </row>
    <row r="2905" spans="1:20">
      <c r="A2905" s="28" t="s">
        <v>3401</v>
      </c>
      <c r="B2905" s="22" t="s">
        <v>328</v>
      </c>
      <c r="C2905" s="22" t="s">
        <v>533</v>
      </c>
      <c r="D2905" s="22" t="s">
        <v>260</v>
      </c>
      <c r="E2905" s="22" t="s">
        <v>26</v>
      </c>
      <c r="F2905" s="23">
        <v>42391</v>
      </c>
      <c r="G2905" s="24" t="s">
        <v>27</v>
      </c>
      <c r="H2905" s="25">
        <v>1415.37</v>
      </c>
      <c r="I2905" s="25">
        <v>-1415.37</v>
      </c>
      <c r="J2905" s="25">
        <v>0</v>
      </c>
      <c r="K2905" s="41">
        <f t="shared" si="94"/>
        <v>2016</v>
      </c>
      <c r="L2905" s="42">
        <f t="shared" si="93"/>
        <v>107</v>
      </c>
      <c r="M2905" s="39">
        <f>(VLOOKUP(DATE(2005,12,1),IGPM!A:B,2,1)/VLOOKUP(DATE(YEAR(F2905),MONTH(F2905),1),IGPM!A:B,2,1))*H2905</f>
        <v>759.79463868858761</v>
      </c>
      <c r="N2905" s="26" t="s">
        <v>28</v>
      </c>
      <c r="O2905" s="26" t="s">
        <v>29</v>
      </c>
      <c r="P2905" s="25">
        <v>-1415.37</v>
      </c>
      <c r="Q2905" s="25">
        <v>0</v>
      </c>
      <c r="R2905" s="25">
        <v>2716.074300451879</v>
      </c>
      <c r="S2905" s="25">
        <v>-2716.074300451879</v>
      </c>
      <c r="T2905" s="27">
        <v>0</v>
      </c>
    </row>
    <row r="2906" spans="1:20">
      <c r="A2906" s="28" t="s">
        <v>3402</v>
      </c>
      <c r="B2906" s="22" t="s">
        <v>245</v>
      </c>
      <c r="C2906" s="22" t="s">
        <v>533</v>
      </c>
      <c r="D2906" s="22" t="s">
        <v>260</v>
      </c>
      <c r="E2906" s="22" t="s">
        <v>26</v>
      </c>
      <c r="F2906" s="23">
        <v>42391</v>
      </c>
      <c r="G2906" s="24" t="s">
        <v>27</v>
      </c>
      <c r="H2906" s="25">
        <v>353.84</v>
      </c>
      <c r="I2906" s="25">
        <v>-353.84</v>
      </c>
      <c r="J2906" s="25">
        <v>0</v>
      </c>
      <c r="K2906" s="41">
        <f t="shared" si="94"/>
        <v>2016</v>
      </c>
      <c r="L2906" s="42">
        <f t="shared" si="93"/>
        <v>107</v>
      </c>
      <c r="M2906" s="39">
        <f>(VLOOKUP(DATE(2005,12,1),IGPM!A:B,2,1)/VLOOKUP(DATE(YEAR(F2906),MONTH(F2906),1),IGPM!A:B,2,1))*H2906</f>
        <v>189.94731762971509</v>
      </c>
      <c r="N2906" s="26" t="s">
        <v>28</v>
      </c>
      <c r="O2906" s="26" t="s">
        <v>29</v>
      </c>
      <c r="P2906" s="25">
        <v>-353.84</v>
      </c>
      <c r="Q2906" s="25">
        <v>0</v>
      </c>
      <c r="R2906" s="25">
        <v>679.01377764958488</v>
      </c>
      <c r="S2906" s="25">
        <v>-679.01377764958488</v>
      </c>
      <c r="T2906" s="27">
        <v>0</v>
      </c>
    </row>
    <row r="2907" spans="1:20">
      <c r="A2907" s="28" t="s">
        <v>3403</v>
      </c>
      <c r="B2907" s="22" t="s">
        <v>243</v>
      </c>
      <c r="C2907" s="22" t="s">
        <v>533</v>
      </c>
      <c r="D2907" s="22" t="s">
        <v>260</v>
      </c>
      <c r="E2907" s="22" t="s">
        <v>26</v>
      </c>
      <c r="F2907" s="23">
        <v>42391</v>
      </c>
      <c r="G2907" s="24" t="s">
        <v>27</v>
      </c>
      <c r="H2907" s="25">
        <v>6369.16</v>
      </c>
      <c r="I2907" s="25">
        <v>-6369.16</v>
      </c>
      <c r="J2907" s="25">
        <v>0</v>
      </c>
      <c r="K2907" s="41">
        <f t="shared" si="94"/>
        <v>2016</v>
      </c>
      <c r="L2907" s="42">
        <f t="shared" si="93"/>
        <v>107</v>
      </c>
      <c r="M2907" s="39">
        <f>(VLOOKUP(DATE(2005,12,1),IGPM!A:B,2,1)/VLOOKUP(DATE(YEAR(F2907),MONTH(F2907),1),IGPM!A:B,2,1))*H2907</f>
        <v>3419.0731900137807</v>
      </c>
      <c r="N2907" s="26" t="s">
        <v>28</v>
      </c>
      <c r="O2907" s="26" t="s">
        <v>29</v>
      </c>
      <c r="P2907" s="25">
        <v>-6369.16</v>
      </c>
      <c r="Q2907" s="25">
        <v>0</v>
      </c>
      <c r="R2907" s="25">
        <v>12222.324757106688</v>
      </c>
      <c r="S2907" s="25">
        <v>-12222.324757106688</v>
      </c>
      <c r="T2907" s="27">
        <v>0</v>
      </c>
    </row>
    <row r="2908" spans="1:20">
      <c r="A2908" s="28" t="s">
        <v>3404</v>
      </c>
      <c r="B2908" s="22" t="s">
        <v>768</v>
      </c>
      <c r="C2908" s="22" t="s">
        <v>82</v>
      </c>
      <c r="D2908" s="22" t="s">
        <v>260</v>
      </c>
      <c r="E2908" s="22" t="s">
        <v>26</v>
      </c>
      <c r="F2908" s="23">
        <v>42391</v>
      </c>
      <c r="G2908" s="24" t="s">
        <v>27</v>
      </c>
      <c r="H2908" s="25">
        <v>353.86</v>
      </c>
      <c r="I2908" s="25">
        <v>-353.86</v>
      </c>
      <c r="J2908" s="25">
        <v>0</v>
      </c>
      <c r="K2908" s="41">
        <f t="shared" si="94"/>
        <v>2016</v>
      </c>
      <c r="L2908" s="42">
        <f t="shared" si="93"/>
        <v>107.00000000000001</v>
      </c>
      <c r="M2908" s="39">
        <f>(VLOOKUP(DATE(2005,12,1),IGPM!A:B,2,1)/VLOOKUP(DATE(YEAR(F2908),MONTH(F2908),1),IGPM!A:B,2,1))*H2908</f>
        <v>189.95805396916964</v>
      </c>
      <c r="N2908" s="26" t="s">
        <v>28</v>
      </c>
      <c r="O2908" s="26" t="s">
        <v>29</v>
      </c>
      <c r="P2908" s="25">
        <v>-353.86</v>
      </c>
      <c r="Q2908" s="25">
        <v>0</v>
      </c>
      <c r="R2908" s="25">
        <v>679.05215735666434</v>
      </c>
      <c r="S2908" s="25">
        <v>-679.05215735666434</v>
      </c>
      <c r="T2908" s="27">
        <v>0</v>
      </c>
    </row>
    <row r="2909" spans="1:20">
      <c r="A2909" s="28" t="s">
        <v>3405</v>
      </c>
      <c r="B2909" s="22" t="s">
        <v>186</v>
      </c>
      <c r="C2909" s="22" t="s">
        <v>172</v>
      </c>
      <c r="D2909" s="22" t="s">
        <v>260</v>
      </c>
      <c r="E2909" s="22" t="s">
        <v>26</v>
      </c>
      <c r="F2909" s="23">
        <v>42391</v>
      </c>
      <c r="G2909" s="24" t="s">
        <v>27</v>
      </c>
      <c r="H2909" s="25">
        <v>17692.11</v>
      </c>
      <c r="I2909" s="25">
        <v>-8021.71</v>
      </c>
      <c r="J2909" s="25">
        <v>9670.4000000000015</v>
      </c>
      <c r="K2909" s="41">
        <f t="shared" si="94"/>
        <v>2016</v>
      </c>
      <c r="L2909" s="42">
        <f t="shared" si="93"/>
        <v>235.99154918340358</v>
      </c>
      <c r="M2909" s="39">
        <f>(VLOOKUP(DATE(2005,12,1),IGPM!A:B,2,1)/VLOOKUP(DATE(YEAR(F2909),MONTH(F2909),1),IGPM!A:B,2,1))*H2909</f>
        <v>9497.4249313527544</v>
      </c>
      <c r="N2909" s="26" t="s">
        <v>28</v>
      </c>
      <c r="O2909" s="26" t="s">
        <v>29</v>
      </c>
      <c r="P2909" s="25">
        <v>-8021.71</v>
      </c>
      <c r="Q2909" s="25">
        <v>9670.4000000000015</v>
      </c>
      <c r="R2909" s="25">
        <v>33950.89997086818</v>
      </c>
      <c r="S2909" s="25">
        <v>-15393.544003813735</v>
      </c>
      <c r="T2909" s="27">
        <v>18557.355967054446</v>
      </c>
    </row>
    <row r="2910" spans="1:20">
      <c r="A2910" s="28" t="s">
        <v>3406</v>
      </c>
      <c r="B2910" s="22" t="s">
        <v>1663</v>
      </c>
      <c r="C2910" s="22" t="s">
        <v>172</v>
      </c>
      <c r="D2910" s="22" t="s">
        <v>260</v>
      </c>
      <c r="E2910" s="22" t="s">
        <v>26</v>
      </c>
      <c r="F2910" s="23">
        <v>42391</v>
      </c>
      <c r="G2910" s="24" t="s">
        <v>27</v>
      </c>
      <c r="H2910" s="25">
        <v>11322.95</v>
      </c>
      <c r="I2910" s="25">
        <v>-7733.97</v>
      </c>
      <c r="J2910" s="25">
        <v>3588.9800000000005</v>
      </c>
      <c r="K2910" s="41">
        <f t="shared" si="94"/>
        <v>2016</v>
      </c>
      <c r="L2910" s="42">
        <f t="shared" si="93"/>
        <v>156.65378195157211</v>
      </c>
      <c r="M2910" s="39">
        <f>(VLOOKUP(DATE(2005,12,1),IGPM!A:B,2,1)/VLOOKUP(DATE(YEAR(F2910),MONTH(F2910),1),IGPM!A:B,2,1))*H2910</f>
        <v>6078.3517413389736</v>
      </c>
      <c r="N2910" s="26" t="s">
        <v>28</v>
      </c>
      <c r="O2910" s="26" t="s">
        <v>29</v>
      </c>
      <c r="P2910" s="25">
        <v>-7733.97</v>
      </c>
      <c r="Q2910" s="25">
        <v>3588.9800000000005</v>
      </c>
      <c r="R2910" s="25">
        <v>21728.575213761498</v>
      </c>
      <c r="S2910" s="25">
        <v>-14841.375158061725</v>
      </c>
      <c r="T2910" s="27">
        <v>6887.2000556997737</v>
      </c>
    </row>
    <row r="2911" spans="1:20">
      <c r="A2911" s="28" t="s">
        <v>3407</v>
      </c>
      <c r="B2911" s="22" t="s">
        <v>186</v>
      </c>
      <c r="C2911" s="22" t="s">
        <v>172</v>
      </c>
      <c r="D2911" s="22" t="s">
        <v>260</v>
      </c>
      <c r="E2911" s="22" t="s">
        <v>26</v>
      </c>
      <c r="F2911" s="23">
        <v>42391</v>
      </c>
      <c r="G2911" s="24" t="s">
        <v>27</v>
      </c>
      <c r="H2911" s="25">
        <v>14153.69</v>
      </c>
      <c r="I2911" s="25">
        <v>-7735.72</v>
      </c>
      <c r="J2911" s="25">
        <v>6417.97</v>
      </c>
      <c r="K2911" s="41">
        <f t="shared" si="94"/>
        <v>2016</v>
      </c>
      <c r="L2911" s="42">
        <f t="shared" si="93"/>
        <v>195.77296360261229</v>
      </c>
      <c r="M2911" s="39">
        <f>(VLOOKUP(DATE(2005,12,1),IGPM!A:B,2,1)/VLOOKUP(DATE(YEAR(F2911),MONTH(F2911),1),IGPM!A:B,2,1))*H2911</f>
        <v>7597.9410187161493</v>
      </c>
      <c r="N2911" s="26" t="s">
        <v>28</v>
      </c>
      <c r="O2911" s="26" t="s">
        <v>29</v>
      </c>
      <c r="P2911" s="25">
        <v>-7735.72</v>
      </c>
      <c r="Q2911" s="25">
        <v>6417.97</v>
      </c>
      <c r="R2911" s="25">
        <v>27160.723814665253</v>
      </c>
      <c r="S2911" s="25">
        <v>-14844.733382431175</v>
      </c>
      <c r="T2911" s="27">
        <v>12315.990432234077</v>
      </c>
    </row>
    <row r="2912" spans="1:20">
      <c r="A2912" s="28" t="s">
        <v>3408</v>
      </c>
      <c r="B2912" s="22" t="s">
        <v>1663</v>
      </c>
      <c r="C2912" s="22" t="s">
        <v>172</v>
      </c>
      <c r="D2912" s="22" t="s">
        <v>260</v>
      </c>
      <c r="E2912" s="22" t="s">
        <v>26</v>
      </c>
      <c r="F2912" s="23">
        <v>42391</v>
      </c>
      <c r="G2912" s="24" t="s">
        <v>27</v>
      </c>
      <c r="H2912" s="25">
        <v>11322.95</v>
      </c>
      <c r="I2912" s="25">
        <v>-7733.97</v>
      </c>
      <c r="J2912" s="25">
        <v>3588.9800000000005</v>
      </c>
      <c r="K2912" s="41">
        <f t="shared" si="94"/>
        <v>2016</v>
      </c>
      <c r="L2912" s="42">
        <f t="shared" si="93"/>
        <v>156.65378195157211</v>
      </c>
      <c r="M2912" s="39">
        <f>(VLOOKUP(DATE(2005,12,1),IGPM!A:B,2,1)/VLOOKUP(DATE(YEAR(F2912),MONTH(F2912),1),IGPM!A:B,2,1))*H2912</f>
        <v>6078.3517413389736</v>
      </c>
      <c r="N2912" s="26" t="s">
        <v>28</v>
      </c>
      <c r="O2912" s="26" t="s">
        <v>29</v>
      </c>
      <c r="P2912" s="25">
        <v>-7733.97</v>
      </c>
      <c r="Q2912" s="25">
        <v>3588.9800000000005</v>
      </c>
      <c r="R2912" s="25">
        <v>21728.575213761498</v>
      </c>
      <c r="S2912" s="25">
        <v>-14841.375158061725</v>
      </c>
      <c r="T2912" s="27">
        <v>6887.2000556997737</v>
      </c>
    </row>
    <row r="2913" spans="1:20">
      <c r="A2913" s="28" t="s">
        <v>3409</v>
      </c>
      <c r="B2913" s="22" t="s">
        <v>787</v>
      </c>
      <c r="C2913" s="22" t="s">
        <v>91</v>
      </c>
      <c r="D2913" s="22" t="s">
        <v>260</v>
      </c>
      <c r="E2913" s="22" t="s">
        <v>26</v>
      </c>
      <c r="F2913" s="23">
        <v>42391</v>
      </c>
      <c r="G2913" s="24" t="s">
        <v>27</v>
      </c>
      <c r="H2913" s="25">
        <v>2123.0500000000002</v>
      </c>
      <c r="I2913" s="25">
        <v>-762.45</v>
      </c>
      <c r="J2913" s="25">
        <v>1360.6000000000001</v>
      </c>
      <c r="K2913" s="41">
        <f t="shared" si="94"/>
        <v>2016</v>
      </c>
      <c r="L2913" s="42">
        <f t="shared" si="93"/>
        <v>297.94261918814345</v>
      </c>
      <c r="M2913" s="39">
        <f>(VLOOKUP(DATE(2005,12,1),IGPM!A:B,2,1)/VLOOKUP(DATE(YEAR(F2913),MONTH(F2913),1),IGPM!A:B,2,1))*H2913</f>
        <v>1139.6892739480179</v>
      </c>
      <c r="N2913" s="26" t="s">
        <v>28</v>
      </c>
      <c r="O2913" s="26" t="s">
        <v>29</v>
      </c>
      <c r="P2913" s="25">
        <v>-762.45</v>
      </c>
      <c r="Q2913" s="25">
        <v>1360.6000000000001</v>
      </c>
      <c r="R2913" s="25">
        <v>4074.1018557510492</v>
      </c>
      <c r="S2913" s="25">
        <v>-1463.1303831362368</v>
      </c>
      <c r="T2913" s="27">
        <v>2610.9714726148122</v>
      </c>
    </row>
    <row r="2914" spans="1:20">
      <c r="A2914" s="28" t="s">
        <v>3410</v>
      </c>
      <c r="B2914" s="22" t="s">
        <v>90</v>
      </c>
      <c r="C2914" s="22" t="s">
        <v>91</v>
      </c>
      <c r="D2914" s="22" t="s">
        <v>260</v>
      </c>
      <c r="E2914" s="22" t="s">
        <v>26</v>
      </c>
      <c r="F2914" s="23">
        <v>42391</v>
      </c>
      <c r="G2914" s="24" t="s">
        <v>27</v>
      </c>
      <c r="H2914" s="25">
        <v>6369.16</v>
      </c>
      <c r="I2914" s="25">
        <v>-2287.36</v>
      </c>
      <c r="J2914" s="25">
        <v>4081.7999999999997</v>
      </c>
      <c r="K2914" s="41">
        <f t="shared" si="94"/>
        <v>2016</v>
      </c>
      <c r="L2914" s="42">
        <f t="shared" si="93"/>
        <v>297.94178441522104</v>
      </c>
      <c r="M2914" s="39">
        <f>(VLOOKUP(DATE(2005,12,1),IGPM!A:B,2,1)/VLOOKUP(DATE(YEAR(F2914),MONTH(F2914),1),IGPM!A:B,2,1))*H2914</f>
        <v>3419.0731900137807</v>
      </c>
      <c r="N2914" s="26" t="s">
        <v>28</v>
      </c>
      <c r="O2914" s="26" t="s">
        <v>29</v>
      </c>
      <c r="P2914" s="25">
        <v>-2287.36</v>
      </c>
      <c r="Q2914" s="25">
        <v>4081.7999999999997</v>
      </c>
      <c r="R2914" s="25">
        <v>12222.324757106688</v>
      </c>
      <c r="S2914" s="25">
        <v>-4389.4103392622501</v>
      </c>
      <c r="T2914" s="27">
        <v>7832.9144178444376</v>
      </c>
    </row>
    <row r="2915" spans="1:20">
      <c r="A2915" s="28" t="s">
        <v>3411</v>
      </c>
      <c r="B2915" s="22" t="s">
        <v>3412</v>
      </c>
      <c r="C2915" s="22" t="s">
        <v>69</v>
      </c>
      <c r="D2915" s="22" t="s">
        <v>260</v>
      </c>
      <c r="E2915" s="22" t="s">
        <v>26</v>
      </c>
      <c r="F2915" s="23">
        <v>42391</v>
      </c>
      <c r="G2915" s="24" t="s">
        <v>27</v>
      </c>
      <c r="H2915" s="25">
        <v>636208.25</v>
      </c>
      <c r="I2915" s="25">
        <v>-228481.86</v>
      </c>
      <c r="J2915" s="25">
        <v>407726.39</v>
      </c>
      <c r="K2915" s="41">
        <f t="shared" si="94"/>
        <v>2016</v>
      </c>
      <c r="L2915" s="42">
        <f t="shared" si="93"/>
        <v>297.9417392260375</v>
      </c>
      <c r="M2915" s="39">
        <f>(VLOOKUP(DATE(2005,12,1),IGPM!A:B,2,1)/VLOOKUP(DATE(YEAR(F2915),MONTH(F2915),1),IGPM!A:B,2,1))*H2915</f>
        <v>341527.38678893057</v>
      </c>
      <c r="N2915" s="26" t="s">
        <v>28</v>
      </c>
      <c r="O2915" s="26" t="s">
        <v>29</v>
      </c>
      <c r="P2915" s="25">
        <v>-228481.86</v>
      </c>
      <c r="Q2915" s="25">
        <v>407726.39</v>
      </c>
      <c r="R2915" s="25">
        <v>1220874.313826395</v>
      </c>
      <c r="S2915" s="25">
        <v>-438453.34298836644</v>
      </c>
      <c r="T2915" s="27">
        <v>782420.97083802847</v>
      </c>
    </row>
    <row r="2916" spans="1:20">
      <c r="A2916" s="28" t="s">
        <v>3413</v>
      </c>
      <c r="B2916" s="22" t="s">
        <v>3412</v>
      </c>
      <c r="C2916" s="22" t="s">
        <v>69</v>
      </c>
      <c r="D2916" s="22" t="s">
        <v>260</v>
      </c>
      <c r="E2916" s="22" t="s">
        <v>26</v>
      </c>
      <c r="F2916" s="23">
        <v>42391</v>
      </c>
      <c r="G2916" s="24" t="s">
        <v>27</v>
      </c>
      <c r="H2916" s="25">
        <v>253451.25</v>
      </c>
      <c r="I2916" s="25">
        <v>-129980.45</v>
      </c>
      <c r="J2916" s="25">
        <v>123470.8</v>
      </c>
      <c r="K2916" s="41">
        <f t="shared" si="94"/>
        <v>2016</v>
      </c>
      <c r="L2916" s="42">
        <f t="shared" si="93"/>
        <v>208.64125143435032</v>
      </c>
      <c r="M2916" s="39">
        <f>(VLOOKUP(DATE(2005,12,1),IGPM!A:B,2,1)/VLOOKUP(DATE(YEAR(F2916),MONTH(F2916),1),IGPM!A:B,2,1))*H2916</f>
        <v>136056.93275886934</v>
      </c>
      <c r="N2916" s="26" t="s">
        <v>28</v>
      </c>
      <c r="O2916" s="26" t="s">
        <v>29</v>
      </c>
      <c r="P2916" s="25">
        <v>-129980.45</v>
      </c>
      <c r="Q2916" s="25">
        <v>123470.8</v>
      </c>
      <c r="R2916" s="25">
        <v>486369.23669599072</v>
      </c>
      <c r="S2916" s="25">
        <v>-249430.57985273848</v>
      </c>
      <c r="T2916" s="27">
        <v>236938.65684325225</v>
      </c>
    </row>
    <row r="2917" spans="1:20">
      <c r="A2917" s="28" t="s">
        <v>3414</v>
      </c>
      <c r="B2917" s="22" t="s">
        <v>259</v>
      </c>
      <c r="C2917" s="22" t="s">
        <v>69</v>
      </c>
      <c r="D2917" s="22" t="s">
        <v>260</v>
      </c>
      <c r="E2917" s="22" t="s">
        <v>26</v>
      </c>
      <c r="F2917" s="23">
        <v>42391</v>
      </c>
      <c r="G2917" s="24" t="s">
        <v>27</v>
      </c>
      <c r="H2917" s="25">
        <v>1380692.2</v>
      </c>
      <c r="I2917" s="25">
        <v>-492830.76</v>
      </c>
      <c r="J2917" s="25">
        <v>887861.44</v>
      </c>
      <c r="K2917" s="41">
        <f t="shared" si="94"/>
        <v>2016</v>
      </c>
      <c r="L2917" s="42">
        <f t="shared" si="93"/>
        <v>299.76632424485842</v>
      </c>
      <c r="M2917" s="39">
        <f>(VLOOKUP(DATE(2005,12,1),IGPM!A:B,2,1)/VLOOKUP(DATE(YEAR(F2917),MONTH(F2917),1),IGPM!A:B,2,1))*H2917</f>
        <v>741179.00707175583</v>
      </c>
      <c r="N2917" s="26" t="s">
        <v>28</v>
      </c>
      <c r="O2917" s="26" t="s">
        <v>29</v>
      </c>
      <c r="P2917" s="25">
        <v>-492830.76</v>
      </c>
      <c r="Q2917" s="25">
        <v>887861.44</v>
      </c>
      <c r="R2917" s="25">
        <v>2649528.1101438957</v>
      </c>
      <c r="S2917" s="25">
        <v>-945735.01042707427</v>
      </c>
      <c r="T2917" s="27">
        <v>1703793.0997168215</v>
      </c>
    </row>
    <row r="2918" spans="1:20">
      <c r="A2918" s="28" t="s">
        <v>3415</v>
      </c>
      <c r="B2918" s="22" t="s">
        <v>3416</v>
      </c>
      <c r="C2918" s="22" t="s">
        <v>69</v>
      </c>
      <c r="D2918" s="22" t="s">
        <v>260</v>
      </c>
      <c r="E2918" s="22" t="s">
        <v>26</v>
      </c>
      <c r="F2918" s="23">
        <v>42391</v>
      </c>
      <c r="G2918" s="24" t="s">
        <v>27</v>
      </c>
      <c r="H2918" s="25">
        <v>448671.89</v>
      </c>
      <c r="I2918" s="25">
        <v>-161131.79999999999</v>
      </c>
      <c r="J2918" s="25">
        <v>287540.09000000003</v>
      </c>
      <c r="K2918" s="41">
        <f t="shared" si="94"/>
        <v>2016</v>
      </c>
      <c r="L2918" s="42">
        <f t="shared" si="93"/>
        <v>297.94176090628918</v>
      </c>
      <c r="M2918" s="39">
        <f>(VLOOKUP(DATE(2005,12,1),IGPM!A:B,2,1)/VLOOKUP(DATE(YEAR(F2918),MONTH(F2918),1),IGPM!A:B,2,1))*H2918</f>
        <v>240854.68573749319</v>
      </c>
      <c r="N2918" s="26" t="s">
        <v>28</v>
      </c>
      <c r="O2918" s="26" t="s">
        <v>29</v>
      </c>
      <c r="P2918" s="25">
        <v>-161131.79999999999</v>
      </c>
      <c r="Q2918" s="25">
        <v>287540.09000000003</v>
      </c>
      <c r="R2918" s="25">
        <v>860994.78564910416</v>
      </c>
      <c r="S2918" s="25">
        <v>-309209.56425920577</v>
      </c>
      <c r="T2918" s="27">
        <v>551785.22138989833</v>
      </c>
    </row>
    <row r="2919" spans="1:20">
      <c r="A2919" s="28" t="s">
        <v>3417</v>
      </c>
      <c r="B2919" s="22" t="s">
        <v>3416</v>
      </c>
      <c r="C2919" s="22" t="s">
        <v>69</v>
      </c>
      <c r="D2919" s="22" t="s">
        <v>260</v>
      </c>
      <c r="E2919" s="22" t="s">
        <v>26</v>
      </c>
      <c r="F2919" s="23">
        <v>42391</v>
      </c>
      <c r="G2919" s="24" t="s">
        <v>27</v>
      </c>
      <c r="H2919" s="25">
        <v>253451.25</v>
      </c>
      <c r="I2919" s="25">
        <v>-129980.45</v>
      </c>
      <c r="J2919" s="25">
        <v>123470.8</v>
      </c>
      <c r="K2919" s="41">
        <f t="shared" si="94"/>
        <v>2016</v>
      </c>
      <c r="L2919" s="42">
        <f t="shared" si="93"/>
        <v>208.64125143435032</v>
      </c>
      <c r="M2919" s="39">
        <f>(VLOOKUP(DATE(2005,12,1),IGPM!A:B,2,1)/VLOOKUP(DATE(YEAR(F2919),MONTH(F2919),1),IGPM!A:B,2,1))*H2919</f>
        <v>136056.93275886934</v>
      </c>
      <c r="N2919" s="26" t="s">
        <v>28</v>
      </c>
      <c r="O2919" s="26" t="s">
        <v>29</v>
      </c>
      <c r="P2919" s="25">
        <v>-129980.45</v>
      </c>
      <c r="Q2919" s="25">
        <v>123470.8</v>
      </c>
      <c r="R2919" s="25">
        <v>486369.23669599072</v>
      </c>
      <c r="S2919" s="25">
        <v>-249430.57985273848</v>
      </c>
      <c r="T2919" s="27">
        <v>236938.65684325225</v>
      </c>
    </row>
    <row r="2920" spans="1:20">
      <c r="A2920" s="28" t="s">
        <v>3418</v>
      </c>
      <c r="B2920" s="22" t="s">
        <v>487</v>
      </c>
      <c r="C2920" s="22" t="s">
        <v>172</v>
      </c>
      <c r="D2920" s="22" t="s">
        <v>260</v>
      </c>
      <c r="E2920" s="22" t="s">
        <v>26</v>
      </c>
      <c r="F2920" s="23">
        <v>42391</v>
      </c>
      <c r="G2920" s="24" t="s">
        <v>27</v>
      </c>
      <c r="H2920" s="25">
        <v>9199.9</v>
      </c>
      <c r="I2920" s="25">
        <v>-6047.61</v>
      </c>
      <c r="J2920" s="25">
        <v>3152.29</v>
      </c>
      <c r="K2920" s="41">
        <f t="shared" si="94"/>
        <v>2016</v>
      </c>
      <c r="L2920" s="42">
        <f t="shared" si="93"/>
        <v>162.7732773773441</v>
      </c>
      <c r="M2920" s="39">
        <f>(VLOOKUP(DATE(2005,12,1),IGPM!A:B,2,1)/VLOOKUP(DATE(YEAR(F2920),MONTH(F2920),1),IGPM!A:B,2,1))*H2920</f>
        <v>4938.6624673909555</v>
      </c>
      <c r="N2920" s="26" t="s">
        <v>28</v>
      </c>
      <c r="O2920" s="26" t="s">
        <v>29</v>
      </c>
      <c r="P2920" s="25">
        <v>-6047.61</v>
      </c>
      <c r="Q2920" s="25">
        <v>3152.29</v>
      </c>
      <c r="R2920" s="25">
        <v>17654.473358010444</v>
      </c>
      <c r="S2920" s="25">
        <v>-11605.275016536869</v>
      </c>
      <c r="T2920" s="27">
        <v>6049.1983414735751</v>
      </c>
    </row>
    <row r="2921" spans="1:20">
      <c r="A2921" s="28" t="s">
        <v>3419</v>
      </c>
      <c r="B2921" s="22" t="s">
        <v>487</v>
      </c>
      <c r="C2921" s="22" t="s">
        <v>172</v>
      </c>
      <c r="D2921" s="22" t="s">
        <v>260</v>
      </c>
      <c r="E2921" s="22" t="s">
        <v>26</v>
      </c>
      <c r="F2921" s="23">
        <v>42391</v>
      </c>
      <c r="G2921" s="24" t="s">
        <v>27</v>
      </c>
      <c r="H2921" s="25">
        <v>9199.9</v>
      </c>
      <c r="I2921" s="25">
        <v>-6047.61</v>
      </c>
      <c r="J2921" s="25">
        <v>3152.29</v>
      </c>
      <c r="K2921" s="41">
        <f t="shared" si="94"/>
        <v>2016</v>
      </c>
      <c r="L2921" s="42">
        <f t="shared" si="93"/>
        <v>162.7732773773441</v>
      </c>
      <c r="M2921" s="39">
        <f>(VLOOKUP(DATE(2005,12,1),IGPM!A:B,2,1)/VLOOKUP(DATE(YEAR(F2921),MONTH(F2921),1),IGPM!A:B,2,1))*H2921</f>
        <v>4938.6624673909555</v>
      </c>
      <c r="N2921" s="26" t="s">
        <v>28</v>
      </c>
      <c r="O2921" s="26" t="s">
        <v>29</v>
      </c>
      <c r="P2921" s="25">
        <v>-6047.61</v>
      </c>
      <c r="Q2921" s="25">
        <v>3152.29</v>
      </c>
      <c r="R2921" s="25">
        <v>17654.473358010444</v>
      </c>
      <c r="S2921" s="25">
        <v>-11605.275016536869</v>
      </c>
      <c r="T2921" s="27">
        <v>6049.1983414735751</v>
      </c>
    </row>
    <row r="2922" spans="1:20">
      <c r="A2922" s="28" t="s">
        <v>3420</v>
      </c>
      <c r="B2922" s="22" t="s">
        <v>487</v>
      </c>
      <c r="C2922" s="22" t="s">
        <v>172</v>
      </c>
      <c r="D2922" s="22" t="s">
        <v>260</v>
      </c>
      <c r="E2922" s="22" t="s">
        <v>26</v>
      </c>
      <c r="F2922" s="23">
        <v>42391</v>
      </c>
      <c r="G2922" s="24" t="s">
        <v>27</v>
      </c>
      <c r="H2922" s="25">
        <v>9199.9</v>
      </c>
      <c r="I2922" s="25">
        <v>-6047.61</v>
      </c>
      <c r="J2922" s="25">
        <v>3152.29</v>
      </c>
      <c r="K2922" s="41">
        <f t="shared" si="94"/>
        <v>2016</v>
      </c>
      <c r="L2922" s="42">
        <f t="shared" si="93"/>
        <v>162.7732773773441</v>
      </c>
      <c r="M2922" s="39">
        <f>(VLOOKUP(DATE(2005,12,1),IGPM!A:B,2,1)/VLOOKUP(DATE(YEAR(F2922),MONTH(F2922),1),IGPM!A:B,2,1))*H2922</f>
        <v>4938.6624673909555</v>
      </c>
      <c r="N2922" s="26" t="s">
        <v>28</v>
      </c>
      <c r="O2922" s="26" t="s">
        <v>29</v>
      </c>
      <c r="P2922" s="25">
        <v>-6047.61</v>
      </c>
      <c r="Q2922" s="25">
        <v>3152.29</v>
      </c>
      <c r="R2922" s="25">
        <v>17654.473358010444</v>
      </c>
      <c r="S2922" s="25">
        <v>-11605.275016536869</v>
      </c>
      <c r="T2922" s="27">
        <v>6049.1983414735751</v>
      </c>
    </row>
    <row r="2923" spans="1:20">
      <c r="A2923" s="28" t="s">
        <v>3421</v>
      </c>
      <c r="B2923" s="22" t="s">
        <v>487</v>
      </c>
      <c r="C2923" s="22" t="s">
        <v>172</v>
      </c>
      <c r="D2923" s="22" t="s">
        <v>260</v>
      </c>
      <c r="E2923" s="22" t="s">
        <v>26</v>
      </c>
      <c r="F2923" s="23">
        <v>42391</v>
      </c>
      <c r="G2923" s="24" t="s">
        <v>27</v>
      </c>
      <c r="H2923" s="25">
        <v>9199.9</v>
      </c>
      <c r="I2923" s="25">
        <v>-6047.61</v>
      </c>
      <c r="J2923" s="25">
        <v>3152.29</v>
      </c>
      <c r="K2923" s="41">
        <f t="shared" si="94"/>
        <v>2016</v>
      </c>
      <c r="L2923" s="42">
        <f t="shared" si="93"/>
        <v>162.7732773773441</v>
      </c>
      <c r="M2923" s="39">
        <f>(VLOOKUP(DATE(2005,12,1),IGPM!A:B,2,1)/VLOOKUP(DATE(YEAR(F2923),MONTH(F2923),1),IGPM!A:B,2,1))*H2923</f>
        <v>4938.6624673909555</v>
      </c>
      <c r="N2923" s="26" t="s">
        <v>28</v>
      </c>
      <c r="O2923" s="26" t="s">
        <v>29</v>
      </c>
      <c r="P2923" s="25">
        <v>-6047.61</v>
      </c>
      <c r="Q2923" s="25">
        <v>3152.29</v>
      </c>
      <c r="R2923" s="25">
        <v>17654.473358010444</v>
      </c>
      <c r="S2923" s="25">
        <v>-11605.275016536869</v>
      </c>
      <c r="T2923" s="27">
        <v>6049.1983414735751</v>
      </c>
    </row>
    <row r="2924" spans="1:20">
      <c r="A2924" s="28" t="s">
        <v>3422</v>
      </c>
      <c r="B2924" s="22" t="s">
        <v>445</v>
      </c>
      <c r="C2924" s="22" t="s">
        <v>32</v>
      </c>
      <c r="D2924" s="22" t="s">
        <v>95</v>
      </c>
      <c r="E2924" s="22" t="s">
        <v>26</v>
      </c>
      <c r="F2924" s="23">
        <v>42450</v>
      </c>
      <c r="G2924" s="24" t="s">
        <v>27</v>
      </c>
      <c r="H2924" s="25">
        <v>56633.19</v>
      </c>
      <c r="I2924" s="25">
        <v>-24396.61</v>
      </c>
      <c r="J2924" s="25">
        <v>32236.58</v>
      </c>
      <c r="K2924" s="41">
        <f t="shared" si="94"/>
        <v>2016</v>
      </c>
      <c r="L2924" s="42">
        <f t="shared" si="93"/>
        <v>243.74226378173034</v>
      </c>
      <c r="M2924" s="39">
        <f>(VLOOKUP(DATE(2005,12,1),IGPM!A:B,2,1)/VLOOKUP(DATE(YEAR(F2924),MONTH(F2924),1),IGPM!A:B,2,1))*H2924</f>
        <v>29861.475266570022</v>
      </c>
      <c r="N2924" s="26" t="s">
        <v>28</v>
      </c>
      <c r="O2924" s="26" t="s">
        <v>29</v>
      </c>
      <c r="P2924" s="25">
        <v>-24396.61</v>
      </c>
      <c r="Q2924" s="25">
        <v>32236.58</v>
      </c>
      <c r="R2924" s="25">
        <v>106747.24644688191</v>
      </c>
      <c r="S2924" s="25">
        <v>-45984.888722292773</v>
      </c>
      <c r="T2924" s="27">
        <v>60762.357724589136</v>
      </c>
    </row>
    <row r="2925" spans="1:20">
      <c r="A2925" s="28" t="s">
        <v>3423</v>
      </c>
      <c r="B2925" s="22" t="s">
        <v>68</v>
      </c>
      <c r="C2925" s="22" t="s">
        <v>69</v>
      </c>
      <c r="D2925" s="22" t="s">
        <v>99</v>
      </c>
      <c r="E2925" s="22" t="s">
        <v>26</v>
      </c>
      <c r="F2925" s="23">
        <v>42450</v>
      </c>
      <c r="G2925" s="24" t="s">
        <v>27</v>
      </c>
      <c r="H2925" s="25">
        <v>56633.19</v>
      </c>
      <c r="I2925" s="25">
        <v>-25967.06</v>
      </c>
      <c r="J2925" s="25">
        <v>30666.13</v>
      </c>
      <c r="K2925" s="41">
        <f t="shared" si="94"/>
        <v>2016</v>
      </c>
      <c r="L2925" s="42">
        <f t="shared" si="93"/>
        <v>229.00108637635526</v>
      </c>
      <c r="M2925" s="39">
        <f>(VLOOKUP(DATE(2005,12,1),IGPM!A:B,2,1)/VLOOKUP(DATE(YEAR(F2925),MONTH(F2925),1),IGPM!A:B,2,1))*H2925</f>
        <v>29861.475266570022</v>
      </c>
      <c r="N2925" s="26" t="s">
        <v>28</v>
      </c>
      <c r="O2925" s="26" t="s">
        <v>29</v>
      </c>
      <c r="P2925" s="25">
        <v>-25967.06</v>
      </c>
      <c r="Q2925" s="25">
        <v>30666.13</v>
      </c>
      <c r="R2925" s="25">
        <v>106747.24644688191</v>
      </c>
      <c r="S2925" s="25">
        <v>-48945.011808816875</v>
      </c>
      <c r="T2925" s="27">
        <v>57802.234638065034</v>
      </c>
    </row>
    <row r="2926" spans="1:20">
      <c r="A2926" s="28" t="s">
        <v>3424</v>
      </c>
      <c r="B2926" s="22" t="s">
        <v>109</v>
      </c>
      <c r="C2926" s="22" t="s">
        <v>69</v>
      </c>
      <c r="D2926" s="22" t="s">
        <v>105</v>
      </c>
      <c r="E2926" s="22" t="s">
        <v>26</v>
      </c>
      <c r="F2926" s="23">
        <v>42450</v>
      </c>
      <c r="G2926" s="24" t="s">
        <v>27</v>
      </c>
      <c r="H2926" s="25">
        <v>631033.94999999995</v>
      </c>
      <c r="I2926" s="25">
        <v>-218225.95</v>
      </c>
      <c r="J2926" s="25">
        <v>412807.99999999994</v>
      </c>
      <c r="K2926" s="41">
        <f t="shared" si="94"/>
        <v>2016</v>
      </c>
      <c r="L2926" s="42">
        <f t="shared" si="93"/>
        <v>303.62367422389497</v>
      </c>
      <c r="M2926" s="39">
        <f>(VLOOKUP(DATE(2005,12,1),IGPM!A:B,2,1)/VLOOKUP(DATE(YEAR(F2926),MONTH(F2926),1),IGPM!A:B,2,1))*H2926</f>
        <v>332730.76601001964</v>
      </c>
      <c r="N2926" s="26" t="s">
        <v>28</v>
      </c>
      <c r="O2926" s="26" t="s">
        <v>29</v>
      </c>
      <c r="P2926" s="25">
        <v>-218225.95</v>
      </c>
      <c r="Q2926" s="25">
        <v>412807.99999999994</v>
      </c>
      <c r="R2926" s="25">
        <v>1189428.612038265</v>
      </c>
      <c r="S2926" s="25">
        <v>-411331.57545522216</v>
      </c>
      <c r="T2926" s="27">
        <v>778097.03658304282</v>
      </c>
    </row>
    <row r="2927" spans="1:20">
      <c r="A2927" s="28" t="s">
        <v>3425</v>
      </c>
      <c r="B2927" s="22" t="s">
        <v>68</v>
      </c>
      <c r="C2927" s="22" t="s">
        <v>69</v>
      </c>
      <c r="D2927" s="22" t="s">
        <v>25</v>
      </c>
      <c r="E2927" s="22" t="s">
        <v>26</v>
      </c>
      <c r="F2927" s="23">
        <v>42450</v>
      </c>
      <c r="G2927" s="24" t="s">
        <v>27</v>
      </c>
      <c r="H2927" s="25">
        <v>56633.19</v>
      </c>
      <c r="I2927" s="25">
        <v>-21156.61</v>
      </c>
      <c r="J2927" s="25">
        <v>35476.58</v>
      </c>
      <c r="K2927" s="41">
        <f t="shared" si="94"/>
        <v>2016</v>
      </c>
      <c r="L2927" s="42">
        <f t="shared" si="93"/>
        <v>281.06983822077353</v>
      </c>
      <c r="M2927" s="39">
        <f>(VLOOKUP(DATE(2005,12,1),IGPM!A:B,2,1)/VLOOKUP(DATE(YEAR(F2927),MONTH(F2927),1),IGPM!A:B,2,1))*H2927</f>
        <v>29861.475266570022</v>
      </c>
      <c r="N2927" s="26" t="s">
        <v>28</v>
      </c>
      <c r="O2927" s="26" t="s">
        <v>29</v>
      </c>
      <c r="P2927" s="25">
        <v>-21156.61</v>
      </c>
      <c r="Q2927" s="25">
        <v>35476.58</v>
      </c>
      <c r="R2927" s="25">
        <v>106747.24644688191</v>
      </c>
      <c r="S2927" s="25">
        <v>-39877.850102573531</v>
      </c>
      <c r="T2927" s="27">
        <v>66869.396344308378</v>
      </c>
    </row>
    <row r="2928" spans="1:20">
      <c r="A2928" s="28" t="s">
        <v>3426</v>
      </c>
      <c r="B2928" s="22" t="s">
        <v>1476</v>
      </c>
      <c r="C2928" s="22" t="s">
        <v>32</v>
      </c>
      <c r="D2928" s="22" t="s">
        <v>25</v>
      </c>
      <c r="E2928" s="22" t="s">
        <v>26</v>
      </c>
      <c r="F2928" s="23">
        <v>42450</v>
      </c>
      <c r="G2928" s="24" t="s">
        <v>27</v>
      </c>
      <c r="H2928" s="25">
        <v>30870.75</v>
      </c>
      <c r="I2928" s="25">
        <v>-16432.060000000001</v>
      </c>
      <c r="J2928" s="25">
        <v>14438.689999999999</v>
      </c>
      <c r="K2928" s="41">
        <f t="shared" si="94"/>
        <v>2016</v>
      </c>
      <c r="L2928" s="42">
        <f t="shared" si="93"/>
        <v>197.26247043888591</v>
      </c>
      <c r="M2928" s="39">
        <f>(VLOOKUP(DATE(2005,12,1),IGPM!A:B,2,1)/VLOOKUP(DATE(YEAR(F2928),MONTH(F2928),1),IGPM!A:B,2,1))*H2928</f>
        <v>16277.489182323414</v>
      </c>
      <c r="N2928" s="26" t="s">
        <v>28</v>
      </c>
      <c r="O2928" s="26" t="s">
        <v>29</v>
      </c>
      <c r="P2928" s="25">
        <v>-16432.060000000001</v>
      </c>
      <c r="Q2928" s="25">
        <v>14438.689999999999</v>
      </c>
      <c r="R2928" s="25">
        <v>58187.920515338796</v>
      </c>
      <c r="S2928" s="25">
        <v>-30972.600315291271</v>
      </c>
      <c r="T2928" s="27">
        <v>27215.320200047525</v>
      </c>
    </row>
    <row r="2929" spans="1:20">
      <c r="A2929" s="28" t="s">
        <v>3427</v>
      </c>
      <c r="B2929" s="22" t="s">
        <v>3428</v>
      </c>
      <c r="C2929" s="22" t="s">
        <v>32</v>
      </c>
      <c r="D2929" s="22" t="s">
        <v>25</v>
      </c>
      <c r="E2929" s="22" t="s">
        <v>26</v>
      </c>
      <c r="F2929" s="23">
        <v>42450</v>
      </c>
      <c r="G2929" s="24" t="s">
        <v>27</v>
      </c>
      <c r="H2929" s="25">
        <v>13790.18</v>
      </c>
      <c r="I2929" s="25">
        <v>-9338.35</v>
      </c>
      <c r="J2929" s="25">
        <v>4451.83</v>
      </c>
      <c r="K2929" s="41">
        <f t="shared" si="94"/>
        <v>2016</v>
      </c>
      <c r="L2929" s="42">
        <f t="shared" si="93"/>
        <v>155.05618230201267</v>
      </c>
      <c r="M2929" s="39">
        <f>(VLOOKUP(DATE(2005,12,1),IGPM!A:B,2,1)/VLOOKUP(DATE(YEAR(F2929),MONTH(F2929),1),IGPM!A:B,2,1))*H2929</f>
        <v>7271.2682967628807</v>
      </c>
      <c r="N2929" s="26" t="s">
        <v>28</v>
      </c>
      <c r="O2929" s="26" t="s">
        <v>29</v>
      </c>
      <c r="P2929" s="25">
        <v>-9338.35</v>
      </c>
      <c r="Q2929" s="25">
        <v>4451.83</v>
      </c>
      <c r="R2929" s="25">
        <v>25992.95118298761</v>
      </c>
      <c r="S2929" s="25">
        <v>-17601.748177300975</v>
      </c>
      <c r="T2929" s="27">
        <v>8391.2030056866352</v>
      </c>
    </row>
    <row r="2930" spans="1:20">
      <c r="A2930" s="28" t="s">
        <v>3429</v>
      </c>
      <c r="B2930" s="22" t="s">
        <v>1365</v>
      </c>
      <c r="C2930" s="22" t="s">
        <v>32</v>
      </c>
      <c r="D2930" s="22" t="s">
        <v>25</v>
      </c>
      <c r="E2930" s="22" t="s">
        <v>26</v>
      </c>
      <c r="F2930" s="23">
        <v>42450</v>
      </c>
      <c r="G2930" s="24" t="s">
        <v>27</v>
      </c>
      <c r="H2930" s="25">
        <v>56633.19</v>
      </c>
      <c r="I2930" s="25">
        <v>-30031.15</v>
      </c>
      <c r="J2930" s="25">
        <v>26602.04</v>
      </c>
      <c r="K2930" s="41">
        <f t="shared" si="94"/>
        <v>2016</v>
      </c>
      <c r="L2930" s="42">
        <f t="shared" si="93"/>
        <v>198.01056403101447</v>
      </c>
      <c r="M2930" s="39">
        <f>(VLOOKUP(DATE(2005,12,1),IGPM!A:B,2,1)/VLOOKUP(DATE(YEAR(F2930),MONTH(F2930),1),IGPM!A:B,2,1))*H2930</f>
        <v>29861.475266570022</v>
      </c>
      <c r="N2930" s="26" t="s">
        <v>28</v>
      </c>
      <c r="O2930" s="26" t="s">
        <v>29</v>
      </c>
      <c r="P2930" s="25">
        <v>-30031.15</v>
      </c>
      <c r="Q2930" s="25">
        <v>26602.04</v>
      </c>
      <c r="R2930" s="25">
        <v>106747.24644688191</v>
      </c>
      <c r="S2930" s="25">
        <v>-56605.368161907842</v>
      </c>
      <c r="T2930" s="27">
        <v>50141.878284974067</v>
      </c>
    </row>
    <row r="2931" spans="1:20">
      <c r="A2931" s="28" t="s">
        <v>3430</v>
      </c>
      <c r="B2931" s="22" t="s">
        <v>1363</v>
      </c>
      <c r="C2931" s="22" t="s">
        <v>91</v>
      </c>
      <c r="D2931" s="22" t="s">
        <v>25</v>
      </c>
      <c r="E2931" s="22" t="s">
        <v>26</v>
      </c>
      <c r="F2931" s="23">
        <v>42450</v>
      </c>
      <c r="G2931" s="24" t="s">
        <v>27</v>
      </c>
      <c r="H2931" s="25">
        <v>11972.26</v>
      </c>
      <c r="I2931" s="25">
        <v>-5304.92</v>
      </c>
      <c r="J2931" s="25">
        <v>6667.34</v>
      </c>
      <c r="K2931" s="41">
        <f t="shared" si="94"/>
        <v>2016</v>
      </c>
      <c r="L2931" s="42">
        <f t="shared" si="93"/>
        <v>236.96630674920641</v>
      </c>
      <c r="M2931" s="39">
        <f>(VLOOKUP(DATE(2005,12,1),IGPM!A:B,2,1)/VLOOKUP(DATE(YEAR(F2931),MONTH(F2931),1),IGPM!A:B,2,1))*H2931</f>
        <v>6312.7177874837289</v>
      </c>
      <c r="N2931" s="26" t="s">
        <v>28</v>
      </c>
      <c r="O2931" s="26" t="s">
        <v>29</v>
      </c>
      <c r="P2931" s="25">
        <v>-5304.92</v>
      </c>
      <c r="Q2931" s="25">
        <v>6667.34</v>
      </c>
      <c r="R2931" s="25">
        <v>22566.37474855551</v>
      </c>
      <c r="S2931" s="25">
        <v>-9999.1825044817851</v>
      </c>
      <c r="T2931" s="27">
        <v>12567.192244073725</v>
      </c>
    </row>
    <row r="2932" spans="1:20">
      <c r="A2932" s="28" t="s">
        <v>3431</v>
      </c>
      <c r="B2932" s="22" t="s">
        <v>3432</v>
      </c>
      <c r="C2932" s="22" t="s">
        <v>32</v>
      </c>
      <c r="D2932" s="22" t="s">
        <v>33</v>
      </c>
      <c r="E2932" s="22" t="s">
        <v>26</v>
      </c>
      <c r="F2932" s="23">
        <v>42450</v>
      </c>
      <c r="G2932" s="24" t="s">
        <v>27</v>
      </c>
      <c r="H2932" s="25">
        <v>56633.19</v>
      </c>
      <c r="I2932" s="25">
        <v>-34493.53</v>
      </c>
      <c r="J2932" s="25">
        <v>22139.660000000003</v>
      </c>
      <c r="K2932" s="41">
        <f t="shared" si="94"/>
        <v>2016</v>
      </c>
      <c r="L2932" s="42">
        <f t="shared" si="93"/>
        <v>172.39421276975713</v>
      </c>
      <c r="M2932" s="39">
        <f>(VLOOKUP(DATE(2005,12,1),IGPM!A:B,2,1)/VLOOKUP(DATE(YEAR(F2932),MONTH(F2932),1),IGPM!A:B,2,1))*H2932</f>
        <v>29861.475266570022</v>
      </c>
      <c r="N2932" s="26" t="s">
        <v>28</v>
      </c>
      <c r="O2932" s="26" t="s">
        <v>29</v>
      </c>
      <c r="P2932" s="25">
        <v>-34493.53</v>
      </c>
      <c r="Q2932" s="25">
        <v>22139.660000000003</v>
      </c>
      <c r="R2932" s="25">
        <v>106747.24644688191</v>
      </c>
      <c r="S2932" s="25">
        <v>-65016.456740877824</v>
      </c>
      <c r="T2932" s="27">
        <v>41730.789706004085</v>
      </c>
    </row>
    <row r="2933" spans="1:20">
      <c r="A2933" s="28" t="s">
        <v>3433</v>
      </c>
      <c r="B2933" s="22" t="s">
        <v>523</v>
      </c>
      <c r="C2933" s="22" t="s">
        <v>32</v>
      </c>
      <c r="D2933" s="22" t="s">
        <v>33</v>
      </c>
      <c r="E2933" s="22" t="s">
        <v>26</v>
      </c>
      <c r="F2933" s="23">
        <v>42450</v>
      </c>
      <c r="G2933" s="24" t="s">
        <v>27</v>
      </c>
      <c r="H2933" s="25">
        <v>775270.29</v>
      </c>
      <c r="I2933" s="25">
        <v>-350365.05</v>
      </c>
      <c r="J2933" s="25">
        <v>424905.24000000005</v>
      </c>
      <c r="K2933" s="41">
        <f t="shared" si="94"/>
        <v>2016</v>
      </c>
      <c r="L2933" s="42">
        <f t="shared" si="93"/>
        <v>232.3387576757442</v>
      </c>
      <c r="M2933" s="39">
        <f>(VLOOKUP(DATE(2005,12,1),IGPM!A:B,2,1)/VLOOKUP(DATE(YEAR(F2933),MONTH(F2933),1),IGPM!A:B,2,1))*H2933</f>
        <v>408783.51704612735</v>
      </c>
      <c r="N2933" s="26" t="s">
        <v>28</v>
      </c>
      <c r="O2933" s="26" t="s">
        <v>29</v>
      </c>
      <c r="P2933" s="25">
        <v>-350365.05</v>
      </c>
      <c r="Q2933" s="25">
        <v>424905.24000000005</v>
      </c>
      <c r="R2933" s="25">
        <v>1461298.0252317698</v>
      </c>
      <c r="S2933" s="25">
        <v>-660399.04054008087</v>
      </c>
      <c r="T2933" s="27">
        <v>800898.98469168891</v>
      </c>
    </row>
    <row r="2934" spans="1:20">
      <c r="A2934" s="28" t="s">
        <v>3434</v>
      </c>
      <c r="B2934" s="22" t="s">
        <v>2258</v>
      </c>
      <c r="C2934" s="22" t="s">
        <v>32</v>
      </c>
      <c r="D2934" s="22" t="s">
        <v>99</v>
      </c>
      <c r="E2934" s="22" t="s">
        <v>26</v>
      </c>
      <c r="F2934" s="23">
        <v>42459</v>
      </c>
      <c r="G2934" s="24" t="s">
        <v>27</v>
      </c>
      <c r="H2934" s="25">
        <v>23305.1</v>
      </c>
      <c r="I2934" s="25">
        <v>-9446.41</v>
      </c>
      <c r="J2934" s="25">
        <v>13858.689999999999</v>
      </c>
      <c r="K2934" s="41">
        <f t="shared" si="94"/>
        <v>2016</v>
      </c>
      <c r="L2934" s="42">
        <f t="shared" si="93"/>
        <v>259.04396485013882</v>
      </c>
      <c r="M2934" s="39">
        <f>(VLOOKUP(DATE(2005,12,1),IGPM!A:B,2,1)/VLOOKUP(DATE(YEAR(F2934),MONTH(F2934),1),IGPM!A:B,2,1))*H2934</f>
        <v>12288.283023346221</v>
      </c>
      <c r="N2934" s="26" t="s">
        <v>28</v>
      </c>
      <c r="O2934" s="26" t="s">
        <v>29</v>
      </c>
      <c r="P2934" s="25">
        <v>-9446.41</v>
      </c>
      <c r="Q2934" s="25">
        <v>13858.689999999999</v>
      </c>
      <c r="R2934" s="25">
        <v>43927.514116178645</v>
      </c>
      <c r="S2934" s="25">
        <v>-17805.429224599386</v>
      </c>
      <c r="T2934" s="27">
        <v>26122.084891579259</v>
      </c>
    </row>
    <row r="2935" spans="1:20">
      <c r="A2935" s="28" t="s">
        <v>3435</v>
      </c>
      <c r="B2935" s="22" t="s">
        <v>2258</v>
      </c>
      <c r="C2935" s="22" t="s">
        <v>32</v>
      </c>
      <c r="D2935" s="22" t="s">
        <v>99</v>
      </c>
      <c r="E2935" s="22" t="s">
        <v>26</v>
      </c>
      <c r="F2935" s="23">
        <v>42459</v>
      </c>
      <c r="G2935" s="24" t="s">
        <v>27</v>
      </c>
      <c r="H2935" s="25">
        <v>19000</v>
      </c>
      <c r="I2935" s="25">
        <v>-7702.64</v>
      </c>
      <c r="J2935" s="25">
        <v>11297.36</v>
      </c>
      <c r="K2935" s="41">
        <f t="shared" si="94"/>
        <v>2016</v>
      </c>
      <c r="L2935" s="42">
        <f t="shared" si="93"/>
        <v>259.00210836804007</v>
      </c>
      <c r="M2935" s="39">
        <f>(VLOOKUP(DATE(2005,12,1),IGPM!A:B,2,1)/VLOOKUP(DATE(YEAR(F2935),MONTH(F2935),1),IGPM!A:B,2,1))*H2935</f>
        <v>10018.295456512875</v>
      </c>
      <c r="N2935" s="26" t="s">
        <v>28</v>
      </c>
      <c r="O2935" s="26" t="s">
        <v>29</v>
      </c>
      <c r="P2935" s="25">
        <v>-7702.64</v>
      </c>
      <c r="Q2935" s="25">
        <v>11297.36</v>
      </c>
      <c r="R2935" s="25">
        <v>35812.880794649856</v>
      </c>
      <c r="S2935" s="25">
        <v>-14518.617269689566</v>
      </c>
      <c r="T2935" s="27">
        <v>21294.26352496029</v>
      </c>
    </row>
    <row r="2936" spans="1:20">
      <c r="A2936" s="28" t="s">
        <v>3436</v>
      </c>
      <c r="B2936" s="22" t="s">
        <v>821</v>
      </c>
      <c r="C2936" s="22" t="s">
        <v>32</v>
      </c>
      <c r="D2936" s="22" t="s">
        <v>105</v>
      </c>
      <c r="E2936" s="22" t="s">
        <v>26</v>
      </c>
      <c r="F2936" s="23">
        <v>42460</v>
      </c>
      <c r="G2936" s="24" t="s">
        <v>27</v>
      </c>
      <c r="H2936" s="25">
        <v>120996.74</v>
      </c>
      <c r="I2936" s="25">
        <v>-53860.76</v>
      </c>
      <c r="J2936" s="25">
        <v>67135.98000000001</v>
      </c>
      <c r="K2936" s="41">
        <f t="shared" si="94"/>
        <v>2016</v>
      </c>
      <c r="L2936" s="42">
        <f t="shared" si="93"/>
        <v>235.87965895765308</v>
      </c>
      <c r="M2936" s="39">
        <f>(VLOOKUP(DATE(2005,12,1),IGPM!A:B,2,1)/VLOOKUP(DATE(YEAR(F2936),MONTH(F2936),1),IGPM!A:B,2,1))*H2936</f>
        <v>63799.00476815104</v>
      </c>
      <c r="N2936" s="26" t="s">
        <v>28</v>
      </c>
      <c r="O2936" s="26" t="s">
        <v>29</v>
      </c>
      <c r="P2936" s="25">
        <v>-53860.76</v>
      </c>
      <c r="Q2936" s="25">
        <v>67135.98000000001</v>
      </c>
      <c r="R2936" s="25">
        <v>228065.35927164432</v>
      </c>
      <c r="S2936" s="25">
        <v>-101521.52512574974</v>
      </c>
      <c r="T2936" s="27">
        <v>126543.83414589458</v>
      </c>
    </row>
    <row r="2937" spans="1:20">
      <c r="A2937" s="28" t="s">
        <v>3437</v>
      </c>
      <c r="B2937" s="22" t="s">
        <v>61</v>
      </c>
      <c r="C2937" s="22" t="s">
        <v>32</v>
      </c>
      <c r="D2937" s="22" t="s">
        <v>25</v>
      </c>
      <c r="E2937" s="22" t="s">
        <v>26</v>
      </c>
      <c r="F2937" s="23">
        <v>42485</v>
      </c>
      <c r="G2937" s="24" t="s">
        <v>27</v>
      </c>
      <c r="H2937" s="25">
        <v>551982.92000000004</v>
      </c>
      <c r="I2937" s="25">
        <v>-243617.87</v>
      </c>
      <c r="J2937" s="25">
        <v>308365.05000000005</v>
      </c>
      <c r="K2937" s="41">
        <f t="shared" si="94"/>
        <v>2016</v>
      </c>
      <c r="L2937" s="42">
        <f t="shared" si="93"/>
        <v>235.64044657315168</v>
      </c>
      <c r="M2937" s="39">
        <f>(VLOOKUP(DATE(2005,12,1),IGPM!A:B,2,1)/VLOOKUP(DATE(YEAR(F2937),MONTH(F2937),1),IGPM!A:B,2,1))*H2937</f>
        <v>290096.84155147045</v>
      </c>
      <c r="N2937" s="26" t="s">
        <v>28</v>
      </c>
      <c r="O2937" s="26" t="s">
        <v>29</v>
      </c>
      <c r="P2937" s="25">
        <v>-243617.87</v>
      </c>
      <c r="Q2937" s="25">
        <v>308365.05000000005</v>
      </c>
      <c r="R2937" s="25">
        <v>1037023.0794733884</v>
      </c>
      <c r="S2937" s="25">
        <v>-457690.52738470165</v>
      </c>
      <c r="T2937" s="27">
        <v>579332.55208868673</v>
      </c>
    </row>
    <row r="2938" spans="1:20">
      <c r="A2938" s="28" t="s">
        <v>3438</v>
      </c>
      <c r="B2938" s="22" t="s">
        <v>794</v>
      </c>
      <c r="C2938" s="22" t="s">
        <v>32</v>
      </c>
      <c r="D2938" s="22" t="s">
        <v>25</v>
      </c>
      <c r="E2938" s="22" t="s">
        <v>26</v>
      </c>
      <c r="F2938" s="23">
        <v>42485</v>
      </c>
      <c r="G2938" s="24" t="s">
        <v>27</v>
      </c>
      <c r="H2938" s="25">
        <v>142689.81</v>
      </c>
      <c r="I2938" s="25">
        <v>-78571.61</v>
      </c>
      <c r="J2938" s="25">
        <v>64118.2</v>
      </c>
      <c r="K2938" s="41">
        <f t="shared" si="94"/>
        <v>2016</v>
      </c>
      <c r="L2938" s="42">
        <f t="shared" si="93"/>
        <v>188.86898512070709</v>
      </c>
      <c r="M2938" s="39">
        <f>(VLOOKUP(DATE(2005,12,1),IGPM!A:B,2,1)/VLOOKUP(DATE(YEAR(F2938),MONTH(F2938),1),IGPM!A:B,2,1))*H2938</f>
        <v>74991.2029933452</v>
      </c>
      <c r="N2938" s="26" t="s">
        <v>28</v>
      </c>
      <c r="O2938" s="26" t="s">
        <v>29</v>
      </c>
      <c r="P2938" s="25">
        <v>-78571.61</v>
      </c>
      <c r="Q2938" s="25">
        <v>64118.2</v>
      </c>
      <c r="R2938" s="25">
        <v>268074.64654100651</v>
      </c>
      <c r="S2938" s="25">
        <v>-147614.30111167583</v>
      </c>
      <c r="T2938" s="27">
        <v>120460.34542933069</v>
      </c>
    </row>
    <row r="2939" spans="1:20">
      <c r="A2939" s="28" t="s">
        <v>3439</v>
      </c>
      <c r="B2939" s="22" t="s">
        <v>821</v>
      </c>
      <c r="C2939" s="22" t="s">
        <v>32</v>
      </c>
      <c r="D2939" s="22" t="s">
        <v>105</v>
      </c>
      <c r="E2939" s="22" t="s">
        <v>26</v>
      </c>
      <c r="F2939" s="23">
        <v>42551</v>
      </c>
      <c r="G2939" s="24" t="s">
        <v>27</v>
      </c>
      <c r="H2939" s="25">
        <v>1711205.59</v>
      </c>
      <c r="I2939" s="25">
        <v>-751207.71</v>
      </c>
      <c r="J2939" s="25">
        <v>959997.88000000012</v>
      </c>
      <c r="K2939" s="41">
        <f t="shared" si="94"/>
        <v>2016</v>
      </c>
      <c r="L2939" s="42">
        <f t="shared" si="93"/>
        <v>232.3498119847572</v>
      </c>
      <c r="M2939" s="39">
        <f>(VLOOKUP(DATE(2005,12,1),IGPM!A:B,2,1)/VLOOKUP(DATE(YEAR(F2939),MONTH(F2939),1),IGPM!A:B,2,1))*H2939</f>
        <v>877226.70052079891</v>
      </c>
      <c r="N2939" s="26" t="s">
        <v>28</v>
      </c>
      <c r="O2939" s="26" t="s">
        <v>29</v>
      </c>
      <c r="P2939" s="25">
        <v>-751207.71</v>
      </c>
      <c r="Q2939" s="25">
        <v>959997.88000000012</v>
      </c>
      <c r="R2939" s="25">
        <v>3135864.3186363499</v>
      </c>
      <c r="S2939" s="25">
        <v>-1376623.2809428365</v>
      </c>
      <c r="T2939" s="27">
        <v>1759241.0376935133</v>
      </c>
    </row>
    <row r="2940" spans="1:20">
      <c r="A2940" s="28" t="s">
        <v>3440</v>
      </c>
      <c r="B2940" s="22" t="s">
        <v>273</v>
      </c>
      <c r="C2940" s="22" t="s">
        <v>69</v>
      </c>
      <c r="D2940" s="22" t="s">
        <v>25</v>
      </c>
      <c r="E2940" s="22" t="s">
        <v>26</v>
      </c>
      <c r="F2940" s="23">
        <v>42583</v>
      </c>
      <c r="G2940" s="24" t="s">
        <v>27</v>
      </c>
      <c r="H2940" s="25">
        <v>32908.370000000003</v>
      </c>
      <c r="I2940" s="25">
        <v>-15103.98</v>
      </c>
      <c r="J2940" s="25">
        <v>17804.390000000003</v>
      </c>
      <c r="K2940" s="41">
        <f t="shared" si="94"/>
        <v>2016</v>
      </c>
      <c r="L2940" s="42">
        <f t="shared" si="93"/>
        <v>217.87879750900098</v>
      </c>
      <c r="M2940" s="39">
        <f>(VLOOKUP(DATE(2005,12,1),IGPM!A:B,2,1)/VLOOKUP(DATE(YEAR(F2940),MONTH(F2940),1),IGPM!A:B,2,1))*H2940</f>
        <v>16815.844674390864</v>
      </c>
      <c r="N2940" s="26" t="s">
        <v>28</v>
      </c>
      <c r="O2940" s="26" t="s">
        <v>29</v>
      </c>
      <c r="P2940" s="25">
        <v>-15103.98</v>
      </c>
      <c r="Q2940" s="25">
        <v>17804.390000000003</v>
      </c>
      <c r="R2940" s="25">
        <v>60112.405688115665</v>
      </c>
      <c r="S2940" s="25">
        <v>-27589.837274382939</v>
      </c>
      <c r="T2940" s="27">
        <v>32522.568413732726</v>
      </c>
    </row>
    <row r="2941" spans="1:20">
      <c r="A2941" s="28" t="s">
        <v>3441</v>
      </c>
      <c r="B2941" s="22" t="s">
        <v>273</v>
      </c>
      <c r="C2941" s="22" t="s">
        <v>69</v>
      </c>
      <c r="D2941" s="22" t="s">
        <v>25</v>
      </c>
      <c r="E2941" s="22" t="s">
        <v>26</v>
      </c>
      <c r="F2941" s="23">
        <v>42583</v>
      </c>
      <c r="G2941" s="24" t="s">
        <v>27</v>
      </c>
      <c r="H2941" s="25">
        <v>9902.11</v>
      </c>
      <c r="I2941" s="25">
        <v>-4088.78</v>
      </c>
      <c r="J2941" s="25">
        <v>5813.33</v>
      </c>
      <c r="K2941" s="41">
        <f t="shared" si="94"/>
        <v>2016</v>
      </c>
      <c r="L2941" s="42">
        <f t="shared" si="93"/>
        <v>242.17761777351674</v>
      </c>
      <c r="M2941" s="39">
        <f>(VLOOKUP(DATE(2005,12,1),IGPM!A:B,2,1)/VLOOKUP(DATE(YEAR(F2941),MONTH(F2941),1),IGPM!A:B,2,1))*H2941</f>
        <v>5059.8781923484066</v>
      </c>
      <c r="N2941" s="26" t="s">
        <v>28</v>
      </c>
      <c r="O2941" s="26" t="s">
        <v>29</v>
      </c>
      <c r="P2941" s="25">
        <v>-4088.78</v>
      </c>
      <c r="Q2941" s="25">
        <v>5813.33</v>
      </c>
      <c r="R2941" s="25">
        <v>18087.789018062791</v>
      </c>
      <c r="S2941" s="25">
        <v>-7468.8111908749524</v>
      </c>
      <c r="T2941" s="27">
        <v>10618.977827187839</v>
      </c>
    </row>
    <row r="2942" spans="1:20">
      <c r="A2942" s="28" t="s">
        <v>3442</v>
      </c>
      <c r="B2942" s="22" t="s">
        <v>68</v>
      </c>
      <c r="C2942" s="22" t="s">
        <v>69</v>
      </c>
      <c r="D2942" s="22" t="s">
        <v>105</v>
      </c>
      <c r="E2942" s="22" t="s">
        <v>26</v>
      </c>
      <c r="F2942" s="23">
        <v>42608</v>
      </c>
      <c r="G2942" s="24" t="s">
        <v>27</v>
      </c>
      <c r="H2942" s="25">
        <v>5524959.0599999996</v>
      </c>
      <c r="I2942" s="25">
        <v>-2417389.85</v>
      </c>
      <c r="J2942" s="25">
        <v>3107569.2099999995</v>
      </c>
      <c r="K2942" s="41">
        <f t="shared" si="94"/>
        <v>2016</v>
      </c>
      <c r="L2942" s="42">
        <f t="shared" si="93"/>
        <v>228.55060221254755</v>
      </c>
      <c r="M2942" s="39">
        <f>(VLOOKUP(DATE(2005,12,1),IGPM!A:B,2,1)/VLOOKUP(DATE(YEAR(F2942),MONTH(F2942),1),IGPM!A:B,2,1))*H2942</f>
        <v>2823198.2740357104</v>
      </c>
      <c r="N2942" s="26" t="s">
        <v>28</v>
      </c>
      <c r="O2942" s="26" t="s">
        <v>29</v>
      </c>
      <c r="P2942" s="25">
        <v>-2417389.85</v>
      </c>
      <c r="Q2942" s="25">
        <v>3107569.2099999995</v>
      </c>
      <c r="R2942" s="25">
        <v>10092222.1436355</v>
      </c>
      <c r="S2942" s="25">
        <v>-4415749.5302724829</v>
      </c>
      <c r="T2942" s="27">
        <v>5676472.6133630173</v>
      </c>
    </row>
    <row r="2943" spans="1:20">
      <c r="A2943" s="28" t="s">
        <v>3443</v>
      </c>
      <c r="B2943" s="22" t="s">
        <v>68</v>
      </c>
      <c r="C2943" s="22" t="s">
        <v>69</v>
      </c>
      <c r="D2943" s="22" t="s">
        <v>105</v>
      </c>
      <c r="E2943" s="22" t="s">
        <v>26</v>
      </c>
      <c r="F2943" s="23">
        <v>42608</v>
      </c>
      <c r="G2943" s="24" t="s">
        <v>27</v>
      </c>
      <c r="H2943" s="25">
        <v>5524959.0599999996</v>
      </c>
      <c r="I2943" s="25">
        <v>-2417389.85</v>
      </c>
      <c r="J2943" s="25">
        <v>3107569.2099999995</v>
      </c>
      <c r="K2943" s="41">
        <f t="shared" si="94"/>
        <v>2016</v>
      </c>
      <c r="L2943" s="42">
        <f t="shared" si="93"/>
        <v>228.55060221254755</v>
      </c>
      <c r="M2943" s="39">
        <f>(VLOOKUP(DATE(2005,12,1),IGPM!A:B,2,1)/VLOOKUP(DATE(YEAR(F2943),MONTH(F2943),1),IGPM!A:B,2,1))*H2943</f>
        <v>2823198.2740357104</v>
      </c>
      <c r="N2943" s="26" t="s">
        <v>28</v>
      </c>
      <c r="O2943" s="26" t="s">
        <v>29</v>
      </c>
      <c r="P2943" s="25">
        <v>-2417389.85</v>
      </c>
      <c r="Q2943" s="25">
        <v>3107569.2099999995</v>
      </c>
      <c r="R2943" s="25">
        <v>10092222.1436355</v>
      </c>
      <c r="S2943" s="25">
        <v>-4415749.5302724829</v>
      </c>
      <c r="T2943" s="27">
        <v>5676472.6133630173</v>
      </c>
    </row>
    <row r="2944" spans="1:20">
      <c r="A2944" s="28" t="s">
        <v>3444</v>
      </c>
      <c r="B2944" s="22" t="s">
        <v>109</v>
      </c>
      <c r="C2944" s="22" t="s">
        <v>69</v>
      </c>
      <c r="D2944" s="22" t="s">
        <v>105</v>
      </c>
      <c r="E2944" s="22" t="s">
        <v>26</v>
      </c>
      <c r="F2944" s="23">
        <v>42608</v>
      </c>
      <c r="G2944" s="24" t="s">
        <v>27</v>
      </c>
      <c r="H2944" s="25">
        <v>2774880.72</v>
      </c>
      <c r="I2944" s="25">
        <v>-925842.75</v>
      </c>
      <c r="J2944" s="25">
        <v>1849037.9700000002</v>
      </c>
      <c r="K2944" s="41">
        <f t="shared" si="94"/>
        <v>2016</v>
      </c>
      <c r="L2944" s="42">
        <f t="shared" si="93"/>
        <v>299.7140410723095</v>
      </c>
      <c r="M2944" s="39">
        <f>(VLOOKUP(DATE(2005,12,1),IGPM!A:B,2,1)/VLOOKUP(DATE(YEAR(F2944),MONTH(F2944),1),IGPM!A:B,2,1))*H2944</f>
        <v>1417936.0198478955</v>
      </c>
      <c r="N2944" s="26" t="s">
        <v>28</v>
      </c>
      <c r="O2944" s="26" t="s">
        <v>29</v>
      </c>
      <c r="P2944" s="25">
        <v>-925842.75</v>
      </c>
      <c r="Q2944" s="25">
        <v>1849037.9700000002</v>
      </c>
      <c r="R2944" s="25">
        <v>5068763.8305018004</v>
      </c>
      <c r="S2944" s="25">
        <v>-1691199.9892854204</v>
      </c>
      <c r="T2944" s="27">
        <v>3377563.8412163798</v>
      </c>
    </row>
    <row r="2945" spans="1:20">
      <c r="A2945" s="28" t="s">
        <v>3445</v>
      </c>
      <c r="B2945" s="22" t="s">
        <v>68</v>
      </c>
      <c r="C2945" s="22" t="s">
        <v>69</v>
      </c>
      <c r="D2945" s="22" t="s">
        <v>25</v>
      </c>
      <c r="E2945" s="22" t="s">
        <v>26</v>
      </c>
      <c r="F2945" s="23">
        <v>42613</v>
      </c>
      <c r="G2945" s="24" t="s">
        <v>27</v>
      </c>
      <c r="H2945" s="25">
        <v>24294.61</v>
      </c>
      <c r="I2945" s="25">
        <v>-10305.81</v>
      </c>
      <c r="J2945" s="25">
        <v>13988.800000000001</v>
      </c>
      <c r="K2945" s="41">
        <f t="shared" si="94"/>
        <v>2016</v>
      </c>
      <c r="L2945" s="42">
        <f t="shared" si="93"/>
        <v>235.73702600765978</v>
      </c>
      <c r="M2945" s="39">
        <f>(VLOOKUP(DATE(2005,12,1),IGPM!A:B,2,1)/VLOOKUP(DATE(YEAR(F2945),MONTH(F2945),1),IGPM!A:B,2,1))*H2945</f>
        <v>12414.300318882491</v>
      </c>
      <c r="N2945" s="26" t="s">
        <v>28</v>
      </c>
      <c r="O2945" s="26" t="s">
        <v>29</v>
      </c>
      <c r="P2945" s="25">
        <v>-10305.81</v>
      </c>
      <c r="Q2945" s="25">
        <v>13988.800000000001</v>
      </c>
      <c r="R2945" s="25">
        <v>44377.994180646194</v>
      </c>
      <c r="S2945" s="25">
        <v>-18825.211691270011</v>
      </c>
      <c r="T2945" s="27">
        <v>25552.782489376183</v>
      </c>
    </row>
    <row r="2946" spans="1:20">
      <c r="A2946" s="28" t="s">
        <v>3446</v>
      </c>
      <c r="B2946" s="22" t="s">
        <v>61</v>
      </c>
      <c r="C2946" s="22" t="s">
        <v>32</v>
      </c>
      <c r="D2946" s="22" t="s">
        <v>95</v>
      </c>
      <c r="E2946" s="22" t="s">
        <v>26</v>
      </c>
      <c r="F2946" s="23">
        <v>42674</v>
      </c>
      <c r="G2946" s="24" t="s">
        <v>27</v>
      </c>
      <c r="H2946" s="25">
        <v>6055.56</v>
      </c>
      <c r="I2946" s="25">
        <v>-2888.81</v>
      </c>
      <c r="J2946" s="25">
        <v>3166.7500000000005</v>
      </c>
      <c r="K2946" s="41">
        <f t="shared" si="94"/>
        <v>2016</v>
      </c>
      <c r="L2946" s="42">
        <f t="shared" si="93"/>
        <v>205.42883747979272</v>
      </c>
      <c r="M2946" s="39">
        <f>(VLOOKUP(DATE(2005,12,1),IGPM!A:B,2,1)/VLOOKUP(DATE(YEAR(F2946),MONTH(F2946),1),IGPM!A:B,2,1))*H2946</f>
        <v>3083.3951690081121</v>
      </c>
      <c r="N2946" s="26" t="s">
        <v>28</v>
      </c>
      <c r="O2946" s="26" t="s">
        <v>29</v>
      </c>
      <c r="P2946" s="25">
        <v>-2888.81</v>
      </c>
      <c r="Q2946" s="25">
        <v>3166.7500000000005</v>
      </c>
      <c r="R2946" s="25">
        <v>11022.360451417864</v>
      </c>
      <c r="S2946" s="25">
        <v>-5258.2263400346856</v>
      </c>
      <c r="T2946" s="27">
        <v>5764.1341113831786</v>
      </c>
    </row>
    <row r="2947" spans="1:20">
      <c r="A2947" s="28" t="s">
        <v>3447</v>
      </c>
      <c r="B2947" s="22" t="s">
        <v>102</v>
      </c>
      <c r="C2947" s="22" t="s">
        <v>69</v>
      </c>
      <c r="D2947" s="22" t="s">
        <v>99</v>
      </c>
      <c r="E2947" s="22" t="s">
        <v>26</v>
      </c>
      <c r="F2947" s="23">
        <v>42674</v>
      </c>
      <c r="G2947" s="24" t="s">
        <v>27</v>
      </c>
      <c r="H2947" s="25">
        <v>54500.04</v>
      </c>
      <c r="I2947" s="25">
        <v>-15938.59</v>
      </c>
      <c r="J2947" s="25">
        <v>38561.449999999997</v>
      </c>
      <c r="K2947" s="41">
        <f t="shared" si="94"/>
        <v>2016</v>
      </c>
      <c r="L2947" s="42">
        <f t="shared" ref="L2947:L3010" si="95">IFERROR((DATEDIF(F2947,DATE(2024,12,31),"M")*H2947)/(H2947-J2947),12*_xlfn.NUMBERVALUE(LEFT(G2947,3)))</f>
        <v>335.09889645194454</v>
      </c>
      <c r="M2947" s="39">
        <f>(VLOOKUP(DATE(2005,12,1),IGPM!A:B,2,1)/VLOOKUP(DATE(YEAR(F2947),MONTH(F2947),1),IGPM!A:B,2,1))*H2947</f>
        <v>27750.556521073006</v>
      </c>
      <c r="N2947" s="26" t="s">
        <v>28</v>
      </c>
      <c r="O2947" s="26" t="s">
        <v>29</v>
      </c>
      <c r="P2947" s="25">
        <v>-15938.59</v>
      </c>
      <c r="Q2947" s="25">
        <v>38561.449999999997</v>
      </c>
      <c r="R2947" s="25">
        <v>99201.244062760787</v>
      </c>
      <c r="S2947" s="25">
        <v>-29011.500846720082</v>
      </c>
      <c r="T2947" s="27">
        <v>70189.743216040704</v>
      </c>
    </row>
    <row r="2948" spans="1:20">
      <c r="A2948" s="28" t="s">
        <v>3448</v>
      </c>
      <c r="B2948" s="22" t="s">
        <v>821</v>
      </c>
      <c r="C2948" s="22" t="s">
        <v>32</v>
      </c>
      <c r="D2948" s="22" t="s">
        <v>105</v>
      </c>
      <c r="E2948" s="22" t="s">
        <v>26</v>
      </c>
      <c r="F2948" s="23">
        <v>42674</v>
      </c>
      <c r="G2948" s="24" t="s">
        <v>27</v>
      </c>
      <c r="H2948" s="25">
        <v>18166.68</v>
      </c>
      <c r="I2948" s="25">
        <v>-7240.53</v>
      </c>
      <c r="J2948" s="25">
        <v>10926.150000000001</v>
      </c>
      <c r="K2948" s="41">
        <f t="shared" si="94"/>
        <v>2016</v>
      </c>
      <c r="L2948" s="42">
        <f t="shared" si="95"/>
        <v>245.88457474798122</v>
      </c>
      <c r="M2948" s="39">
        <f>(VLOOKUP(DATE(2005,12,1),IGPM!A:B,2,1)/VLOOKUP(DATE(YEAR(F2948),MONTH(F2948),1),IGPM!A:B,2,1))*H2948</f>
        <v>9250.1855070243346</v>
      </c>
      <c r="N2948" s="26" t="s">
        <v>28</v>
      </c>
      <c r="O2948" s="26" t="s">
        <v>29</v>
      </c>
      <c r="P2948" s="25">
        <v>-7240.53</v>
      </c>
      <c r="Q2948" s="25">
        <v>10926.150000000001</v>
      </c>
      <c r="R2948" s="25">
        <v>33067.081354253591</v>
      </c>
      <c r="S2948" s="25">
        <v>-13179.248743188835</v>
      </c>
      <c r="T2948" s="27">
        <v>19887.832611064754</v>
      </c>
    </row>
    <row r="2949" spans="1:20">
      <c r="A2949" s="28" t="s">
        <v>3449</v>
      </c>
      <c r="B2949" s="22" t="s">
        <v>61</v>
      </c>
      <c r="C2949" s="22" t="s">
        <v>32</v>
      </c>
      <c r="D2949" s="22" t="s">
        <v>105</v>
      </c>
      <c r="E2949" s="22" t="s">
        <v>26</v>
      </c>
      <c r="F2949" s="23">
        <v>42674</v>
      </c>
      <c r="G2949" s="24" t="s">
        <v>27</v>
      </c>
      <c r="H2949" s="25">
        <v>159482.54</v>
      </c>
      <c r="I2949" s="25">
        <v>-69393.69</v>
      </c>
      <c r="J2949" s="25">
        <v>90088.85</v>
      </c>
      <c r="K2949" s="41">
        <f t="shared" ref="K2949:K3012" si="96">YEAR(F2949)</f>
        <v>2016</v>
      </c>
      <c r="L2949" s="42">
        <f t="shared" si="95"/>
        <v>225.22637029389847</v>
      </c>
      <c r="M2949" s="39">
        <f>(VLOOKUP(DATE(2005,12,1),IGPM!A:B,2,1)/VLOOKUP(DATE(YEAR(F2949),MONTH(F2949),1),IGPM!A:B,2,1))*H2949</f>
        <v>81205.981507431672</v>
      </c>
      <c r="N2949" s="26" t="s">
        <v>28</v>
      </c>
      <c r="O2949" s="26" t="s">
        <v>29</v>
      </c>
      <c r="P2949" s="25">
        <v>-69393.69</v>
      </c>
      <c r="Q2949" s="25">
        <v>90088.85</v>
      </c>
      <c r="R2949" s="25">
        <v>290290.91307619237</v>
      </c>
      <c r="S2949" s="25">
        <v>-126310.73992065991</v>
      </c>
      <c r="T2949" s="27">
        <v>163980.17315553245</v>
      </c>
    </row>
    <row r="2950" spans="1:20">
      <c r="A2950" s="28" t="s">
        <v>3450</v>
      </c>
      <c r="B2950" s="22" t="s">
        <v>61</v>
      </c>
      <c r="C2950" s="22" t="s">
        <v>32</v>
      </c>
      <c r="D2950" s="22" t="s">
        <v>105</v>
      </c>
      <c r="E2950" s="22" t="s">
        <v>26</v>
      </c>
      <c r="F2950" s="23">
        <v>42674</v>
      </c>
      <c r="G2950" s="24" t="s">
        <v>27</v>
      </c>
      <c r="H2950" s="25">
        <v>159482.53</v>
      </c>
      <c r="I2950" s="25">
        <v>-69393.679999999993</v>
      </c>
      <c r="J2950" s="25">
        <v>90088.85</v>
      </c>
      <c r="K2950" s="41">
        <f t="shared" si="96"/>
        <v>2016</v>
      </c>
      <c r="L2950" s="42">
        <f t="shared" si="95"/>
        <v>225.22638862789813</v>
      </c>
      <c r="M2950" s="39">
        <f>(VLOOKUP(DATE(2005,12,1),IGPM!A:B,2,1)/VLOOKUP(DATE(YEAR(F2950),MONTH(F2950),1),IGPM!A:B,2,1))*H2950</f>
        <v>81205.976415590179</v>
      </c>
      <c r="N2950" s="26" t="s">
        <v>28</v>
      </c>
      <c r="O2950" s="26" t="s">
        <v>29</v>
      </c>
      <c r="P2950" s="25">
        <v>-69393.679999999993</v>
      </c>
      <c r="Q2950" s="25">
        <v>90088.85</v>
      </c>
      <c r="R2950" s="25">
        <v>290290.8948741426</v>
      </c>
      <c r="S2950" s="25">
        <v>-126310.72171861012</v>
      </c>
      <c r="T2950" s="27">
        <v>163980.17315553248</v>
      </c>
    </row>
    <row r="2951" spans="1:20">
      <c r="A2951" s="28" t="s">
        <v>3451</v>
      </c>
      <c r="B2951" s="22" t="s">
        <v>109</v>
      </c>
      <c r="C2951" s="22" t="s">
        <v>69</v>
      </c>
      <c r="D2951" s="22" t="s">
        <v>105</v>
      </c>
      <c r="E2951" s="22" t="s">
        <v>26</v>
      </c>
      <c r="F2951" s="23">
        <v>42674</v>
      </c>
      <c r="G2951" s="24" t="s">
        <v>27</v>
      </c>
      <c r="H2951" s="25">
        <v>72666.720000000001</v>
      </c>
      <c r="I2951" s="25">
        <v>-21232.47</v>
      </c>
      <c r="J2951" s="25">
        <v>51434.25</v>
      </c>
      <c r="K2951" s="41">
        <f t="shared" si="96"/>
        <v>2016</v>
      </c>
      <c r="L2951" s="42">
        <f t="shared" si="95"/>
        <v>335.39849862027359</v>
      </c>
      <c r="M2951" s="39">
        <f>(VLOOKUP(DATE(2005,12,1),IGPM!A:B,2,1)/VLOOKUP(DATE(YEAR(F2951),MONTH(F2951),1),IGPM!A:B,2,1))*H2951</f>
        <v>37000.742028097338</v>
      </c>
      <c r="N2951" s="26" t="s">
        <v>28</v>
      </c>
      <c r="O2951" s="26" t="s">
        <v>29</v>
      </c>
      <c r="P2951" s="25">
        <v>-21232.47</v>
      </c>
      <c r="Q2951" s="25">
        <v>51434.25</v>
      </c>
      <c r="R2951" s="25">
        <v>132268.32541701436</v>
      </c>
      <c r="S2951" s="25">
        <v>-38647.447571143923</v>
      </c>
      <c r="T2951" s="27">
        <v>93620.877845870447</v>
      </c>
    </row>
    <row r="2952" spans="1:20">
      <c r="A2952" s="28" t="s">
        <v>3452</v>
      </c>
      <c r="B2952" s="22" t="s">
        <v>263</v>
      </c>
      <c r="C2952" s="22" t="s">
        <v>32</v>
      </c>
      <c r="D2952" s="22" t="s">
        <v>33</v>
      </c>
      <c r="E2952" s="22" t="s">
        <v>26</v>
      </c>
      <c r="F2952" s="23">
        <v>42674</v>
      </c>
      <c r="G2952" s="24" t="s">
        <v>27</v>
      </c>
      <c r="H2952" s="25">
        <v>18166.68</v>
      </c>
      <c r="I2952" s="25">
        <v>-7289.09</v>
      </c>
      <c r="J2952" s="25">
        <v>10877.59</v>
      </c>
      <c r="K2952" s="41">
        <f t="shared" si="96"/>
        <v>2016</v>
      </c>
      <c r="L2952" s="42">
        <f t="shared" si="95"/>
        <v>244.24648893071702</v>
      </c>
      <c r="M2952" s="39">
        <f>(VLOOKUP(DATE(2005,12,1),IGPM!A:B,2,1)/VLOOKUP(DATE(YEAR(F2952),MONTH(F2952),1),IGPM!A:B,2,1))*H2952</f>
        <v>9250.1855070243346</v>
      </c>
      <c r="N2952" s="26" t="s">
        <v>28</v>
      </c>
      <c r="O2952" s="26" t="s">
        <v>29</v>
      </c>
      <c r="P2952" s="25">
        <v>-7289.09</v>
      </c>
      <c r="Q2952" s="25">
        <v>10877.59</v>
      </c>
      <c r="R2952" s="25">
        <v>33067.081354253591</v>
      </c>
      <c r="S2952" s="25">
        <v>-13267.63789687914</v>
      </c>
      <c r="T2952" s="27">
        <v>19799.443457374451</v>
      </c>
    </row>
    <row r="2953" spans="1:20">
      <c r="A2953" s="28" t="s">
        <v>3453</v>
      </c>
      <c r="B2953" s="22" t="s">
        <v>263</v>
      </c>
      <c r="C2953" s="22" t="s">
        <v>32</v>
      </c>
      <c r="D2953" s="22" t="s">
        <v>33</v>
      </c>
      <c r="E2953" s="22" t="s">
        <v>26</v>
      </c>
      <c r="F2953" s="23">
        <v>42674</v>
      </c>
      <c r="G2953" s="24" t="s">
        <v>27</v>
      </c>
      <c r="H2953" s="25">
        <v>6055.56</v>
      </c>
      <c r="I2953" s="25">
        <v>-2428.96</v>
      </c>
      <c r="J2953" s="25">
        <v>3626.6000000000004</v>
      </c>
      <c r="K2953" s="41">
        <f t="shared" si="96"/>
        <v>2016</v>
      </c>
      <c r="L2953" s="42">
        <f t="shared" si="95"/>
        <v>244.32056518015941</v>
      </c>
      <c r="M2953" s="39">
        <f>(VLOOKUP(DATE(2005,12,1),IGPM!A:B,2,1)/VLOOKUP(DATE(YEAR(F2953),MONTH(F2953),1),IGPM!A:B,2,1))*H2953</f>
        <v>3083.3951690081121</v>
      </c>
      <c r="N2953" s="26" t="s">
        <v>28</v>
      </c>
      <c r="O2953" s="26" t="s">
        <v>29</v>
      </c>
      <c r="P2953" s="25">
        <v>-2428.96</v>
      </c>
      <c r="Q2953" s="25">
        <v>3626.6000000000004</v>
      </c>
      <c r="R2953" s="25">
        <v>11022.360451417864</v>
      </c>
      <c r="S2953" s="25">
        <v>-4421.2050812932139</v>
      </c>
      <c r="T2953" s="27">
        <v>6601.1553701246503</v>
      </c>
    </row>
    <row r="2954" spans="1:20">
      <c r="A2954" s="28" t="s">
        <v>3454</v>
      </c>
      <c r="B2954" s="22" t="s">
        <v>263</v>
      </c>
      <c r="C2954" s="22" t="s">
        <v>32</v>
      </c>
      <c r="D2954" s="22" t="s">
        <v>33</v>
      </c>
      <c r="E2954" s="22" t="s">
        <v>26</v>
      </c>
      <c r="F2954" s="23">
        <v>42674</v>
      </c>
      <c r="G2954" s="24" t="s">
        <v>27</v>
      </c>
      <c r="H2954" s="25">
        <v>6055.56</v>
      </c>
      <c r="I2954" s="25">
        <v>-2428.96</v>
      </c>
      <c r="J2954" s="25">
        <v>3626.6000000000004</v>
      </c>
      <c r="K2954" s="41">
        <f t="shared" si="96"/>
        <v>2016</v>
      </c>
      <c r="L2954" s="42">
        <f t="shared" si="95"/>
        <v>244.32056518015941</v>
      </c>
      <c r="M2954" s="39">
        <f>(VLOOKUP(DATE(2005,12,1),IGPM!A:B,2,1)/VLOOKUP(DATE(YEAR(F2954),MONTH(F2954),1),IGPM!A:B,2,1))*H2954</f>
        <v>3083.3951690081121</v>
      </c>
      <c r="N2954" s="26" t="s">
        <v>28</v>
      </c>
      <c r="O2954" s="26" t="s">
        <v>29</v>
      </c>
      <c r="P2954" s="25">
        <v>-2428.96</v>
      </c>
      <c r="Q2954" s="25">
        <v>3626.6000000000004</v>
      </c>
      <c r="R2954" s="25">
        <v>11022.360451417864</v>
      </c>
      <c r="S2954" s="25">
        <v>-4421.2050812932139</v>
      </c>
      <c r="T2954" s="27">
        <v>6601.1553701246503</v>
      </c>
    </row>
    <row r="2955" spans="1:20">
      <c r="A2955" s="28" t="s">
        <v>3455</v>
      </c>
      <c r="B2955" s="22" t="s">
        <v>263</v>
      </c>
      <c r="C2955" s="22" t="s">
        <v>32</v>
      </c>
      <c r="D2955" s="22" t="s">
        <v>33</v>
      </c>
      <c r="E2955" s="22" t="s">
        <v>26</v>
      </c>
      <c r="F2955" s="23">
        <v>42674</v>
      </c>
      <c r="G2955" s="24" t="s">
        <v>27</v>
      </c>
      <c r="H2955" s="25">
        <v>6996537</v>
      </c>
      <c r="I2955" s="25">
        <v>-2806404.43</v>
      </c>
      <c r="J2955" s="25">
        <v>4190132.57</v>
      </c>
      <c r="K2955" s="41">
        <f t="shared" si="96"/>
        <v>2016</v>
      </c>
      <c r="L2955" s="42">
        <f t="shared" si="95"/>
        <v>244.31996282160941</v>
      </c>
      <c r="M2955" s="39">
        <f>(VLOOKUP(DATE(2005,12,1),IGPM!A:B,2,1)/VLOOKUP(DATE(YEAR(F2955),MONTH(F2955),1),IGPM!A:B,2,1))*H2955</f>
        <v>3562525.742555025</v>
      </c>
      <c r="N2955" s="26" t="s">
        <v>28</v>
      </c>
      <c r="O2955" s="26" t="s">
        <v>29</v>
      </c>
      <c r="P2955" s="25">
        <v>-2806404.43</v>
      </c>
      <c r="Q2955" s="25">
        <v>4190132.57</v>
      </c>
      <c r="R2955" s="25">
        <v>12735131.470199583</v>
      </c>
      <c r="S2955" s="25">
        <v>-5108231.3113759747</v>
      </c>
      <c r="T2955" s="27">
        <v>7626900.1588236084</v>
      </c>
    </row>
    <row r="2956" spans="1:20">
      <c r="A2956" s="28" t="s">
        <v>3456</v>
      </c>
      <c r="B2956" s="22" t="s">
        <v>1922</v>
      </c>
      <c r="C2956" s="22" t="s">
        <v>69</v>
      </c>
      <c r="D2956" s="22" t="s">
        <v>33</v>
      </c>
      <c r="E2956" s="22" t="s">
        <v>26</v>
      </c>
      <c r="F2956" s="23">
        <v>42674</v>
      </c>
      <c r="G2956" s="24" t="s">
        <v>27</v>
      </c>
      <c r="H2956" s="25">
        <v>53678.75</v>
      </c>
      <c r="I2956" s="25">
        <v>-15898.6</v>
      </c>
      <c r="J2956" s="25">
        <v>37780.15</v>
      </c>
      <c r="K2956" s="41">
        <f t="shared" si="96"/>
        <v>2016</v>
      </c>
      <c r="L2956" s="42">
        <f t="shared" si="95"/>
        <v>330.87929125834984</v>
      </c>
      <c r="M2956" s="39">
        <f>(VLOOKUP(DATE(2005,12,1),IGPM!A:B,2,1)/VLOOKUP(DATE(YEAR(F2956),MONTH(F2956),1),IGPM!A:B,2,1))*H2956</f>
        <v>27332.36867084038</v>
      </c>
      <c r="N2956" s="26" t="s">
        <v>28</v>
      </c>
      <c r="O2956" s="26" t="s">
        <v>29</v>
      </c>
      <c r="P2956" s="25">
        <v>-15898.6</v>
      </c>
      <c r="Q2956" s="25">
        <v>37780.15</v>
      </c>
      <c r="R2956" s="25">
        <v>97706.327917078961</v>
      </c>
      <c r="S2956" s="25">
        <v>-28938.710849683936</v>
      </c>
      <c r="T2956" s="27">
        <v>68767.617067395026</v>
      </c>
    </row>
    <row r="2957" spans="1:20">
      <c r="A2957" s="28" t="s">
        <v>3457</v>
      </c>
      <c r="B2957" s="22" t="s">
        <v>3458</v>
      </c>
      <c r="C2957" s="22" t="s">
        <v>3459</v>
      </c>
      <c r="D2957" s="22" t="s">
        <v>3460</v>
      </c>
      <c r="E2957" s="22" t="s">
        <v>26</v>
      </c>
      <c r="F2957" s="23">
        <v>43009</v>
      </c>
      <c r="G2957" s="24" t="s">
        <v>27</v>
      </c>
      <c r="H2957" s="25">
        <v>983149.56</v>
      </c>
      <c r="I2957" s="25">
        <v>-308808.58</v>
      </c>
      <c r="J2957" s="25">
        <v>674340.98</v>
      </c>
      <c r="K2957" s="41">
        <f t="shared" si="96"/>
        <v>2017</v>
      </c>
      <c r="L2957" s="42">
        <f t="shared" si="95"/>
        <v>273.79699799791831</v>
      </c>
      <c r="M2957" s="39">
        <f>(VLOOKUP(DATE(2005,12,1),IGPM!A:B,2,1)/VLOOKUP(DATE(YEAR(F2957),MONTH(F2957),1),IGPM!A:B,2,1))*H2957</f>
        <v>507746.59843088646</v>
      </c>
      <c r="N2957" s="26" t="s">
        <v>28</v>
      </c>
      <c r="O2957" s="26" t="s">
        <v>29</v>
      </c>
      <c r="P2957" s="25">
        <v>-308808.58</v>
      </c>
      <c r="Q2957" s="25">
        <v>674340.98</v>
      </c>
      <c r="R2957" s="25">
        <v>1815066.0940702234</v>
      </c>
      <c r="S2957" s="25">
        <v>-570114.66609004245</v>
      </c>
      <c r="T2957" s="27">
        <v>1244951.4279801808</v>
      </c>
    </row>
    <row r="2958" spans="1:20">
      <c r="A2958" s="28" t="s">
        <v>3461</v>
      </c>
      <c r="B2958" s="22" t="s">
        <v>3462</v>
      </c>
      <c r="C2958" s="22" t="s">
        <v>3459</v>
      </c>
      <c r="D2958" s="22" t="s">
        <v>3460</v>
      </c>
      <c r="E2958" s="22" t="s">
        <v>26</v>
      </c>
      <c r="F2958" s="23">
        <v>43009</v>
      </c>
      <c r="G2958" s="24" t="s">
        <v>27</v>
      </c>
      <c r="H2958" s="25">
        <v>836875.71</v>
      </c>
      <c r="I2958" s="25">
        <v>-262863.68</v>
      </c>
      <c r="J2958" s="25">
        <v>574012.03</v>
      </c>
      <c r="K2958" s="41">
        <f t="shared" si="96"/>
        <v>2017</v>
      </c>
      <c r="L2958" s="42">
        <f t="shared" si="95"/>
        <v>273.79709155711441</v>
      </c>
      <c r="M2958" s="39">
        <f>(VLOOKUP(DATE(2005,12,1),IGPM!A:B,2,1)/VLOOKUP(DATE(YEAR(F2958),MONTH(F2958),1),IGPM!A:B,2,1))*H2958</f>
        <v>432203.61616388551</v>
      </c>
      <c r="N2958" s="26" t="s">
        <v>28</v>
      </c>
      <c r="O2958" s="26" t="s">
        <v>29</v>
      </c>
      <c r="P2958" s="25">
        <v>-262863.68</v>
      </c>
      <c r="Q2958" s="25">
        <v>574012.03</v>
      </c>
      <c r="R2958" s="25">
        <v>1545018.9757211963</v>
      </c>
      <c r="S2958" s="25">
        <v>-485292.34242908587</v>
      </c>
      <c r="T2958" s="27">
        <v>1059726.6332921104</v>
      </c>
    </row>
    <row r="2959" spans="1:20">
      <c r="A2959" s="28" t="s">
        <v>3463</v>
      </c>
      <c r="B2959" s="22" t="s">
        <v>3464</v>
      </c>
      <c r="C2959" s="22" t="s">
        <v>3459</v>
      </c>
      <c r="D2959" s="22" t="s">
        <v>3460</v>
      </c>
      <c r="E2959" s="22" t="s">
        <v>26</v>
      </c>
      <c r="F2959" s="23">
        <v>43009</v>
      </c>
      <c r="G2959" s="24" t="s">
        <v>27</v>
      </c>
      <c r="H2959" s="25">
        <v>508363.86</v>
      </c>
      <c r="I2959" s="25">
        <v>-159677.75</v>
      </c>
      <c r="J2959" s="25">
        <v>348686.11</v>
      </c>
      <c r="K2959" s="41">
        <f t="shared" si="96"/>
        <v>2017</v>
      </c>
      <c r="L2959" s="42">
        <f t="shared" si="95"/>
        <v>273.79701905869791</v>
      </c>
      <c r="M2959" s="39">
        <f>(VLOOKUP(DATE(2005,12,1),IGPM!A:B,2,1)/VLOOKUP(DATE(YEAR(F2959),MONTH(F2959),1),IGPM!A:B,2,1))*H2959</f>
        <v>262544.00264410977</v>
      </c>
      <c r="N2959" s="26" t="s">
        <v>28</v>
      </c>
      <c r="O2959" s="26" t="s">
        <v>29</v>
      </c>
      <c r="P2959" s="25">
        <v>-159677.75</v>
      </c>
      <c r="Q2959" s="25">
        <v>348686.11</v>
      </c>
      <c r="R2959" s="25">
        <v>938528.62603799754</v>
      </c>
      <c r="S2959" s="25">
        <v>-294793.06281988428</v>
      </c>
      <c r="T2959" s="27">
        <v>643735.56321811327</v>
      </c>
    </row>
    <row r="2960" spans="1:20">
      <c r="A2960" s="28" t="s">
        <v>3465</v>
      </c>
      <c r="B2960" s="22" t="s">
        <v>3466</v>
      </c>
      <c r="C2960" s="22" t="s">
        <v>3459</v>
      </c>
      <c r="D2960" s="22" t="s">
        <v>3460</v>
      </c>
      <c r="E2960" s="22" t="s">
        <v>26</v>
      </c>
      <c r="F2960" s="23">
        <v>43009</v>
      </c>
      <c r="G2960" s="24" t="s">
        <v>27</v>
      </c>
      <c r="H2960" s="25">
        <v>337423.64</v>
      </c>
      <c r="I2960" s="25">
        <v>-105985.18</v>
      </c>
      <c r="J2960" s="25">
        <v>231438.46000000002</v>
      </c>
      <c r="K2960" s="41">
        <f t="shared" si="96"/>
        <v>2017</v>
      </c>
      <c r="L2960" s="42">
        <f t="shared" si="95"/>
        <v>273.79708219583159</v>
      </c>
      <c r="M2960" s="39">
        <f>(VLOOKUP(DATE(2005,12,1),IGPM!A:B,2,1)/VLOOKUP(DATE(YEAR(F2960),MONTH(F2960),1),IGPM!A:B,2,1))*H2960</f>
        <v>174262.09847479156</v>
      </c>
      <c r="N2960" s="26" t="s">
        <v>28</v>
      </c>
      <c r="O2960" s="26" t="s">
        <v>29</v>
      </c>
      <c r="P2960" s="25">
        <v>-105985.18</v>
      </c>
      <c r="Q2960" s="25">
        <v>231438.46000000002</v>
      </c>
      <c r="R2960" s="25">
        <v>622943.07317978889</v>
      </c>
      <c r="S2960" s="25">
        <v>-195667.18485021702</v>
      </c>
      <c r="T2960" s="27">
        <v>427275.88832957187</v>
      </c>
    </row>
    <row r="2961" spans="1:20">
      <c r="A2961" s="28" t="s">
        <v>3467</v>
      </c>
      <c r="B2961" s="22" t="s">
        <v>3468</v>
      </c>
      <c r="C2961" s="22" t="s">
        <v>3459</v>
      </c>
      <c r="D2961" s="22" t="s">
        <v>3460</v>
      </c>
      <c r="E2961" s="22" t="s">
        <v>26</v>
      </c>
      <c r="F2961" s="23">
        <v>43009</v>
      </c>
      <c r="G2961" s="24" t="s">
        <v>27</v>
      </c>
      <c r="H2961" s="25">
        <v>126938.66</v>
      </c>
      <c r="I2961" s="25">
        <v>-39871.53</v>
      </c>
      <c r="J2961" s="25">
        <v>87067.13</v>
      </c>
      <c r="K2961" s="41">
        <f t="shared" si="96"/>
        <v>2017</v>
      </c>
      <c r="L2961" s="42">
        <f t="shared" si="95"/>
        <v>273.79748808234848</v>
      </c>
      <c r="M2961" s="39">
        <f>(VLOOKUP(DATE(2005,12,1),IGPM!A:B,2,1)/VLOOKUP(DATE(YEAR(F2961),MONTH(F2961),1),IGPM!A:B,2,1))*H2961</f>
        <v>65557.342897427356</v>
      </c>
      <c r="N2961" s="26" t="s">
        <v>28</v>
      </c>
      <c r="O2961" s="26" t="s">
        <v>29</v>
      </c>
      <c r="P2961" s="25">
        <v>-39871.53</v>
      </c>
      <c r="Q2961" s="25">
        <v>87067.13</v>
      </c>
      <c r="R2961" s="25">
        <v>234350.97483307435</v>
      </c>
      <c r="S2961" s="25">
        <v>-73609.820078344681</v>
      </c>
      <c r="T2961" s="27">
        <v>160741.15475472965</v>
      </c>
    </row>
    <row r="2962" spans="1:20">
      <c r="A2962" s="28" t="s">
        <v>3469</v>
      </c>
      <c r="B2962" s="22" t="s">
        <v>3470</v>
      </c>
      <c r="C2962" s="22" t="s">
        <v>3459</v>
      </c>
      <c r="D2962" s="22" t="s">
        <v>3460</v>
      </c>
      <c r="E2962" s="22" t="s">
        <v>26</v>
      </c>
      <c r="F2962" s="23">
        <v>43009</v>
      </c>
      <c r="G2962" s="24" t="s">
        <v>27</v>
      </c>
      <c r="H2962" s="25">
        <v>106529.18</v>
      </c>
      <c r="I2962" s="25">
        <v>-33460.9</v>
      </c>
      <c r="J2962" s="25">
        <v>73068.28</v>
      </c>
      <c r="K2962" s="41">
        <f t="shared" si="96"/>
        <v>2017</v>
      </c>
      <c r="L2962" s="42">
        <f t="shared" si="95"/>
        <v>273.79746151478292</v>
      </c>
      <c r="M2962" s="39">
        <f>(VLOOKUP(DATE(2005,12,1),IGPM!A:B,2,1)/VLOOKUP(DATE(YEAR(F2962),MONTH(F2962),1),IGPM!A:B,2,1))*H2962</f>
        <v>55016.887541130178</v>
      </c>
      <c r="N2962" s="26" t="s">
        <v>28</v>
      </c>
      <c r="O2962" s="26" t="s">
        <v>29</v>
      </c>
      <c r="P2962" s="25">
        <v>-33460.9</v>
      </c>
      <c r="Q2962" s="25">
        <v>73068.28</v>
      </c>
      <c r="R2962" s="25">
        <v>196671.5040253934</v>
      </c>
      <c r="S2962" s="25">
        <v>-61774.675530622568</v>
      </c>
      <c r="T2962" s="27">
        <v>134896.82849477083</v>
      </c>
    </row>
    <row r="2963" spans="1:20">
      <c r="A2963" s="28" t="s">
        <v>3471</v>
      </c>
      <c r="B2963" s="22" t="s">
        <v>3472</v>
      </c>
      <c r="C2963" s="22" t="s">
        <v>3459</v>
      </c>
      <c r="D2963" s="22" t="s">
        <v>3460</v>
      </c>
      <c r="E2963" s="22" t="s">
        <v>26</v>
      </c>
      <c r="F2963" s="23">
        <v>43009</v>
      </c>
      <c r="G2963" s="24" t="s">
        <v>27</v>
      </c>
      <c r="H2963" s="25">
        <v>102302.37</v>
      </c>
      <c r="I2963" s="25">
        <v>-32133.31</v>
      </c>
      <c r="J2963" s="25">
        <v>70169.06</v>
      </c>
      <c r="K2963" s="41">
        <f t="shared" si="96"/>
        <v>2017</v>
      </c>
      <c r="L2963" s="42">
        <f t="shared" si="95"/>
        <v>273.79699819284104</v>
      </c>
      <c r="M2963" s="39">
        <f>(VLOOKUP(DATE(2005,12,1),IGPM!A:B,2,1)/VLOOKUP(DATE(YEAR(F2963),MONTH(F2963),1),IGPM!A:B,2,1))*H2963</f>
        <v>52833.95578076438</v>
      </c>
      <c r="N2963" s="26" t="s">
        <v>28</v>
      </c>
      <c r="O2963" s="26" t="s">
        <v>29</v>
      </c>
      <c r="P2963" s="25">
        <v>-32133.31</v>
      </c>
      <c r="Q2963" s="25">
        <v>70169.06</v>
      </c>
      <c r="R2963" s="25">
        <v>188868.0732665199</v>
      </c>
      <c r="S2963" s="25">
        <v>-59323.71212295274</v>
      </c>
      <c r="T2963" s="27">
        <v>129544.36114356716</v>
      </c>
    </row>
    <row r="2964" spans="1:20">
      <c r="A2964" s="28" t="s">
        <v>3473</v>
      </c>
      <c r="B2964" s="22" t="s">
        <v>3474</v>
      </c>
      <c r="C2964" s="22" t="s">
        <v>3459</v>
      </c>
      <c r="D2964" s="22" t="s">
        <v>3460</v>
      </c>
      <c r="E2964" s="22" t="s">
        <v>26</v>
      </c>
      <c r="F2964" s="23">
        <v>43009</v>
      </c>
      <c r="G2964" s="24" t="s">
        <v>27</v>
      </c>
      <c r="H2964" s="25">
        <v>80849.09</v>
      </c>
      <c r="I2964" s="25">
        <v>-25394.86</v>
      </c>
      <c r="J2964" s="25">
        <v>55454.229999999996</v>
      </c>
      <c r="K2964" s="41">
        <f t="shared" si="96"/>
        <v>2017</v>
      </c>
      <c r="L2964" s="42">
        <f t="shared" si="95"/>
        <v>273.79641943290881</v>
      </c>
      <c r="M2964" s="39">
        <f>(VLOOKUP(DATE(2005,12,1),IGPM!A:B,2,1)/VLOOKUP(DATE(YEAR(F2964),MONTH(F2964),1),IGPM!A:B,2,1))*H2964</f>
        <v>41754.430967484332</v>
      </c>
      <c r="N2964" s="26" t="s">
        <v>28</v>
      </c>
      <c r="O2964" s="26" t="s">
        <v>29</v>
      </c>
      <c r="P2964" s="25">
        <v>-25394.86</v>
      </c>
      <c r="Q2964" s="25">
        <v>55454.229999999996</v>
      </c>
      <c r="R2964" s="25">
        <v>149261.56504146932</v>
      </c>
      <c r="S2964" s="25">
        <v>-46883.35450168961</v>
      </c>
      <c r="T2964" s="27">
        <v>102378.21053977971</v>
      </c>
    </row>
    <row r="2965" spans="1:20">
      <c r="A2965" s="28" t="s">
        <v>3475</v>
      </c>
      <c r="B2965" s="22" t="s">
        <v>3476</v>
      </c>
      <c r="C2965" s="22" t="s">
        <v>3459</v>
      </c>
      <c r="D2965" s="22" t="s">
        <v>3460</v>
      </c>
      <c r="E2965" s="22" t="s">
        <v>26</v>
      </c>
      <c r="F2965" s="23">
        <v>43009</v>
      </c>
      <c r="G2965" s="24" t="s">
        <v>27</v>
      </c>
      <c r="H2965" s="25">
        <v>3746.21</v>
      </c>
      <c r="I2965" s="25">
        <v>-1176.73</v>
      </c>
      <c r="J2965" s="25">
        <v>2569.48</v>
      </c>
      <c r="K2965" s="41">
        <f t="shared" si="96"/>
        <v>2017</v>
      </c>
      <c r="L2965" s="42">
        <f t="shared" si="95"/>
        <v>273.78758083842513</v>
      </c>
      <c r="M2965" s="39">
        <f>(VLOOKUP(DATE(2005,12,1),IGPM!A:B,2,1)/VLOOKUP(DATE(YEAR(F2965),MONTH(F2965),1),IGPM!A:B,2,1))*H2965</f>
        <v>1934.726375209659</v>
      </c>
      <c r="N2965" s="26" t="s">
        <v>28</v>
      </c>
      <c r="O2965" s="26" t="s">
        <v>29</v>
      </c>
      <c r="P2965" s="25">
        <v>-1176.73</v>
      </c>
      <c r="Q2965" s="25">
        <v>2569.48</v>
      </c>
      <c r="R2965" s="25">
        <v>6916.1590758041038</v>
      </c>
      <c r="S2965" s="25">
        <v>-2172.4494540538208</v>
      </c>
      <c r="T2965" s="27">
        <v>4743.7096217502831</v>
      </c>
    </row>
    <row r="2966" spans="1:20">
      <c r="A2966" s="28" t="s">
        <v>3477</v>
      </c>
      <c r="B2966" s="22" t="s">
        <v>3478</v>
      </c>
      <c r="C2966" s="22" t="s">
        <v>3459</v>
      </c>
      <c r="D2966" s="22" t="s">
        <v>3460</v>
      </c>
      <c r="E2966" s="22" t="s">
        <v>26</v>
      </c>
      <c r="F2966" s="23">
        <v>43009</v>
      </c>
      <c r="G2966" s="24" t="s">
        <v>27</v>
      </c>
      <c r="H2966" s="25">
        <v>30368.78</v>
      </c>
      <c r="I2966" s="25">
        <v>-10103.85</v>
      </c>
      <c r="J2966" s="25">
        <v>20264.93</v>
      </c>
      <c r="K2966" s="41">
        <f t="shared" si="96"/>
        <v>2017</v>
      </c>
      <c r="L2966" s="42">
        <f t="shared" si="95"/>
        <v>258.48711926641829</v>
      </c>
      <c r="M2966" s="39">
        <f>(VLOOKUP(DATE(2005,12,1),IGPM!A:B,2,1)/VLOOKUP(DATE(YEAR(F2966),MONTH(F2966),1),IGPM!A:B,2,1))*H2966</f>
        <v>15683.925794053077</v>
      </c>
      <c r="N2966" s="26" t="s">
        <v>28</v>
      </c>
      <c r="O2966" s="26" t="s">
        <v>29</v>
      </c>
      <c r="P2966" s="25">
        <v>-10103.85</v>
      </c>
      <c r="Q2966" s="25">
        <v>20264.93</v>
      </c>
      <c r="R2966" s="25">
        <v>56066.081030721223</v>
      </c>
      <c r="S2966" s="25">
        <v>-18653.474812694243</v>
      </c>
      <c r="T2966" s="27">
        <v>37412.60621802698</v>
      </c>
    </row>
    <row r="2967" spans="1:20">
      <c r="A2967" s="28" t="s">
        <v>3479</v>
      </c>
      <c r="B2967" s="22" t="s">
        <v>3480</v>
      </c>
      <c r="C2967" s="22" t="s">
        <v>3459</v>
      </c>
      <c r="D2967" s="22" t="s">
        <v>3460</v>
      </c>
      <c r="E2967" s="22" t="s">
        <v>26</v>
      </c>
      <c r="F2967" s="23">
        <v>43009</v>
      </c>
      <c r="G2967" s="24" t="s">
        <v>27</v>
      </c>
      <c r="H2967" s="25">
        <v>69275.67</v>
      </c>
      <c r="I2967" s="25">
        <v>-29266.46</v>
      </c>
      <c r="J2967" s="25">
        <v>40009.21</v>
      </c>
      <c r="K2967" s="41">
        <f t="shared" si="96"/>
        <v>2017</v>
      </c>
      <c r="L2967" s="42">
        <f t="shared" si="95"/>
        <v>203.56775708438946</v>
      </c>
      <c r="M2967" s="39">
        <f>(VLOOKUP(DATE(2005,12,1),IGPM!A:B,2,1)/VLOOKUP(DATE(YEAR(F2967),MONTH(F2967),1),IGPM!A:B,2,1))*H2967</f>
        <v>35777.349884101663</v>
      </c>
      <c r="N2967" s="26" t="s">
        <v>28</v>
      </c>
      <c r="O2967" s="26" t="s">
        <v>29</v>
      </c>
      <c r="P2967" s="25">
        <v>-29266.46</v>
      </c>
      <c r="Q2967" s="25">
        <v>40009.21</v>
      </c>
      <c r="R2967" s="25">
        <v>127895.00690108405</v>
      </c>
      <c r="S2967" s="25">
        <v>-54031.005455021943</v>
      </c>
      <c r="T2967" s="27">
        <v>73864.001446062117</v>
      </c>
    </row>
    <row r="2968" spans="1:20">
      <c r="A2968" s="28" t="s">
        <v>3481</v>
      </c>
      <c r="B2968" s="22" t="s">
        <v>3482</v>
      </c>
      <c r="C2968" s="22" t="s">
        <v>3459</v>
      </c>
      <c r="D2968" s="22" t="s">
        <v>3460</v>
      </c>
      <c r="E2968" s="22" t="s">
        <v>26</v>
      </c>
      <c r="F2968" s="23">
        <v>43009</v>
      </c>
      <c r="G2968" s="24" t="s">
        <v>27</v>
      </c>
      <c r="H2968" s="25">
        <v>8094</v>
      </c>
      <c r="I2968" s="25">
        <v>-2276.5100000000002</v>
      </c>
      <c r="J2968" s="25">
        <v>5817.49</v>
      </c>
      <c r="K2968" s="41">
        <f t="shared" si="96"/>
        <v>2017</v>
      </c>
      <c r="L2968" s="42">
        <f t="shared" si="95"/>
        <v>305.7680396747653</v>
      </c>
      <c r="M2968" s="39">
        <f>(VLOOKUP(DATE(2005,12,1),IGPM!A:B,2,1)/VLOOKUP(DATE(YEAR(F2968),MONTH(F2968),1),IGPM!A:B,2,1))*H2968</f>
        <v>4180.1381345271566</v>
      </c>
      <c r="N2968" s="26" t="s">
        <v>28</v>
      </c>
      <c r="O2968" s="26" t="s">
        <v>29</v>
      </c>
      <c r="P2968" s="25">
        <v>-2276.5100000000002</v>
      </c>
      <c r="Q2968" s="25">
        <v>5817.49</v>
      </c>
      <c r="R2968" s="25">
        <v>14942.940080657096</v>
      </c>
      <c r="S2968" s="25">
        <v>-4202.8357453690005</v>
      </c>
      <c r="T2968" s="27">
        <v>10740.104335288095</v>
      </c>
    </row>
    <row r="2969" spans="1:20">
      <c r="A2969" s="28" t="s">
        <v>3483</v>
      </c>
      <c r="B2969" s="22" t="s">
        <v>3484</v>
      </c>
      <c r="C2969" s="22" t="s">
        <v>3459</v>
      </c>
      <c r="D2969" s="22" t="s">
        <v>3460</v>
      </c>
      <c r="E2969" s="22" t="s">
        <v>26</v>
      </c>
      <c r="F2969" s="23">
        <v>43009</v>
      </c>
      <c r="G2969" s="24" t="s">
        <v>27</v>
      </c>
      <c r="H2969" s="25">
        <v>10574.09</v>
      </c>
      <c r="I2969" s="25">
        <v>-2921.42</v>
      </c>
      <c r="J2969" s="25">
        <v>7652.67</v>
      </c>
      <c r="K2969" s="41">
        <f t="shared" si="96"/>
        <v>2017</v>
      </c>
      <c r="L2969" s="42">
        <f t="shared" si="95"/>
        <v>311.27730350309093</v>
      </c>
      <c r="M2969" s="39">
        <f>(VLOOKUP(DATE(2005,12,1),IGPM!A:B,2,1)/VLOOKUP(DATE(YEAR(F2969),MONTH(F2969),1),IGPM!A:B,2,1))*H2969</f>
        <v>5460.9781130370966</v>
      </c>
      <c r="N2969" s="26" t="s">
        <v>28</v>
      </c>
      <c r="O2969" s="26" t="s">
        <v>29</v>
      </c>
      <c r="P2969" s="25">
        <v>-2921.42</v>
      </c>
      <c r="Q2969" s="25">
        <v>7652.67</v>
      </c>
      <c r="R2969" s="25">
        <v>19521.620123236396</v>
      </c>
      <c r="S2969" s="25">
        <v>-5393.4524351906666</v>
      </c>
      <c r="T2969" s="27">
        <v>14128.167688045731</v>
      </c>
    </row>
    <row r="2970" spans="1:20">
      <c r="A2970" s="28" t="s">
        <v>3485</v>
      </c>
      <c r="B2970" s="22" t="s">
        <v>3486</v>
      </c>
      <c r="C2970" s="22" t="s">
        <v>3459</v>
      </c>
      <c r="D2970" s="22" t="s">
        <v>3460</v>
      </c>
      <c r="E2970" s="22" t="s">
        <v>26</v>
      </c>
      <c r="F2970" s="23">
        <v>43009</v>
      </c>
      <c r="G2970" s="24" t="s">
        <v>27</v>
      </c>
      <c r="H2970" s="25">
        <v>9104.86</v>
      </c>
      <c r="I2970" s="25">
        <v>-2973.75</v>
      </c>
      <c r="J2970" s="25">
        <v>6131.1100000000006</v>
      </c>
      <c r="K2970" s="41">
        <f t="shared" si="96"/>
        <v>2017</v>
      </c>
      <c r="L2970" s="42">
        <f t="shared" si="95"/>
        <v>263.30994871794877</v>
      </c>
      <c r="M2970" s="39">
        <f>(VLOOKUP(DATE(2005,12,1),IGPM!A:B,2,1)/VLOOKUP(DATE(YEAR(F2970),MONTH(F2970),1),IGPM!A:B,2,1))*H2970</f>
        <v>4702.1957617409107</v>
      </c>
      <c r="N2970" s="26" t="s">
        <v>28</v>
      </c>
      <c r="O2970" s="26" t="s">
        <v>29</v>
      </c>
      <c r="P2970" s="25">
        <v>-2973.75</v>
      </c>
      <c r="Q2970" s="25">
        <v>6131.1100000000006</v>
      </c>
      <c r="R2970" s="25">
        <v>16809.164495029847</v>
      </c>
      <c r="S2970" s="25">
        <v>-5490.0627705527595</v>
      </c>
      <c r="T2970" s="27">
        <v>11319.101724477088</v>
      </c>
    </row>
    <row r="2971" spans="1:20">
      <c r="A2971" s="28" t="s">
        <v>3487</v>
      </c>
      <c r="B2971" s="22" t="s">
        <v>3488</v>
      </c>
      <c r="C2971" s="22" t="s">
        <v>3459</v>
      </c>
      <c r="D2971" s="22" t="s">
        <v>3460</v>
      </c>
      <c r="E2971" s="22" t="s">
        <v>26</v>
      </c>
      <c r="F2971" s="23">
        <v>43009</v>
      </c>
      <c r="G2971" s="24" t="s">
        <v>27</v>
      </c>
      <c r="H2971" s="25">
        <v>4701.01</v>
      </c>
      <c r="I2971" s="25">
        <v>-1432</v>
      </c>
      <c r="J2971" s="25">
        <v>3269.01</v>
      </c>
      <c r="K2971" s="41">
        <f t="shared" si="96"/>
        <v>2017</v>
      </c>
      <c r="L2971" s="42">
        <f t="shared" si="95"/>
        <v>282.32322625698328</v>
      </c>
      <c r="M2971" s="39">
        <f>(VLOOKUP(DATE(2005,12,1),IGPM!A:B,2,1)/VLOOKUP(DATE(YEAR(F2971),MONTH(F2971),1),IGPM!A:B,2,1))*H2971</f>
        <v>2427.831871978442</v>
      </c>
      <c r="N2971" s="26" t="s">
        <v>28</v>
      </c>
      <c r="O2971" s="26" t="s">
        <v>29</v>
      </c>
      <c r="P2971" s="25">
        <v>-1432</v>
      </c>
      <c r="Q2971" s="25">
        <v>3269.01</v>
      </c>
      <c r="R2971" s="25">
        <v>8678.8869222349658</v>
      </c>
      <c r="S2971" s="25">
        <v>-2643.7225346554192</v>
      </c>
      <c r="T2971" s="27">
        <v>6035.1643875795471</v>
      </c>
    </row>
    <row r="2972" spans="1:20">
      <c r="A2972" s="28" t="s">
        <v>3489</v>
      </c>
      <c r="B2972" s="22" t="s">
        <v>3490</v>
      </c>
      <c r="C2972" s="22" t="s">
        <v>3459</v>
      </c>
      <c r="D2972" s="22" t="s">
        <v>3460</v>
      </c>
      <c r="E2972" s="22" t="s">
        <v>26</v>
      </c>
      <c r="F2972" s="23">
        <v>43009</v>
      </c>
      <c r="G2972" s="24" t="s">
        <v>27</v>
      </c>
      <c r="H2972" s="25">
        <v>932641.05</v>
      </c>
      <c r="I2972" s="25">
        <v>-429926.19</v>
      </c>
      <c r="J2972" s="25">
        <v>502714.86000000004</v>
      </c>
      <c r="K2972" s="41">
        <f t="shared" si="96"/>
        <v>2017</v>
      </c>
      <c r="L2972" s="42">
        <f t="shared" si="95"/>
        <v>186.56023328097316</v>
      </c>
      <c r="M2972" s="39">
        <f>(VLOOKUP(DATE(2005,12,1),IGPM!A:B,2,1)/VLOOKUP(DATE(YEAR(F2972),MONTH(F2972),1),IGPM!A:B,2,1))*H2972</f>
        <v>481661.52939590422</v>
      </c>
      <c r="N2972" s="26" t="s">
        <v>28</v>
      </c>
      <c r="O2972" s="26" t="s">
        <v>29</v>
      </c>
      <c r="P2972" s="25">
        <v>-429926.19</v>
      </c>
      <c r="Q2972" s="25">
        <v>502714.86000000004</v>
      </c>
      <c r="R2972" s="25">
        <v>1721818.5479257621</v>
      </c>
      <c r="S2972" s="25">
        <v>-793718.964204991</v>
      </c>
      <c r="T2972" s="27">
        <v>928099.58372077113</v>
      </c>
    </row>
    <row r="2973" spans="1:20">
      <c r="A2973" s="28" t="s">
        <v>3491</v>
      </c>
      <c r="B2973" s="22" t="s">
        <v>3492</v>
      </c>
      <c r="C2973" s="22" t="s">
        <v>3459</v>
      </c>
      <c r="D2973" s="22" t="s">
        <v>3460</v>
      </c>
      <c r="E2973" s="22" t="s">
        <v>26</v>
      </c>
      <c r="F2973" s="23">
        <v>43009</v>
      </c>
      <c r="G2973" s="24" t="s">
        <v>27</v>
      </c>
      <c r="H2973" s="25">
        <v>139325.04999999999</v>
      </c>
      <c r="I2973" s="25">
        <v>-40293.31</v>
      </c>
      <c r="J2973" s="25">
        <v>99031.739999999991</v>
      </c>
      <c r="K2973" s="41">
        <f t="shared" si="96"/>
        <v>2017</v>
      </c>
      <c r="L2973" s="42">
        <f t="shared" si="95"/>
        <v>297.36832987907917</v>
      </c>
      <c r="M2973" s="39">
        <f>(VLOOKUP(DATE(2005,12,1),IGPM!A:B,2,1)/VLOOKUP(DATE(YEAR(F2973),MONTH(F2973),1),IGPM!A:B,2,1))*H2973</f>
        <v>71954.281517161202</v>
      </c>
      <c r="N2973" s="26" t="s">
        <v>28</v>
      </c>
      <c r="O2973" s="26" t="s">
        <v>29</v>
      </c>
      <c r="P2973" s="25">
        <v>-40293.31</v>
      </c>
      <c r="Q2973" s="25">
        <v>99031.739999999991</v>
      </c>
      <c r="R2973" s="25">
        <v>257218.41782611239</v>
      </c>
      <c r="S2973" s="25">
        <v>-74388.49975059813</v>
      </c>
      <c r="T2973" s="27">
        <v>182829.91807551426</v>
      </c>
    </row>
    <row r="2974" spans="1:20">
      <c r="A2974" s="28" t="s">
        <v>3493</v>
      </c>
      <c r="B2974" s="22" t="s">
        <v>3494</v>
      </c>
      <c r="C2974" s="22" t="s">
        <v>3459</v>
      </c>
      <c r="D2974" s="22" t="s">
        <v>3460</v>
      </c>
      <c r="E2974" s="22" t="s">
        <v>26</v>
      </c>
      <c r="F2974" s="23">
        <v>43009</v>
      </c>
      <c r="G2974" s="24" t="s">
        <v>27</v>
      </c>
      <c r="H2974" s="25">
        <v>2737183.46</v>
      </c>
      <c r="I2974" s="25">
        <v>-1277539.48</v>
      </c>
      <c r="J2974" s="25">
        <v>1459643.98</v>
      </c>
      <c r="K2974" s="41">
        <f t="shared" si="96"/>
        <v>2017</v>
      </c>
      <c r="L2974" s="42">
        <f t="shared" si="95"/>
        <v>184.25871078363858</v>
      </c>
      <c r="M2974" s="39">
        <f>(VLOOKUP(DATE(2005,12,1),IGPM!A:B,2,1)/VLOOKUP(DATE(YEAR(F2974),MONTH(F2974),1),IGPM!A:B,2,1))*H2974</f>
        <v>1413615.6365632552</v>
      </c>
      <c r="N2974" s="26" t="s">
        <v>28</v>
      </c>
      <c r="O2974" s="26" t="s">
        <v>29</v>
      </c>
      <c r="P2974" s="25">
        <v>-1277539.48</v>
      </c>
      <c r="Q2974" s="25">
        <v>1459643.98</v>
      </c>
      <c r="R2974" s="25">
        <v>5053319.5493631912</v>
      </c>
      <c r="S2974" s="25">
        <v>-2358561.3911927133</v>
      </c>
      <c r="T2974" s="27">
        <v>2694758.158170478</v>
      </c>
    </row>
    <row r="2975" spans="1:20">
      <c r="A2975" s="28" t="s">
        <v>3495</v>
      </c>
      <c r="B2975" s="22" t="s">
        <v>3496</v>
      </c>
      <c r="C2975" s="22" t="s">
        <v>3459</v>
      </c>
      <c r="D2975" s="22" t="s">
        <v>3460</v>
      </c>
      <c r="E2975" s="22" t="s">
        <v>26</v>
      </c>
      <c r="F2975" s="23">
        <v>43009</v>
      </c>
      <c r="G2975" s="24" t="s">
        <v>27</v>
      </c>
      <c r="H2975" s="25">
        <v>6663988.2199999997</v>
      </c>
      <c r="I2975" s="25">
        <v>-3910401.58</v>
      </c>
      <c r="J2975" s="25">
        <v>2753586.6399999997</v>
      </c>
      <c r="K2975" s="41">
        <f t="shared" si="96"/>
        <v>2017</v>
      </c>
      <c r="L2975" s="42">
        <f t="shared" si="95"/>
        <v>146.55860151324916</v>
      </c>
      <c r="M2975" s="39">
        <f>(VLOOKUP(DATE(2005,12,1),IGPM!A:B,2,1)/VLOOKUP(DATE(YEAR(F2975),MONTH(F2975),1),IGPM!A:B,2,1))*H2975</f>
        <v>3441609.9933854393</v>
      </c>
      <c r="N2975" s="26" t="s">
        <v>28</v>
      </c>
      <c r="O2975" s="26" t="s">
        <v>29</v>
      </c>
      <c r="P2975" s="25">
        <v>-3910401.58</v>
      </c>
      <c r="Q2975" s="25">
        <v>2753586.6399999997</v>
      </c>
      <c r="R2975" s="25">
        <v>12302888.147969451</v>
      </c>
      <c r="S2975" s="25">
        <v>-7219285.4585182648</v>
      </c>
      <c r="T2975" s="27">
        <v>5083602.689451186</v>
      </c>
    </row>
    <row r="2976" spans="1:20">
      <c r="A2976" s="28" t="s">
        <v>3497</v>
      </c>
      <c r="B2976" s="22" t="s">
        <v>3498</v>
      </c>
      <c r="C2976" s="22" t="s">
        <v>3459</v>
      </c>
      <c r="D2976" s="22" t="s">
        <v>3460</v>
      </c>
      <c r="E2976" s="22" t="s">
        <v>26</v>
      </c>
      <c r="F2976" s="23">
        <v>43009</v>
      </c>
      <c r="G2976" s="24" t="s">
        <v>27</v>
      </c>
      <c r="H2976" s="25">
        <v>19200</v>
      </c>
      <c r="I2976" s="25">
        <v>-6159.16</v>
      </c>
      <c r="J2976" s="25">
        <v>13040.84</v>
      </c>
      <c r="K2976" s="41">
        <f t="shared" si="96"/>
        <v>2017</v>
      </c>
      <c r="L2976" s="42">
        <f t="shared" si="95"/>
        <v>268.08850557543559</v>
      </c>
      <c r="M2976" s="39">
        <f>(VLOOKUP(DATE(2005,12,1),IGPM!A:B,2,1)/VLOOKUP(DATE(YEAR(F2976),MONTH(F2976),1),IGPM!A:B,2,1))*H2976</f>
        <v>9915.8206304573014</v>
      </c>
      <c r="N2976" s="26" t="s">
        <v>28</v>
      </c>
      <c r="O2976" s="26" t="s">
        <v>29</v>
      </c>
      <c r="P2976" s="25">
        <v>-6159.16</v>
      </c>
      <c r="Q2976" s="25">
        <v>13040.84</v>
      </c>
      <c r="R2976" s="25">
        <v>35446.559123871535</v>
      </c>
      <c r="S2976" s="25">
        <v>-11370.886931947116</v>
      </c>
      <c r="T2976" s="27">
        <v>24075.672191924419</v>
      </c>
    </row>
    <row r="2977" spans="1:20">
      <c r="A2977" s="28" t="s">
        <v>3499</v>
      </c>
      <c r="B2977" s="22" t="s">
        <v>3500</v>
      </c>
      <c r="C2977" s="22" t="s">
        <v>3459</v>
      </c>
      <c r="D2977" s="22" t="s">
        <v>3460</v>
      </c>
      <c r="E2977" s="22" t="s">
        <v>26</v>
      </c>
      <c r="F2977" s="23">
        <v>43009</v>
      </c>
      <c r="G2977" s="24" t="s">
        <v>27</v>
      </c>
      <c r="H2977" s="25">
        <v>129580.86</v>
      </c>
      <c r="I2977" s="25">
        <v>-41091.25</v>
      </c>
      <c r="J2977" s="25">
        <v>88489.61</v>
      </c>
      <c r="K2977" s="41">
        <f t="shared" si="96"/>
        <v>2017</v>
      </c>
      <c r="L2977" s="42">
        <f t="shared" si="95"/>
        <v>271.20016937912573</v>
      </c>
      <c r="M2977" s="39">
        <f>(VLOOKUP(DATE(2005,12,1),IGPM!A:B,2,1)/VLOOKUP(DATE(YEAR(F2977),MONTH(F2977),1),IGPM!A:B,2,1))*H2977</f>
        <v>66921.904421895801</v>
      </c>
      <c r="N2977" s="26" t="s">
        <v>28</v>
      </c>
      <c r="O2977" s="26" t="s">
        <v>29</v>
      </c>
      <c r="P2977" s="25">
        <v>-41091.25</v>
      </c>
      <c r="Q2977" s="25">
        <v>88489.61</v>
      </c>
      <c r="R2977" s="25">
        <v>239228.93829750631</v>
      </c>
      <c r="S2977" s="25">
        <v>-75861.636593686781</v>
      </c>
      <c r="T2977" s="27">
        <v>163367.30170381954</v>
      </c>
    </row>
    <row r="2978" spans="1:20">
      <c r="A2978" s="28" t="s">
        <v>3501</v>
      </c>
      <c r="B2978" s="22" t="s">
        <v>3502</v>
      </c>
      <c r="C2978" s="22" t="s">
        <v>3459</v>
      </c>
      <c r="D2978" s="22" t="s">
        <v>3460</v>
      </c>
      <c r="E2978" s="22" t="s">
        <v>26</v>
      </c>
      <c r="F2978" s="23">
        <v>43009</v>
      </c>
      <c r="G2978" s="24" t="s">
        <v>27</v>
      </c>
      <c r="H2978" s="25">
        <v>60752.99</v>
      </c>
      <c r="I2978" s="25">
        <v>-19842.150000000001</v>
      </c>
      <c r="J2978" s="25">
        <v>40910.839999999997</v>
      </c>
      <c r="K2978" s="41">
        <f t="shared" si="96"/>
        <v>2017</v>
      </c>
      <c r="L2978" s="42">
        <f t="shared" si="95"/>
        <v>263.31607915472864</v>
      </c>
      <c r="M2978" s="39">
        <f>(VLOOKUP(DATE(2005,12,1),IGPM!A:B,2,1)/VLOOKUP(DATE(YEAR(F2978),MONTH(F2978),1),IGPM!A:B,2,1))*H2978</f>
        <v>31375.820396039904</v>
      </c>
      <c r="N2978" s="26" t="s">
        <v>28</v>
      </c>
      <c r="O2978" s="26" t="s">
        <v>29</v>
      </c>
      <c r="P2978" s="25">
        <v>-19842.150000000001</v>
      </c>
      <c r="Q2978" s="25">
        <v>40910.839999999997</v>
      </c>
      <c r="R2978" s="25">
        <v>112160.64854098835</v>
      </c>
      <c r="S2978" s="25">
        <v>-36632.080370819152</v>
      </c>
      <c r="T2978" s="27">
        <v>75528.568170169194</v>
      </c>
    </row>
    <row r="2979" spans="1:20">
      <c r="A2979" s="28" t="s">
        <v>3503</v>
      </c>
      <c r="B2979" s="22" t="s">
        <v>3504</v>
      </c>
      <c r="C2979" s="22" t="s">
        <v>3459</v>
      </c>
      <c r="D2979" s="22" t="s">
        <v>3460</v>
      </c>
      <c r="E2979" s="22" t="s">
        <v>26</v>
      </c>
      <c r="F2979" s="23">
        <v>43009</v>
      </c>
      <c r="G2979" s="24" t="s">
        <v>27</v>
      </c>
      <c r="H2979" s="25">
        <v>9443.01</v>
      </c>
      <c r="I2979" s="25">
        <v>-2680.81</v>
      </c>
      <c r="J2979" s="25">
        <v>6762.2000000000007</v>
      </c>
      <c r="K2979" s="41">
        <f t="shared" si="96"/>
        <v>2017</v>
      </c>
      <c r="L2979" s="42">
        <f t="shared" si="95"/>
        <v>302.93040536255836</v>
      </c>
      <c r="M2979" s="39">
        <f>(VLOOKUP(DATE(2005,12,1),IGPM!A:B,2,1)/VLOOKUP(DATE(YEAR(F2979),MONTH(F2979),1),IGPM!A:B,2,1))*H2979</f>
        <v>4876.8329881049276</v>
      </c>
      <c r="N2979" s="26" t="s">
        <v>28</v>
      </c>
      <c r="O2979" s="26" t="s">
        <v>29</v>
      </c>
      <c r="P2979" s="25">
        <v>-2680.81</v>
      </c>
      <c r="Q2979" s="25">
        <v>6762.2000000000007</v>
      </c>
      <c r="R2979" s="25">
        <v>17433.448555849489</v>
      </c>
      <c r="S2979" s="25">
        <v>-4949.244279420107</v>
      </c>
      <c r="T2979" s="27">
        <v>12484.204276429382</v>
      </c>
    </row>
    <row r="2980" spans="1:20">
      <c r="A2980" s="28" t="s">
        <v>3505</v>
      </c>
      <c r="B2980" s="22" t="s">
        <v>3506</v>
      </c>
      <c r="C2980" s="22" t="s">
        <v>3459</v>
      </c>
      <c r="D2980" s="22" t="s">
        <v>3460</v>
      </c>
      <c r="E2980" s="22" t="s">
        <v>26</v>
      </c>
      <c r="F2980" s="23">
        <v>43009</v>
      </c>
      <c r="G2980" s="24" t="s">
        <v>27</v>
      </c>
      <c r="H2980" s="25">
        <v>32339.33</v>
      </c>
      <c r="I2980" s="25">
        <v>-9438.4500000000007</v>
      </c>
      <c r="J2980" s="25">
        <v>22900.880000000001</v>
      </c>
      <c r="K2980" s="41">
        <f t="shared" si="96"/>
        <v>2017</v>
      </c>
      <c r="L2980" s="42">
        <f t="shared" si="95"/>
        <v>294.66516006335786</v>
      </c>
      <c r="M2980" s="39">
        <f>(VLOOKUP(DATE(2005,12,1),IGPM!A:B,2,1)/VLOOKUP(DATE(YEAR(F2980),MONTH(F2980),1),IGPM!A:B,2,1))*H2980</f>
        <v>16701.614353602436</v>
      </c>
      <c r="N2980" s="26" t="s">
        <v>28</v>
      </c>
      <c r="O2980" s="26" t="s">
        <v>29</v>
      </c>
      <c r="P2980" s="25">
        <v>-9438.4500000000007</v>
      </c>
      <c r="Q2980" s="25">
        <v>22900.880000000001</v>
      </c>
      <c r="R2980" s="25">
        <v>59704.061087051705</v>
      </c>
      <c r="S2980" s="25">
        <v>-17425.029998057573</v>
      </c>
      <c r="T2980" s="27">
        <v>42279.031088994132</v>
      </c>
    </row>
    <row r="2981" spans="1:20">
      <c r="A2981" s="28" t="s">
        <v>3507</v>
      </c>
      <c r="B2981" s="22" t="s">
        <v>3508</v>
      </c>
      <c r="C2981" s="22" t="s">
        <v>3459</v>
      </c>
      <c r="D2981" s="22" t="s">
        <v>3460</v>
      </c>
      <c r="E2981" s="22" t="s">
        <v>26</v>
      </c>
      <c r="F2981" s="23">
        <v>43009</v>
      </c>
      <c r="G2981" s="24" t="s">
        <v>27</v>
      </c>
      <c r="H2981" s="25">
        <v>173679.49</v>
      </c>
      <c r="I2981" s="25">
        <v>-71690.14</v>
      </c>
      <c r="J2981" s="25">
        <v>101989.34999999999</v>
      </c>
      <c r="K2981" s="41">
        <f t="shared" si="96"/>
        <v>2017</v>
      </c>
      <c r="L2981" s="42">
        <f t="shared" si="95"/>
        <v>208.34714704142019</v>
      </c>
      <c r="M2981" s="39">
        <f>(VLOOKUP(DATE(2005,12,1),IGPM!A:B,2,1)/VLOOKUP(DATE(YEAR(F2981),MONTH(F2981),1),IGPM!A:B,2,1))*H2981</f>
        <v>89696.59739735951</v>
      </c>
      <c r="N2981" s="26" t="s">
        <v>28</v>
      </c>
      <c r="O2981" s="26" t="s">
        <v>29</v>
      </c>
      <c r="P2981" s="25">
        <v>-71690.14</v>
      </c>
      <c r="Q2981" s="25">
        <v>101989.34999999999</v>
      </c>
      <c r="R2981" s="25">
        <v>320642.72452546121</v>
      </c>
      <c r="S2981" s="25">
        <v>-132352.54094315771</v>
      </c>
      <c r="T2981" s="27">
        <v>188290.18358230349</v>
      </c>
    </row>
    <row r="2982" spans="1:20">
      <c r="A2982" s="28" t="s">
        <v>3509</v>
      </c>
      <c r="B2982" s="22" t="s">
        <v>3510</v>
      </c>
      <c r="C2982" s="22" t="s">
        <v>3459</v>
      </c>
      <c r="D2982" s="22" t="s">
        <v>3460</v>
      </c>
      <c r="E2982" s="22" t="s">
        <v>26</v>
      </c>
      <c r="F2982" s="23">
        <v>43009</v>
      </c>
      <c r="G2982" s="24" t="s">
        <v>27</v>
      </c>
      <c r="H2982" s="25">
        <v>23472.61</v>
      </c>
      <c r="I2982" s="25">
        <v>-6537.18</v>
      </c>
      <c r="J2982" s="25">
        <v>16935.43</v>
      </c>
      <c r="K2982" s="41">
        <f t="shared" si="96"/>
        <v>2017</v>
      </c>
      <c r="L2982" s="42">
        <f t="shared" si="95"/>
        <v>308.79438228716356</v>
      </c>
      <c r="M2982" s="39">
        <f>(VLOOKUP(DATE(2005,12,1),IGPM!A:B,2,1)/VLOOKUP(DATE(YEAR(F2982),MONTH(F2982),1),IGPM!A:B,2,1))*H2982</f>
        <v>12122.405754618665</v>
      </c>
      <c r="N2982" s="26" t="s">
        <v>28</v>
      </c>
      <c r="O2982" s="26" t="s">
        <v>29</v>
      </c>
      <c r="P2982" s="25">
        <v>-6537.18</v>
      </c>
      <c r="Q2982" s="25">
        <v>16935.43</v>
      </c>
      <c r="R2982" s="25">
        <v>43334.544695655117</v>
      </c>
      <c r="S2982" s="25">
        <v>-12068.777988197426</v>
      </c>
      <c r="T2982" s="27">
        <v>31265.766707457689</v>
      </c>
    </row>
    <row r="2983" spans="1:20">
      <c r="A2983" s="28" t="s">
        <v>3511</v>
      </c>
      <c r="B2983" s="22" t="s">
        <v>3512</v>
      </c>
      <c r="C2983" s="22" t="s">
        <v>3459</v>
      </c>
      <c r="D2983" s="22" t="s">
        <v>105</v>
      </c>
      <c r="E2983" s="22" t="s">
        <v>26</v>
      </c>
      <c r="F2983" s="23">
        <v>43009</v>
      </c>
      <c r="G2983" s="24" t="s">
        <v>27</v>
      </c>
      <c r="H2983" s="25">
        <v>2013772.73</v>
      </c>
      <c r="I2983" s="25">
        <v>-789970.84</v>
      </c>
      <c r="J2983" s="25">
        <v>1223801.8900000001</v>
      </c>
      <c r="K2983" s="41">
        <f t="shared" si="96"/>
        <v>2017</v>
      </c>
      <c r="L2983" s="42">
        <f t="shared" si="95"/>
        <v>219.22892088016823</v>
      </c>
      <c r="M2983" s="39">
        <f>(VLOOKUP(DATE(2005,12,1),IGPM!A:B,2,1)/VLOOKUP(DATE(YEAR(F2983),MONTH(F2983),1),IGPM!A:B,2,1))*H2983</f>
        <v>1040010.8948534543</v>
      </c>
      <c r="N2983" s="26" t="s">
        <v>3513</v>
      </c>
      <c r="O2983" s="26" t="s">
        <v>3514</v>
      </c>
      <c r="P2983" s="25">
        <v>0</v>
      </c>
      <c r="Q2983" s="25">
        <v>2013772.73</v>
      </c>
      <c r="R2983" s="25">
        <v>3717776.7779158955</v>
      </c>
      <c r="S2983" s="25">
        <v>0</v>
      </c>
      <c r="T2983" s="27">
        <v>3717776.7779158955</v>
      </c>
    </row>
    <row r="2984" spans="1:20">
      <c r="A2984" s="28" t="s">
        <v>3515</v>
      </c>
      <c r="B2984" s="22" t="s">
        <v>3516</v>
      </c>
      <c r="C2984" s="22" t="s">
        <v>3459</v>
      </c>
      <c r="D2984" s="22" t="s">
        <v>105</v>
      </c>
      <c r="E2984" s="22" t="s">
        <v>26</v>
      </c>
      <c r="F2984" s="23">
        <v>43009</v>
      </c>
      <c r="G2984" s="24" t="s">
        <v>27</v>
      </c>
      <c r="H2984" s="25">
        <v>60000</v>
      </c>
      <c r="I2984" s="25">
        <v>-27657.34</v>
      </c>
      <c r="J2984" s="25">
        <v>32342.66</v>
      </c>
      <c r="K2984" s="41">
        <f t="shared" si="96"/>
        <v>2017</v>
      </c>
      <c r="L2984" s="42">
        <f t="shared" si="95"/>
        <v>186.56891805213371</v>
      </c>
      <c r="M2984" s="39">
        <f>(VLOOKUP(DATE(2005,12,1),IGPM!A:B,2,1)/VLOOKUP(DATE(YEAR(F2984),MONTH(F2984),1),IGPM!A:B,2,1))*H2984</f>
        <v>30986.93947017907</v>
      </c>
      <c r="N2984" s="26" t="s">
        <v>3513</v>
      </c>
      <c r="O2984" s="26" t="s">
        <v>3514</v>
      </c>
      <c r="P2984" s="25">
        <v>0</v>
      </c>
      <c r="Q2984" s="25">
        <v>60000</v>
      </c>
      <c r="R2984" s="25">
        <v>110770.49726209856</v>
      </c>
      <c r="S2984" s="25">
        <v>0</v>
      </c>
      <c r="T2984" s="27">
        <v>110770.49726209856</v>
      </c>
    </row>
    <row r="2985" spans="1:20">
      <c r="A2985" s="28" t="s">
        <v>3517</v>
      </c>
      <c r="B2985" s="22" t="s">
        <v>3518</v>
      </c>
      <c r="C2985" s="22" t="s">
        <v>3459</v>
      </c>
      <c r="D2985" s="22" t="s">
        <v>99</v>
      </c>
      <c r="E2985" s="22" t="s">
        <v>26</v>
      </c>
      <c r="F2985" s="23">
        <v>43009</v>
      </c>
      <c r="G2985" s="24" t="s">
        <v>27</v>
      </c>
      <c r="H2985" s="25">
        <v>566937.1</v>
      </c>
      <c r="I2985" s="25">
        <v>-183631.91</v>
      </c>
      <c r="J2985" s="25">
        <v>383305.18999999994</v>
      </c>
      <c r="K2985" s="41">
        <f t="shared" si="96"/>
        <v>2017</v>
      </c>
      <c r="L2985" s="42">
        <f t="shared" si="95"/>
        <v>265.51262577402804</v>
      </c>
      <c r="M2985" s="39">
        <f>(VLOOKUP(DATE(2005,12,1),IGPM!A:B,2,1)/VLOOKUP(DATE(YEAR(F2985),MONTH(F2985),1),IGPM!A:B,2,1))*H2985</f>
        <v>292794.09335164761</v>
      </c>
      <c r="N2985" s="26" t="s">
        <v>3513</v>
      </c>
      <c r="O2985" s="26" t="s">
        <v>3514</v>
      </c>
      <c r="P2985" s="25">
        <v>0</v>
      </c>
      <c r="Q2985" s="25">
        <v>566937.1</v>
      </c>
      <c r="R2985" s="25">
        <v>1046665.0747222016</v>
      </c>
      <c r="S2985" s="25">
        <v>0</v>
      </c>
      <c r="T2985" s="27">
        <v>1046665.0747222016</v>
      </c>
    </row>
    <row r="2986" spans="1:20">
      <c r="A2986" s="28" t="s">
        <v>3519</v>
      </c>
      <c r="B2986" s="22" t="s">
        <v>3520</v>
      </c>
      <c r="C2986" s="22" t="s">
        <v>3459</v>
      </c>
      <c r="D2986" s="22" t="s">
        <v>25</v>
      </c>
      <c r="E2986" s="22" t="s">
        <v>26</v>
      </c>
      <c r="F2986" s="23">
        <v>43009</v>
      </c>
      <c r="G2986" s="24" t="s">
        <v>27</v>
      </c>
      <c r="H2986" s="25">
        <v>502409.24</v>
      </c>
      <c r="I2986" s="25">
        <v>-139590.29999999999</v>
      </c>
      <c r="J2986" s="25">
        <v>362818.94</v>
      </c>
      <c r="K2986" s="41">
        <f t="shared" si="96"/>
        <v>2017</v>
      </c>
      <c r="L2986" s="42">
        <f t="shared" si="95"/>
        <v>309.52863229035256</v>
      </c>
      <c r="M2986" s="39">
        <f>(VLOOKUP(DATE(2005,12,1),IGPM!A:B,2,1)/VLOOKUP(DATE(YEAR(F2986),MONTH(F2986),1),IGPM!A:B,2,1))*H2986</f>
        <v>259468.74515231114</v>
      </c>
      <c r="N2986" s="26" t="s">
        <v>3513</v>
      </c>
      <c r="O2986" s="26" t="s">
        <v>3514</v>
      </c>
      <c r="P2986" s="25">
        <v>0</v>
      </c>
      <c r="Q2986" s="25">
        <v>502409.24</v>
      </c>
      <c r="R2986" s="25">
        <v>927535.35573121696</v>
      </c>
      <c r="S2986" s="25">
        <v>0</v>
      </c>
      <c r="T2986" s="27">
        <v>927535.35573121696</v>
      </c>
    </row>
    <row r="2987" spans="1:20">
      <c r="A2987" s="28" t="s">
        <v>3521</v>
      </c>
      <c r="B2987" s="22" t="s">
        <v>3522</v>
      </c>
      <c r="C2987" s="22" t="s">
        <v>3459</v>
      </c>
      <c r="D2987" s="22" t="s">
        <v>105</v>
      </c>
      <c r="E2987" s="22" t="s">
        <v>26</v>
      </c>
      <c r="F2987" s="23">
        <v>43009</v>
      </c>
      <c r="G2987" s="24" t="s">
        <v>27</v>
      </c>
      <c r="H2987" s="25">
        <v>7795334.7699999996</v>
      </c>
      <c r="I2987" s="25">
        <v>-3373519.9</v>
      </c>
      <c r="J2987" s="25">
        <v>4421814.8699999992</v>
      </c>
      <c r="K2987" s="41">
        <f t="shared" si="96"/>
        <v>2017</v>
      </c>
      <c r="L2987" s="42">
        <f t="shared" si="95"/>
        <v>198.72382855070748</v>
      </c>
      <c r="M2987" s="39">
        <f>(VLOOKUP(DATE(2005,12,1),IGPM!A:B,2,1)/VLOOKUP(DATE(YEAR(F2987),MONTH(F2987),1),IGPM!A:B,2,1))*H2987</f>
        <v>4025892.7777962042</v>
      </c>
      <c r="N2987" s="26" t="s">
        <v>3513</v>
      </c>
      <c r="O2987" s="26" t="s">
        <v>3514</v>
      </c>
      <c r="P2987" s="25">
        <v>0</v>
      </c>
      <c r="Q2987" s="25">
        <v>7795334.7699999996</v>
      </c>
      <c r="R2987" s="25">
        <v>14391551.813290443</v>
      </c>
      <c r="S2987" s="25">
        <v>0</v>
      </c>
      <c r="T2987" s="27">
        <v>14391551.813290443</v>
      </c>
    </row>
    <row r="2988" spans="1:20">
      <c r="A2988" s="28" t="s">
        <v>3523</v>
      </c>
      <c r="B2988" s="22" t="s">
        <v>3524</v>
      </c>
      <c r="C2988" s="22" t="s">
        <v>3459</v>
      </c>
      <c r="D2988" s="22" t="s">
        <v>99</v>
      </c>
      <c r="E2988" s="22" t="s">
        <v>26</v>
      </c>
      <c r="F2988" s="23">
        <v>43009</v>
      </c>
      <c r="G2988" s="24" t="s">
        <v>27</v>
      </c>
      <c r="H2988" s="25">
        <v>5351148.6500000004</v>
      </c>
      <c r="I2988" s="25">
        <v>-1511474.97</v>
      </c>
      <c r="J2988" s="25">
        <v>3839673.6800000006</v>
      </c>
      <c r="K2988" s="41">
        <f t="shared" si="96"/>
        <v>2017</v>
      </c>
      <c r="L2988" s="42">
        <f t="shared" si="95"/>
        <v>304.46999985715945</v>
      </c>
      <c r="M2988" s="39">
        <f>(VLOOKUP(DATE(2005,12,1),IGPM!A:B,2,1)/VLOOKUP(DATE(YEAR(F2988),MONTH(F2988),1),IGPM!A:B,2,1))*H2988</f>
        <v>2763595.3218913409</v>
      </c>
      <c r="N2988" s="26" t="s">
        <v>3513</v>
      </c>
      <c r="O2988" s="26" t="s">
        <v>3514</v>
      </c>
      <c r="P2988" s="25">
        <v>0</v>
      </c>
      <c r="Q2988" s="25">
        <v>5351148.6500000004</v>
      </c>
      <c r="R2988" s="25">
        <v>9879156.6147317924</v>
      </c>
      <c r="S2988" s="25">
        <v>0</v>
      </c>
      <c r="T2988" s="27">
        <v>9879156.6147317924</v>
      </c>
    </row>
    <row r="2989" spans="1:20">
      <c r="A2989" s="28" t="s">
        <v>3525</v>
      </c>
      <c r="B2989" s="22" t="s">
        <v>3526</v>
      </c>
      <c r="C2989" s="22" t="s">
        <v>3459</v>
      </c>
      <c r="D2989" s="22" t="s">
        <v>25</v>
      </c>
      <c r="E2989" s="22" t="s">
        <v>26</v>
      </c>
      <c r="F2989" s="23">
        <v>43009</v>
      </c>
      <c r="G2989" s="24" t="s">
        <v>27</v>
      </c>
      <c r="H2989" s="25">
        <v>966566.17</v>
      </c>
      <c r="I2989" s="25">
        <v>-301218.68</v>
      </c>
      <c r="J2989" s="25">
        <v>665347.49</v>
      </c>
      <c r="K2989" s="41">
        <f t="shared" si="96"/>
        <v>2017</v>
      </c>
      <c r="L2989" s="42">
        <f t="shared" si="95"/>
        <v>275.96127378288753</v>
      </c>
      <c r="M2989" s="39">
        <f>(VLOOKUP(DATE(2005,12,1),IGPM!A:B,2,1)/VLOOKUP(DATE(YEAR(F2989),MONTH(F2989),1),IGPM!A:B,2,1))*H2989</f>
        <v>499182.12339521357</v>
      </c>
      <c r="N2989" s="26" t="s">
        <v>3513</v>
      </c>
      <c r="O2989" s="26" t="s">
        <v>3514</v>
      </c>
      <c r="P2989" s="25">
        <v>0</v>
      </c>
      <c r="Q2989" s="25">
        <v>966566.17</v>
      </c>
      <c r="R2989" s="25">
        <v>1784450.2547937015</v>
      </c>
      <c r="S2989" s="25">
        <v>0</v>
      </c>
      <c r="T2989" s="27">
        <v>1784450.2547937015</v>
      </c>
    </row>
    <row r="2990" spans="1:20">
      <c r="A2990" s="28" t="s">
        <v>3527</v>
      </c>
      <c r="B2990" s="22" t="s">
        <v>3528</v>
      </c>
      <c r="C2990" s="22" t="s">
        <v>32</v>
      </c>
      <c r="D2990" s="22" t="s">
        <v>95</v>
      </c>
      <c r="E2990" s="22" t="s">
        <v>26</v>
      </c>
      <c r="F2990" s="23">
        <v>43465</v>
      </c>
      <c r="G2990" s="24" t="s">
        <v>27</v>
      </c>
      <c r="H2990" s="25">
        <v>317194.76</v>
      </c>
      <c r="I2990" s="25">
        <v>-165567.82</v>
      </c>
      <c r="J2990" s="25">
        <v>151626.94</v>
      </c>
      <c r="K2990" s="41">
        <f t="shared" si="96"/>
        <v>2018</v>
      </c>
      <c r="L2990" s="42">
        <f t="shared" si="95"/>
        <v>137.93756975238304</v>
      </c>
      <c r="M2990" s="39">
        <f>(VLOOKUP(DATE(2005,12,1),IGPM!A:B,2,1)/VLOOKUP(DATE(YEAR(F2990),MONTH(F2990),1),IGPM!A:B,2,1))*H2990</f>
        <v>150206.37448007677</v>
      </c>
      <c r="N2990" s="26" t="s">
        <v>3513</v>
      </c>
      <c r="O2990" s="26" t="s">
        <v>3514</v>
      </c>
      <c r="P2990" s="25">
        <v>0</v>
      </c>
      <c r="Q2990" s="25">
        <v>317194.76</v>
      </c>
      <c r="R2990" s="25">
        <v>536949.92398676346</v>
      </c>
      <c r="S2990" s="25">
        <v>0</v>
      </c>
      <c r="T2990" s="27">
        <v>536949.92398676346</v>
      </c>
    </row>
    <row r="2991" spans="1:20">
      <c r="A2991" s="28" t="s">
        <v>3529</v>
      </c>
      <c r="B2991" s="22" t="s">
        <v>3530</v>
      </c>
      <c r="C2991" s="22" t="s">
        <v>69</v>
      </c>
      <c r="D2991" s="22" t="s">
        <v>95</v>
      </c>
      <c r="E2991" s="22" t="s">
        <v>26</v>
      </c>
      <c r="F2991" s="23">
        <v>43465</v>
      </c>
      <c r="G2991" s="24" t="s">
        <v>27</v>
      </c>
      <c r="H2991" s="25">
        <v>104520.85</v>
      </c>
      <c r="I2991" s="25">
        <v>-26716.31</v>
      </c>
      <c r="J2991" s="25">
        <v>77804.540000000008</v>
      </c>
      <c r="K2991" s="41">
        <f t="shared" si="96"/>
        <v>2018</v>
      </c>
      <c r="L2991" s="42">
        <f t="shared" si="95"/>
        <v>281.68190891631372</v>
      </c>
      <c r="M2991" s="39">
        <f>(VLOOKUP(DATE(2005,12,1),IGPM!A:B,2,1)/VLOOKUP(DATE(YEAR(F2991),MONTH(F2991),1),IGPM!A:B,2,1))*H2991</f>
        <v>49495.451740993238</v>
      </c>
      <c r="N2991" s="26" t="s">
        <v>3513</v>
      </c>
      <c r="O2991" s="26" t="s">
        <v>3514</v>
      </c>
      <c r="P2991" s="25">
        <v>0</v>
      </c>
      <c r="Q2991" s="25">
        <v>104520.85</v>
      </c>
      <c r="R2991" s="25">
        <v>176933.76291125338</v>
      </c>
      <c r="S2991" s="25">
        <v>0</v>
      </c>
      <c r="T2991" s="27">
        <v>176933.76291125338</v>
      </c>
    </row>
    <row r="2992" spans="1:20">
      <c r="A2992" s="28" t="s">
        <v>3531</v>
      </c>
      <c r="B2992" s="22" t="s">
        <v>3530</v>
      </c>
      <c r="C2992" s="22" t="s">
        <v>69</v>
      </c>
      <c r="D2992" s="22" t="s">
        <v>95</v>
      </c>
      <c r="E2992" s="22" t="s">
        <v>26</v>
      </c>
      <c r="F2992" s="23">
        <v>43465</v>
      </c>
      <c r="G2992" s="24" t="s">
        <v>27</v>
      </c>
      <c r="H2992" s="25">
        <v>104520.85</v>
      </c>
      <c r="I2992" s="25">
        <v>-26716.31</v>
      </c>
      <c r="J2992" s="25">
        <v>77804.540000000008</v>
      </c>
      <c r="K2992" s="41">
        <f t="shared" si="96"/>
        <v>2018</v>
      </c>
      <c r="L2992" s="42">
        <f t="shared" si="95"/>
        <v>281.68190891631372</v>
      </c>
      <c r="M2992" s="39">
        <f>(VLOOKUP(DATE(2005,12,1),IGPM!A:B,2,1)/VLOOKUP(DATE(YEAR(F2992),MONTH(F2992),1),IGPM!A:B,2,1))*H2992</f>
        <v>49495.451740993238</v>
      </c>
      <c r="N2992" s="26" t="s">
        <v>3513</v>
      </c>
      <c r="O2992" s="26" t="s">
        <v>3514</v>
      </c>
      <c r="P2992" s="25">
        <v>0</v>
      </c>
      <c r="Q2992" s="25">
        <v>104520.85</v>
      </c>
      <c r="R2992" s="25">
        <v>176933.76291125338</v>
      </c>
      <c r="S2992" s="25">
        <v>0</v>
      </c>
      <c r="T2992" s="27">
        <v>176933.76291125338</v>
      </c>
    </row>
    <row r="2993" spans="1:20">
      <c r="A2993" s="28" t="s">
        <v>3532</v>
      </c>
      <c r="B2993" s="22" t="s">
        <v>3533</v>
      </c>
      <c r="C2993" s="22" t="s">
        <v>32</v>
      </c>
      <c r="D2993" s="22" t="s">
        <v>95</v>
      </c>
      <c r="E2993" s="22" t="s">
        <v>26</v>
      </c>
      <c r="F2993" s="23">
        <v>43465</v>
      </c>
      <c r="G2993" s="24" t="s">
        <v>27</v>
      </c>
      <c r="H2993" s="25">
        <v>29545.32</v>
      </c>
      <c r="I2993" s="25">
        <v>-7552</v>
      </c>
      <c r="J2993" s="25">
        <v>21993.32</v>
      </c>
      <c r="K2993" s="41">
        <f t="shared" si="96"/>
        <v>2018</v>
      </c>
      <c r="L2993" s="42">
        <f t="shared" si="95"/>
        <v>281.68207627118642</v>
      </c>
      <c r="M2993" s="39">
        <f>(VLOOKUP(DATE(2005,12,1),IGPM!A:B,2,1)/VLOOKUP(DATE(YEAR(F2993),MONTH(F2993),1),IGPM!A:B,2,1))*H2993</f>
        <v>13991.07412762336</v>
      </c>
      <c r="N2993" s="26" t="s">
        <v>3513</v>
      </c>
      <c r="O2993" s="26" t="s">
        <v>3514</v>
      </c>
      <c r="P2993" s="25">
        <v>0</v>
      </c>
      <c r="Q2993" s="25">
        <v>29545.32</v>
      </c>
      <c r="R2993" s="25">
        <v>50014.563065810435</v>
      </c>
      <c r="S2993" s="25">
        <v>0</v>
      </c>
      <c r="T2993" s="27">
        <v>50014.563065810435</v>
      </c>
    </row>
    <row r="2994" spans="1:20">
      <c r="A2994" s="28" t="s">
        <v>3534</v>
      </c>
      <c r="B2994" s="22" t="s">
        <v>3530</v>
      </c>
      <c r="C2994" s="22" t="s">
        <v>69</v>
      </c>
      <c r="D2994" s="22" t="s">
        <v>95</v>
      </c>
      <c r="E2994" s="22" t="s">
        <v>26</v>
      </c>
      <c r="F2994" s="23">
        <v>43465</v>
      </c>
      <c r="G2994" s="24" t="s">
        <v>27</v>
      </c>
      <c r="H2994" s="25">
        <v>104520.85</v>
      </c>
      <c r="I2994" s="25">
        <v>-26716.31</v>
      </c>
      <c r="J2994" s="25">
        <v>77804.540000000008</v>
      </c>
      <c r="K2994" s="41">
        <f t="shared" si="96"/>
        <v>2018</v>
      </c>
      <c r="L2994" s="42">
        <f t="shared" si="95"/>
        <v>281.68190891631372</v>
      </c>
      <c r="M2994" s="39">
        <f>(VLOOKUP(DATE(2005,12,1),IGPM!A:B,2,1)/VLOOKUP(DATE(YEAR(F2994),MONTH(F2994),1),IGPM!A:B,2,1))*H2994</f>
        <v>49495.451740993238</v>
      </c>
      <c r="N2994" s="26" t="s">
        <v>3513</v>
      </c>
      <c r="O2994" s="26" t="s">
        <v>3514</v>
      </c>
      <c r="P2994" s="25">
        <v>0</v>
      </c>
      <c r="Q2994" s="25">
        <v>104520.85</v>
      </c>
      <c r="R2994" s="25">
        <v>176933.76291125338</v>
      </c>
      <c r="S2994" s="25">
        <v>0</v>
      </c>
      <c r="T2994" s="27">
        <v>176933.76291125338</v>
      </c>
    </row>
    <row r="2995" spans="1:20">
      <c r="A2995" s="28" t="s">
        <v>3535</v>
      </c>
      <c r="B2995" s="22" t="s">
        <v>3530</v>
      </c>
      <c r="C2995" s="22" t="s">
        <v>69</v>
      </c>
      <c r="D2995" s="22" t="s">
        <v>95</v>
      </c>
      <c r="E2995" s="22" t="s">
        <v>26</v>
      </c>
      <c r="F2995" s="23">
        <v>43465</v>
      </c>
      <c r="G2995" s="24" t="s">
        <v>27</v>
      </c>
      <c r="H2995" s="25">
        <v>104520.85</v>
      </c>
      <c r="I2995" s="25">
        <v>-26716.31</v>
      </c>
      <c r="J2995" s="25">
        <v>77804.540000000008</v>
      </c>
      <c r="K2995" s="41">
        <f t="shared" si="96"/>
        <v>2018</v>
      </c>
      <c r="L2995" s="42">
        <f t="shared" si="95"/>
        <v>281.68190891631372</v>
      </c>
      <c r="M2995" s="39">
        <f>(VLOOKUP(DATE(2005,12,1),IGPM!A:B,2,1)/VLOOKUP(DATE(YEAR(F2995),MONTH(F2995),1),IGPM!A:B,2,1))*H2995</f>
        <v>49495.451740993238</v>
      </c>
      <c r="N2995" s="26" t="s">
        <v>3513</v>
      </c>
      <c r="O2995" s="26" t="s">
        <v>3514</v>
      </c>
      <c r="P2995" s="25">
        <v>0</v>
      </c>
      <c r="Q2995" s="25">
        <v>104520.85</v>
      </c>
      <c r="R2995" s="25">
        <v>176933.76291125338</v>
      </c>
      <c r="S2995" s="25">
        <v>0</v>
      </c>
      <c r="T2995" s="27">
        <v>176933.76291125338</v>
      </c>
    </row>
    <row r="2996" spans="1:20">
      <c r="A2996" s="28" t="s">
        <v>3536</v>
      </c>
      <c r="B2996" s="22" t="s">
        <v>3533</v>
      </c>
      <c r="C2996" s="22" t="s">
        <v>32</v>
      </c>
      <c r="D2996" s="22" t="s">
        <v>95</v>
      </c>
      <c r="E2996" s="22" t="s">
        <v>26</v>
      </c>
      <c r="F2996" s="23">
        <v>43465</v>
      </c>
      <c r="G2996" s="24" t="s">
        <v>27</v>
      </c>
      <c r="H2996" s="25">
        <v>29545.32</v>
      </c>
      <c r="I2996" s="25">
        <v>-7552</v>
      </c>
      <c r="J2996" s="25">
        <v>21993.32</v>
      </c>
      <c r="K2996" s="41">
        <f t="shared" si="96"/>
        <v>2018</v>
      </c>
      <c r="L2996" s="42">
        <f t="shared" si="95"/>
        <v>281.68207627118642</v>
      </c>
      <c r="M2996" s="39">
        <f>(VLOOKUP(DATE(2005,12,1),IGPM!A:B,2,1)/VLOOKUP(DATE(YEAR(F2996),MONTH(F2996),1),IGPM!A:B,2,1))*H2996</f>
        <v>13991.07412762336</v>
      </c>
      <c r="N2996" s="26" t="s">
        <v>3513</v>
      </c>
      <c r="O2996" s="26" t="s">
        <v>3514</v>
      </c>
      <c r="P2996" s="25">
        <v>0</v>
      </c>
      <c r="Q2996" s="25">
        <v>29545.32</v>
      </c>
      <c r="R2996" s="25">
        <v>50014.563065810435</v>
      </c>
      <c r="S2996" s="25">
        <v>0</v>
      </c>
      <c r="T2996" s="27">
        <v>50014.563065810435</v>
      </c>
    </row>
    <row r="2997" spans="1:20">
      <c r="A2997" s="28" t="s">
        <v>3537</v>
      </c>
      <c r="B2997" s="22" t="s">
        <v>3530</v>
      </c>
      <c r="C2997" s="22" t="s">
        <v>69</v>
      </c>
      <c r="D2997" s="22" t="s">
        <v>95</v>
      </c>
      <c r="E2997" s="22" t="s">
        <v>26</v>
      </c>
      <c r="F2997" s="23">
        <v>43465</v>
      </c>
      <c r="G2997" s="24" t="s">
        <v>27</v>
      </c>
      <c r="H2997" s="25">
        <v>104520.85</v>
      </c>
      <c r="I2997" s="25">
        <v>-26716.31</v>
      </c>
      <c r="J2997" s="25">
        <v>77804.540000000008</v>
      </c>
      <c r="K2997" s="41">
        <f t="shared" si="96"/>
        <v>2018</v>
      </c>
      <c r="L2997" s="42">
        <f t="shared" si="95"/>
        <v>281.68190891631372</v>
      </c>
      <c r="M2997" s="39">
        <f>(VLOOKUP(DATE(2005,12,1),IGPM!A:B,2,1)/VLOOKUP(DATE(YEAR(F2997),MONTH(F2997),1),IGPM!A:B,2,1))*H2997</f>
        <v>49495.451740993238</v>
      </c>
      <c r="N2997" s="26" t="s">
        <v>3513</v>
      </c>
      <c r="O2997" s="26" t="s">
        <v>3514</v>
      </c>
      <c r="P2997" s="25">
        <v>0</v>
      </c>
      <c r="Q2997" s="25">
        <v>104520.85</v>
      </c>
      <c r="R2997" s="25">
        <v>176933.76291125338</v>
      </c>
      <c r="S2997" s="25">
        <v>0</v>
      </c>
      <c r="T2997" s="27">
        <v>176933.76291125338</v>
      </c>
    </row>
    <row r="2998" spans="1:20">
      <c r="A2998" s="28" t="s">
        <v>3538</v>
      </c>
      <c r="B2998" s="22" t="s">
        <v>3530</v>
      </c>
      <c r="C2998" s="22" t="s">
        <v>69</v>
      </c>
      <c r="D2998" s="22" t="s">
        <v>95</v>
      </c>
      <c r="E2998" s="22" t="s">
        <v>26</v>
      </c>
      <c r="F2998" s="23">
        <v>43465</v>
      </c>
      <c r="G2998" s="24" t="s">
        <v>27</v>
      </c>
      <c r="H2998" s="25">
        <v>104520.85</v>
      </c>
      <c r="I2998" s="25">
        <v>-26716.31</v>
      </c>
      <c r="J2998" s="25">
        <v>77804.540000000008</v>
      </c>
      <c r="K2998" s="41">
        <f t="shared" si="96"/>
        <v>2018</v>
      </c>
      <c r="L2998" s="42">
        <f t="shared" si="95"/>
        <v>281.68190891631372</v>
      </c>
      <c r="M2998" s="39">
        <f>(VLOOKUP(DATE(2005,12,1),IGPM!A:B,2,1)/VLOOKUP(DATE(YEAR(F2998),MONTH(F2998),1),IGPM!A:B,2,1))*H2998</f>
        <v>49495.451740993238</v>
      </c>
      <c r="N2998" s="26" t="s">
        <v>3513</v>
      </c>
      <c r="O2998" s="26" t="s">
        <v>3514</v>
      </c>
      <c r="P2998" s="25">
        <v>0</v>
      </c>
      <c r="Q2998" s="25">
        <v>104520.85</v>
      </c>
      <c r="R2998" s="25">
        <v>176933.76291125338</v>
      </c>
      <c r="S2998" s="25">
        <v>0</v>
      </c>
      <c r="T2998" s="27">
        <v>176933.76291125338</v>
      </c>
    </row>
    <row r="2999" spans="1:20">
      <c r="A2999" s="28" t="s">
        <v>3539</v>
      </c>
      <c r="B2999" s="22" t="s">
        <v>3533</v>
      </c>
      <c r="C2999" s="22" t="s">
        <v>32</v>
      </c>
      <c r="D2999" s="22" t="s">
        <v>95</v>
      </c>
      <c r="E2999" s="22" t="s">
        <v>26</v>
      </c>
      <c r="F2999" s="23">
        <v>43465</v>
      </c>
      <c r="G2999" s="24" t="s">
        <v>27</v>
      </c>
      <c r="H2999" s="25">
        <v>29545.32</v>
      </c>
      <c r="I2999" s="25">
        <v>-7552</v>
      </c>
      <c r="J2999" s="25">
        <v>21993.32</v>
      </c>
      <c r="K2999" s="41">
        <f t="shared" si="96"/>
        <v>2018</v>
      </c>
      <c r="L2999" s="42">
        <f t="shared" si="95"/>
        <v>281.68207627118642</v>
      </c>
      <c r="M2999" s="39">
        <f>(VLOOKUP(DATE(2005,12,1),IGPM!A:B,2,1)/VLOOKUP(DATE(YEAR(F2999),MONTH(F2999),1),IGPM!A:B,2,1))*H2999</f>
        <v>13991.07412762336</v>
      </c>
      <c r="N2999" s="26" t="s">
        <v>3513</v>
      </c>
      <c r="O2999" s="26" t="s">
        <v>3514</v>
      </c>
      <c r="P2999" s="25">
        <v>0</v>
      </c>
      <c r="Q2999" s="25">
        <v>29545.32</v>
      </c>
      <c r="R2999" s="25">
        <v>50014.563065810435</v>
      </c>
      <c r="S2999" s="25">
        <v>0</v>
      </c>
      <c r="T2999" s="27">
        <v>50014.563065810435</v>
      </c>
    </row>
    <row r="3000" spans="1:20">
      <c r="A3000" s="28" t="s">
        <v>3540</v>
      </c>
      <c r="B3000" s="22" t="s">
        <v>3528</v>
      </c>
      <c r="C3000" s="22" t="s">
        <v>32</v>
      </c>
      <c r="D3000" s="22" t="s">
        <v>95</v>
      </c>
      <c r="E3000" s="22" t="s">
        <v>26</v>
      </c>
      <c r="F3000" s="23">
        <v>43465</v>
      </c>
      <c r="G3000" s="24" t="s">
        <v>27</v>
      </c>
      <c r="H3000" s="25">
        <v>81983.22</v>
      </c>
      <c r="I3000" s="25">
        <v>-40316.46</v>
      </c>
      <c r="J3000" s="25">
        <v>41666.76</v>
      </c>
      <c r="K3000" s="41">
        <f t="shared" si="96"/>
        <v>2018</v>
      </c>
      <c r="L3000" s="42">
        <f t="shared" si="95"/>
        <v>146.41146172059749</v>
      </c>
      <c r="M3000" s="39">
        <f>(VLOOKUP(DATE(2005,12,1),IGPM!A:B,2,1)/VLOOKUP(DATE(YEAR(F3000),MONTH(F3000),1),IGPM!A:B,2,1))*H3000</f>
        <v>38822.842610648797</v>
      </c>
      <c r="N3000" s="26" t="s">
        <v>3513</v>
      </c>
      <c r="O3000" s="26" t="s">
        <v>3514</v>
      </c>
      <c r="P3000" s="25">
        <v>0</v>
      </c>
      <c r="Q3000" s="25">
        <v>81983.22</v>
      </c>
      <c r="R3000" s="25">
        <v>138781.87567534251</v>
      </c>
      <c r="S3000" s="25">
        <v>0</v>
      </c>
      <c r="T3000" s="27">
        <v>138781.87567534251</v>
      </c>
    </row>
    <row r="3001" spans="1:20">
      <c r="A3001" s="28" t="s">
        <v>3541</v>
      </c>
      <c r="B3001" s="22" t="s">
        <v>3542</v>
      </c>
      <c r="C3001" s="22" t="s">
        <v>32</v>
      </c>
      <c r="D3001" s="22" t="s">
        <v>95</v>
      </c>
      <c r="E3001" s="22" t="s">
        <v>26</v>
      </c>
      <c r="F3001" s="23">
        <v>43465</v>
      </c>
      <c r="G3001" s="24" t="s">
        <v>27</v>
      </c>
      <c r="H3001" s="25">
        <v>120121.93</v>
      </c>
      <c r="I3001" s="25">
        <v>-62645.87</v>
      </c>
      <c r="J3001" s="25">
        <v>57476.05999999999</v>
      </c>
      <c r="K3001" s="41">
        <f t="shared" si="96"/>
        <v>2018</v>
      </c>
      <c r="L3001" s="42">
        <f t="shared" si="95"/>
        <v>138.05824645742806</v>
      </c>
      <c r="M3001" s="39">
        <f>(VLOOKUP(DATE(2005,12,1),IGPM!A:B,2,1)/VLOOKUP(DATE(YEAR(F3001),MONTH(F3001),1),IGPM!A:B,2,1))*H3001</f>
        <v>56883.283951000849</v>
      </c>
      <c r="N3001" s="26" t="s">
        <v>3513</v>
      </c>
      <c r="O3001" s="26" t="s">
        <v>3514</v>
      </c>
      <c r="P3001" s="25">
        <v>0</v>
      </c>
      <c r="Q3001" s="25">
        <v>120121.93</v>
      </c>
      <c r="R3001" s="25">
        <v>203343.40070007247</v>
      </c>
      <c r="S3001" s="25">
        <v>0</v>
      </c>
      <c r="T3001" s="27">
        <v>203343.40070007247</v>
      </c>
    </row>
    <row r="3002" spans="1:20">
      <c r="A3002" s="28" t="s">
        <v>3543</v>
      </c>
      <c r="B3002" s="22" t="s">
        <v>3542</v>
      </c>
      <c r="C3002" s="22" t="s">
        <v>32</v>
      </c>
      <c r="D3002" s="22" t="s">
        <v>95</v>
      </c>
      <c r="E3002" s="22" t="s">
        <v>26</v>
      </c>
      <c r="F3002" s="23">
        <v>43465</v>
      </c>
      <c r="G3002" s="24" t="s">
        <v>27</v>
      </c>
      <c r="H3002" s="25">
        <v>120121.93</v>
      </c>
      <c r="I3002" s="25">
        <v>-62645.87</v>
      </c>
      <c r="J3002" s="25">
        <v>57476.05999999999</v>
      </c>
      <c r="K3002" s="41">
        <f t="shared" si="96"/>
        <v>2018</v>
      </c>
      <c r="L3002" s="42">
        <f t="shared" si="95"/>
        <v>138.05824645742806</v>
      </c>
      <c r="M3002" s="39">
        <f>(VLOOKUP(DATE(2005,12,1),IGPM!A:B,2,1)/VLOOKUP(DATE(YEAR(F3002),MONTH(F3002),1),IGPM!A:B,2,1))*H3002</f>
        <v>56883.283951000849</v>
      </c>
      <c r="N3002" s="26" t="s">
        <v>3513</v>
      </c>
      <c r="O3002" s="26" t="s">
        <v>3514</v>
      </c>
      <c r="P3002" s="25">
        <v>0</v>
      </c>
      <c r="Q3002" s="25">
        <v>120121.93</v>
      </c>
      <c r="R3002" s="25">
        <v>203343.40070007247</v>
      </c>
      <c r="S3002" s="25">
        <v>0</v>
      </c>
      <c r="T3002" s="27">
        <v>203343.40070007247</v>
      </c>
    </row>
    <row r="3003" spans="1:20">
      <c r="A3003" s="28" t="s">
        <v>3544</v>
      </c>
      <c r="B3003" s="22" t="s">
        <v>3542</v>
      </c>
      <c r="C3003" s="22" t="s">
        <v>32</v>
      </c>
      <c r="D3003" s="22" t="s">
        <v>95</v>
      </c>
      <c r="E3003" s="22" t="s">
        <v>26</v>
      </c>
      <c r="F3003" s="23">
        <v>43465</v>
      </c>
      <c r="G3003" s="24" t="s">
        <v>27</v>
      </c>
      <c r="H3003" s="25">
        <v>120121.93</v>
      </c>
      <c r="I3003" s="25">
        <v>-62645.87</v>
      </c>
      <c r="J3003" s="25">
        <v>57476.05999999999</v>
      </c>
      <c r="K3003" s="41">
        <f t="shared" si="96"/>
        <v>2018</v>
      </c>
      <c r="L3003" s="42">
        <f t="shared" si="95"/>
        <v>138.05824645742806</v>
      </c>
      <c r="M3003" s="39">
        <f>(VLOOKUP(DATE(2005,12,1),IGPM!A:B,2,1)/VLOOKUP(DATE(YEAR(F3003),MONTH(F3003),1),IGPM!A:B,2,1))*H3003</f>
        <v>56883.283951000849</v>
      </c>
      <c r="N3003" s="26" t="s">
        <v>3513</v>
      </c>
      <c r="O3003" s="26" t="s">
        <v>3514</v>
      </c>
      <c r="P3003" s="25">
        <v>0</v>
      </c>
      <c r="Q3003" s="25">
        <v>120121.93</v>
      </c>
      <c r="R3003" s="25">
        <v>203343.40070007247</v>
      </c>
      <c r="S3003" s="25">
        <v>0</v>
      </c>
      <c r="T3003" s="27">
        <v>203343.40070007247</v>
      </c>
    </row>
    <row r="3004" spans="1:20">
      <c r="A3004" s="28" t="s">
        <v>3545</v>
      </c>
      <c r="B3004" s="22" t="s">
        <v>3546</v>
      </c>
      <c r="C3004" s="22" t="s">
        <v>32</v>
      </c>
      <c r="D3004" s="22" t="s">
        <v>95</v>
      </c>
      <c r="E3004" s="22" t="s">
        <v>26</v>
      </c>
      <c r="F3004" s="23">
        <v>43465</v>
      </c>
      <c r="G3004" s="24" t="s">
        <v>27</v>
      </c>
      <c r="H3004" s="25">
        <v>14772.66</v>
      </c>
      <c r="I3004" s="25">
        <v>-7704.22</v>
      </c>
      <c r="J3004" s="25">
        <v>7068.44</v>
      </c>
      <c r="K3004" s="41">
        <f t="shared" si="96"/>
        <v>2018</v>
      </c>
      <c r="L3004" s="42">
        <f t="shared" si="95"/>
        <v>138.0583005158212</v>
      </c>
      <c r="M3004" s="39">
        <f>(VLOOKUP(DATE(2005,12,1),IGPM!A:B,2,1)/VLOOKUP(DATE(YEAR(F3004),MONTH(F3004),1),IGPM!A:B,2,1))*H3004</f>
        <v>6995.5370638116801</v>
      </c>
      <c r="N3004" s="26" t="s">
        <v>3513</v>
      </c>
      <c r="O3004" s="26" t="s">
        <v>3514</v>
      </c>
      <c r="P3004" s="25">
        <v>0</v>
      </c>
      <c r="Q3004" s="25">
        <v>14772.66</v>
      </c>
      <c r="R3004" s="25">
        <v>25007.281532905217</v>
      </c>
      <c r="S3004" s="25">
        <v>0</v>
      </c>
      <c r="T3004" s="27">
        <v>25007.281532905217</v>
      </c>
    </row>
    <row r="3005" spans="1:20">
      <c r="A3005" s="28" t="s">
        <v>3547</v>
      </c>
      <c r="B3005" s="22" t="s">
        <v>3546</v>
      </c>
      <c r="C3005" s="22" t="s">
        <v>32</v>
      </c>
      <c r="D3005" s="22" t="s">
        <v>95</v>
      </c>
      <c r="E3005" s="22" t="s">
        <v>26</v>
      </c>
      <c r="F3005" s="23">
        <v>43465</v>
      </c>
      <c r="G3005" s="24" t="s">
        <v>27</v>
      </c>
      <c r="H3005" s="25">
        <v>14772.66</v>
      </c>
      <c r="I3005" s="25">
        <v>-7704.22</v>
      </c>
      <c r="J3005" s="25">
        <v>7068.44</v>
      </c>
      <c r="K3005" s="41">
        <f t="shared" si="96"/>
        <v>2018</v>
      </c>
      <c r="L3005" s="42">
        <f t="shared" si="95"/>
        <v>138.0583005158212</v>
      </c>
      <c r="M3005" s="39">
        <f>(VLOOKUP(DATE(2005,12,1),IGPM!A:B,2,1)/VLOOKUP(DATE(YEAR(F3005),MONTH(F3005),1),IGPM!A:B,2,1))*H3005</f>
        <v>6995.5370638116801</v>
      </c>
      <c r="N3005" s="26" t="s">
        <v>3513</v>
      </c>
      <c r="O3005" s="26" t="s">
        <v>3514</v>
      </c>
      <c r="P3005" s="25">
        <v>0</v>
      </c>
      <c r="Q3005" s="25">
        <v>14772.66</v>
      </c>
      <c r="R3005" s="25">
        <v>25007.281532905217</v>
      </c>
      <c r="S3005" s="25">
        <v>0</v>
      </c>
      <c r="T3005" s="27">
        <v>25007.281532905217</v>
      </c>
    </row>
    <row r="3006" spans="1:20">
      <c r="A3006" s="28" t="s">
        <v>3548</v>
      </c>
      <c r="B3006" s="22" t="s">
        <v>3546</v>
      </c>
      <c r="C3006" s="22" t="s">
        <v>32</v>
      </c>
      <c r="D3006" s="22" t="s">
        <v>95</v>
      </c>
      <c r="E3006" s="22" t="s">
        <v>26</v>
      </c>
      <c r="F3006" s="23">
        <v>43465</v>
      </c>
      <c r="G3006" s="24" t="s">
        <v>27</v>
      </c>
      <c r="H3006" s="25">
        <v>14772.66</v>
      </c>
      <c r="I3006" s="25">
        <v>-7704.22</v>
      </c>
      <c r="J3006" s="25">
        <v>7068.44</v>
      </c>
      <c r="K3006" s="41">
        <f t="shared" si="96"/>
        <v>2018</v>
      </c>
      <c r="L3006" s="42">
        <f t="shared" si="95"/>
        <v>138.0583005158212</v>
      </c>
      <c r="M3006" s="39">
        <f>(VLOOKUP(DATE(2005,12,1),IGPM!A:B,2,1)/VLOOKUP(DATE(YEAR(F3006),MONTH(F3006),1),IGPM!A:B,2,1))*H3006</f>
        <v>6995.5370638116801</v>
      </c>
      <c r="N3006" s="26" t="s">
        <v>3513</v>
      </c>
      <c r="O3006" s="26" t="s">
        <v>3514</v>
      </c>
      <c r="P3006" s="25">
        <v>0</v>
      </c>
      <c r="Q3006" s="25">
        <v>14772.66</v>
      </c>
      <c r="R3006" s="25">
        <v>25007.281532905217</v>
      </c>
      <c r="S3006" s="25">
        <v>0</v>
      </c>
      <c r="T3006" s="27">
        <v>25007.281532905217</v>
      </c>
    </row>
    <row r="3007" spans="1:20">
      <c r="A3007" s="28" t="s">
        <v>3549</v>
      </c>
      <c r="B3007" s="22" t="s">
        <v>3550</v>
      </c>
      <c r="C3007" s="22" t="s">
        <v>69</v>
      </c>
      <c r="D3007" s="22" t="s">
        <v>95</v>
      </c>
      <c r="E3007" s="22" t="s">
        <v>26</v>
      </c>
      <c r="F3007" s="23">
        <v>43465</v>
      </c>
      <c r="G3007" s="24" t="s">
        <v>27</v>
      </c>
      <c r="H3007" s="25">
        <v>32032.52</v>
      </c>
      <c r="I3007" s="25">
        <v>-8187.75</v>
      </c>
      <c r="J3007" s="25">
        <v>23844.77</v>
      </c>
      <c r="K3007" s="41">
        <f t="shared" si="96"/>
        <v>2018</v>
      </c>
      <c r="L3007" s="42">
        <f t="shared" si="95"/>
        <v>281.6819565814784</v>
      </c>
      <c r="M3007" s="39">
        <f>(VLOOKUP(DATE(2005,12,1),IGPM!A:B,2,1)/VLOOKUP(DATE(YEAR(F3007),MONTH(F3007),1),IGPM!A:B,2,1))*H3007</f>
        <v>15168.878245846648</v>
      </c>
      <c r="N3007" s="26" t="s">
        <v>3513</v>
      </c>
      <c r="O3007" s="26" t="s">
        <v>3514</v>
      </c>
      <c r="P3007" s="25">
        <v>0</v>
      </c>
      <c r="Q3007" s="25">
        <v>32032.52</v>
      </c>
      <c r="R3007" s="25">
        <v>54224.915881663626</v>
      </c>
      <c r="S3007" s="25">
        <v>0</v>
      </c>
      <c r="T3007" s="27">
        <v>54224.915881663626</v>
      </c>
    </row>
    <row r="3008" spans="1:20">
      <c r="A3008" s="28" t="s">
        <v>3551</v>
      </c>
      <c r="B3008" s="22" t="s">
        <v>3552</v>
      </c>
      <c r="C3008" s="22" t="s">
        <v>32</v>
      </c>
      <c r="D3008" s="22" t="s">
        <v>95</v>
      </c>
      <c r="E3008" s="22" t="s">
        <v>26</v>
      </c>
      <c r="F3008" s="23">
        <v>43465</v>
      </c>
      <c r="G3008" s="24" t="s">
        <v>27</v>
      </c>
      <c r="H3008" s="25">
        <v>124126</v>
      </c>
      <c r="I3008" s="25">
        <v>-30783.25</v>
      </c>
      <c r="J3008" s="25">
        <v>93342.75</v>
      </c>
      <c r="K3008" s="41">
        <f t="shared" si="96"/>
        <v>2018</v>
      </c>
      <c r="L3008" s="42">
        <f t="shared" si="95"/>
        <v>290.32256178278772</v>
      </c>
      <c r="M3008" s="39">
        <f>(VLOOKUP(DATE(2005,12,1),IGPM!A:B,2,1)/VLOOKUP(DATE(YEAR(F3008),MONTH(F3008),1),IGPM!A:B,2,1))*H3008</f>
        <v>58779.396099462698</v>
      </c>
      <c r="N3008" s="26" t="s">
        <v>3513</v>
      </c>
      <c r="O3008" s="26" t="s">
        <v>3514</v>
      </c>
      <c r="P3008" s="25">
        <v>0</v>
      </c>
      <c r="Q3008" s="25">
        <v>124126</v>
      </c>
      <c r="R3008" s="25">
        <v>210121.52364932196</v>
      </c>
      <c r="S3008" s="25">
        <v>0</v>
      </c>
      <c r="T3008" s="27">
        <v>210121.52364932196</v>
      </c>
    </row>
    <row r="3009" spans="1:20">
      <c r="A3009" s="28" t="s">
        <v>3553</v>
      </c>
      <c r="B3009" s="22" t="s">
        <v>3552</v>
      </c>
      <c r="C3009" s="22" t="s">
        <v>32</v>
      </c>
      <c r="D3009" s="22" t="s">
        <v>95</v>
      </c>
      <c r="E3009" s="22" t="s">
        <v>26</v>
      </c>
      <c r="F3009" s="23">
        <v>43465</v>
      </c>
      <c r="G3009" s="24" t="s">
        <v>27</v>
      </c>
      <c r="H3009" s="25">
        <v>124126</v>
      </c>
      <c r="I3009" s="25">
        <v>-30783.25</v>
      </c>
      <c r="J3009" s="25">
        <v>93342.75</v>
      </c>
      <c r="K3009" s="41">
        <f t="shared" si="96"/>
        <v>2018</v>
      </c>
      <c r="L3009" s="42">
        <f t="shared" si="95"/>
        <v>290.32256178278772</v>
      </c>
      <c r="M3009" s="39">
        <f>(VLOOKUP(DATE(2005,12,1),IGPM!A:B,2,1)/VLOOKUP(DATE(YEAR(F3009),MONTH(F3009),1),IGPM!A:B,2,1))*H3009</f>
        <v>58779.396099462698</v>
      </c>
      <c r="N3009" s="26" t="s">
        <v>3513</v>
      </c>
      <c r="O3009" s="26" t="s">
        <v>3514</v>
      </c>
      <c r="P3009" s="25">
        <v>0</v>
      </c>
      <c r="Q3009" s="25">
        <v>124126</v>
      </c>
      <c r="R3009" s="25">
        <v>210121.52364932196</v>
      </c>
      <c r="S3009" s="25">
        <v>0</v>
      </c>
      <c r="T3009" s="27">
        <v>210121.52364932196</v>
      </c>
    </row>
    <row r="3010" spans="1:20">
      <c r="A3010" s="28" t="s">
        <v>3554</v>
      </c>
      <c r="B3010" s="22" t="s">
        <v>3552</v>
      </c>
      <c r="C3010" s="22" t="s">
        <v>32</v>
      </c>
      <c r="D3010" s="22" t="s">
        <v>95</v>
      </c>
      <c r="E3010" s="22" t="s">
        <v>26</v>
      </c>
      <c r="F3010" s="23">
        <v>43465</v>
      </c>
      <c r="G3010" s="24" t="s">
        <v>27</v>
      </c>
      <c r="H3010" s="25">
        <v>124126</v>
      </c>
      <c r="I3010" s="25">
        <v>-30783.25</v>
      </c>
      <c r="J3010" s="25">
        <v>93342.75</v>
      </c>
      <c r="K3010" s="41">
        <f t="shared" si="96"/>
        <v>2018</v>
      </c>
      <c r="L3010" s="42">
        <f t="shared" si="95"/>
        <v>290.32256178278772</v>
      </c>
      <c r="M3010" s="39">
        <f>(VLOOKUP(DATE(2005,12,1),IGPM!A:B,2,1)/VLOOKUP(DATE(YEAR(F3010),MONTH(F3010),1),IGPM!A:B,2,1))*H3010</f>
        <v>58779.396099462698</v>
      </c>
      <c r="N3010" s="26" t="s">
        <v>3513</v>
      </c>
      <c r="O3010" s="26" t="s">
        <v>3514</v>
      </c>
      <c r="P3010" s="25">
        <v>0</v>
      </c>
      <c r="Q3010" s="25">
        <v>124126</v>
      </c>
      <c r="R3010" s="25">
        <v>210121.52364932196</v>
      </c>
      <c r="S3010" s="25">
        <v>0</v>
      </c>
      <c r="T3010" s="27">
        <v>210121.52364932196</v>
      </c>
    </row>
    <row r="3011" spans="1:20">
      <c r="A3011" s="28" t="s">
        <v>3555</v>
      </c>
      <c r="B3011" s="22" t="s">
        <v>3552</v>
      </c>
      <c r="C3011" s="22" t="s">
        <v>32</v>
      </c>
      <c r="D3011" s="22" t="s">
        <v>95</v>
      </c>
      <c r="E3011" s="22" t="s">
        <v>26</v>
      </c>
      <c r="F3011" s="23">
        <v>43465</v>
      </c>
      <c r="G3011" s="24" t="s">
        <v>27</v>
      </c>
      <c r="H3011" s="25">
        <v>124126</v>
      </c>
      <c r="I3011" s="25">
        <v>-30783.25</v>
      </c>
      <c r="J3011" s="25">
        <v>93342.75</v>
      </c>
      <c r="K3011" s="41">
        <f t="shared" si="96"/>
        <v>2018</v>
      </c>
      <c r="L3011" s="42">
        <f t="shared" ref="L3011:L3074" si="97">IFERROR((DATEDIF(F3011,DATE(2024,12,31),"M")*H3011)/(H3011-J3011),12*_xlfn.NUMBERVALUE(LEFT(G3011,3)))</f>
        <v>290.32256178278772</v>
      </c>
      <c r="M3011" s="39">
        <f>(VLOOKUP(DATE(2005,12,1),IGPM!A:B,2,1)/VLOOKUP(DATE(YEAR(F3011),MONTH(F3011),1),IGPM!A:B,2,1))*H3011</f>
        <v>58779.396099462698</v>
      </c>
      <c r="N3011" s="26" t="s">
        <v>3513</v>
      </c>
      <c r="O3011" s="26" t="s">
        <v>3514</v>
      </c>
      <c r="P3011" s="25">
        <v>0</v>
      </c>
      <c r="Q3011" s="25">
        <v>124126</v>
      </c>
      <c r="R3011" s="25">
        <v>210121.52364932196</v>
      </c>
      <c r="S3011" s="25">
        <v>0</v>
      </c>
      <c r="T3011" s="27">
        <v>210121.52364932196</v>
      </c>
    </row>
    <row r="3012" spans="1:20">
      <c r="A3012" s="28" t="s">
        <v>3556</v>
      </c>
      <c r="B3012" s="22" t="s">
        <v>3557</v>
      </c>
      <c r="C3012" s="22" t="s">
        <v>32</v>
      </c>
      <c r="D3012" s="22" t="s">
        <v>95</v>
      </c>
      <c r="E3012" s="22" t="s">
        <v>26</v>
      </c>
      <c r="F3012" s="23">
        <v>43465</v>
      </c>
      <c r="G3012" s="24" t="s">
        <v>27</v>
      </c>
      <c r="H3012" s="25">
        <v>1192362.74</v>
      </c>
      <c r="I3012" s="25">
        <v>-384204.45</v>
      </c>
      <c r="J3012" s="25">
        <v>808158.29</v>
      </c>
      <c r="K3012" s="41">
        <f t="shared" si="96"/>
        <v>2018</v>
      </c>
      <c r="L3012" s="42">
        <f t="shared" si="97"/>
        <v>223.44904459071208</v>
      </c>
      <c r="M3012" s="39">
        <f>(VLOOKUP(DATE(2005,12,1),IGPM!A:B,2,1)/VLOOKUP(DATE(YEAR(F3012),MONTH(F3012),1),IGPM!A:B,2,1))*H3012</f>
        <v>564638.84914281184</v>
      </c>
      <c r="N3012" s="26" t="s">
        <v>3513</v>
      </c>
      <c r="O3012" s="26" t="s">
        <v>3514</v>
      </c>
      <c r="P3012" s="25">
        <v>0</v>
      </c>
      <c r="Q3012" s="25">
        <v>1192362.74</v>
      </c>
      <c r="R3012" s="25">
        <v>2018441.5486802147</v>
      </c>
      <c r="S3012" s="25">
        <v>0</v>
      </c>
      <c r="T3012" s="27">
        <v>2018441.5486802147</v>
      </c>
    </row>
    <row r="3013" spans="1:20">
      <c r="A3013" s="28" t="s">
        <v>3558</v>
      </c>
      <c r="B3013" s="22" t="s">
        <v>3559</v>
      </c>
      <c r="C3013" s="22" t="s">
        <v>32</v>
      </c>
      <c r="D3013" s="22" t="s">
        <v>95</v>
      </c>
      <c r="E3013" s="22" t="s">
        <v>26</v>
      </c>
      <c r="F3013" s="23">
        <v>43465</v>
      </c>
      <c r="G3013" s="24" t="s">
        <v>27</v>
      </c>
      <c r="H3013" s="25">
        <v>3903.96</v>
      </c>
      <c r="I3013" s="25">
        <v>-1362.34</v>
      </c>
      <c r="J3013" s="25">
        <v>2541.62</v>
      </c>
      <c r="K3013" s="41">
        <f t="shared" ref="K3013:K3076" si="98">YEAR(F3013)</f>
        <v>2018</v>
      </c>
      <c r="L3013" s="42">
        <f t="shared" si="97"/>
        <v>206.32523452295314</v>
      </c>
      <c r="M3013" s="39">
        <f>(VLOOKUP(DATE(2005,12,1),IGPM!A:B,2,1)/VLOOKUP(DATE(YEAR(F3013),MONTH(F3013),1),IGPM!A:B,2,1))*H3013</f>
        <v>1848.7054379941221</v>
      </c>
      <c r="N3013" s="26" t="s">
        <v>3513</v>
      </c>
      <c r="O3013" s="26" t="s">
        <v>3514</v>
      </c>
      <c r="P3013" s="25">
        <v>0</v>
      </c>
      <c r="Q3013" s="25">
        <v>3903.96</v>
      </c>
      <c r="R3013" s="25">
        <v>6608.6559098497255</v>
      </c>
      <c r="S3013" s="25">
        <v>0</v>
      </c>
      <c r="T3013" s="27">
        <v>6608.6559098497255</v>
      </c>
    </row>
    <row r="3014" spans="1:20">
      <c r="A3014" s="28" t="s">
        <v>3560</v>
      </c>
      <c r="B3014" s="22" t="s">
        <v>3561</v>
      </c>
      <c r="C3014" s="22" t="s">
        <v>32</v>
      </c>
      <c r="D3014" s="22" t="s">
        <v>95</v>
      </c>
      <c r="E3014" s="22" t="s">
        <v>26</v>
      </c>
      <c r="F3014" s="23">
        <v>43465</v>
      </c>
      <c r="G3014" s="24" t="s">
        <v>27</v>
      </c>
      <c r="H3014" s="25">
        <v>5205.28</v>
      </c>
      <c r="I3014" s="25">
        <v>-1816.46</v>
      </c>
      <c r="J3014" s="25">
        <v>3388.8199999999997</v>
      </c>
      <c r="K3014" s="41">
        <f t="shared" si="98"/>
        <v>2018</v>
      </c>
      <c r="L3014" s="42">
        <f t="shared" si="97"/>
        <v>206.32447727998414</v>
      </c>
      <c r="M3014" s="39">
        <f>(VLOOKUP(DATE(2005,12,1),IGPM!A:B,2,1)/VLOOKUP(DATE(YEAR(F3014),MONTH(F3014),1),IGPM!A:B,2,1))*H3014</f>
        <v>2464.9405839921628</v>
      </c>
      <c r="N3014" s="26" t="s">
        <v>3513</v>
      </c>
      <c r="O3014" s="26" t="s">
        <v>3514</v>
      </c>
      <c r="P3014" s="25">
        <v>0</v>
      </c>
      <c r="Q3014" s="25">
        <v>5205.28</v>
      </c>
      <c r="R3014" s="25">
        <v>8811.5412131329667</v>
      </c>
      <c r="S3014" s="25">
        <v>0</v>
      </c>
      <c r="T3014" s="27">
        <v>8811.5412131329667</v>
      </c>
    </row>
    <row r="3015" spans="1:20">
      <c r="A3015" s="28" t="s">
        <v>3562</v>
      </c>
      <c r="B3015" s="22" t="s">
        <v>3561</v>
      </c>
      <c r="C3015" s="22" t="s">
        <v>32</v>
      </c>
      <c r="D3015" s="22" t="s">
        <v>95</v>
      </c>
      <c r="E3015" s="22" t="s">
        <v>26</v>
      </c>
      <c r="F3015" s="23">
        <v>43465</v>
      </c>
      <c r="G3015" s="24" t="s">
        <v>27</v>
      </c>
      <c r="H3015" s="25">
        <v>5205.28</v>
      </c>
      <c r="I3015" s="25">
        <v>-1816.46</v>
      </c>
      <c r="J3015" s="25">
        <v>3388.8199999999997</v>
      </c>
      <c r="K3015" s="41">
        <f t="shared" si="98"/>
        <v>2018</v>
      </c>
      <c r="L3015" s="42">
        <f t="shared" si="97"/>
        <v>206.32447727998414</v>
      </c>
      <c r="M3015" s="39">
        <f>(VLOOKUP(DATE(2005,12,1),IGPM!A:B,2,1)/VLOOKUP(DATE(YEAR(F3015),MONTH(F3015),1),IGPM!A:B,2,1))*H3015</f>
        <v>2464.9405839921628</v>
      </c>
      <c r="N3015" s="26" t="s">
        <v>3513</v>
      </c>
      <c r="O3015" s="26" t="s">
        <v>3514</v>
      </c>
      <c r="P3015" s="25">
        <v>0</v>
      </c>
      <c r="Q3015" s="25">
        <v>5205.28</v>
      </c>
      <c r="R3015" s="25">
        <v>8811.5412131329667</v>
      </c>
      <c r="S3015" s="25">
        <v>0</v>
      </c>
      <c r="T3015" s="27">
        <v>8811.5412131329667</v>
      </c>
    </row>
    <row r="3016" spans="1:20">
      <c r="A3016" s="28" t="s">
        <v>3563</v>
      </c>
      <c r="B3016" s="22" t="s">
        <v>3564</v>
      </c>
      <c r="C3016" s="22" t="s">
        <v>32</v>
      </c>
      <c r="D3016" s="22" t="s">
        <v>95</v>
      </c>
      <c r="E3016" s="22" t="s">
        <v>26</v>
      </c>
      <c r="F3016" s="23">
        <v>43465</v>
      </c>
      <c r="G3016" s="24" t="s">
        <v>27</v>
      </c>
      <c r="H3016" s="25">
        <v>9910.06</v>
      </c>
      <c r="I3016" s="25">
        <v>-3458.26</v>
      </c>
      <c r="J3016" s="25">
        <v>6451.7999999999993</v>
      </c>
      <c r="K3016" s="41">
        <f t="shared" si="98"/>
        <v>2018</v>
      </c>
      <c r="L3016" s="42">
        <f t="shared" si="97"/>
        <v>206.32466037834052</v>
      </c>
      <c r="M3016" s="39">
        <f>(VLOOKUP(DATE(2005,12,1),IGPM!A:B,2,1)/VLOOKUP(DATE(YEAR(F3016),MONTH(F3016),1),IGPM!A:B,2,1))*H3016</f>
        <v>4692.8712929558778</v>
      </c>
      <c r="N3016" s="26" t="s">
        <v>3513</v>
      </c>
      <c r="O3016" s="26" t="s">
        <v>3514</v>
      </c>
      <c r="P3016" s="25">
        <v>0</v>
      </c>
      <c r="Q3016" s="25">
        <v>9910.06</v>
      </c>
      <c r="R3016" s="25">
        <v>16775.831869682417</v>
      </c>
      <c r="S3016" s="25">
        <v>0</v>
      </c>
      <c r="T3016" s="27">
        <v>16775.831869682417</v>
      </c>
    </row>
    <row r="3017" spans="1:20">
      <c r="A3017" s="28" t="s">
        <v>3565</v>
      </c>
      <c r="B3017" s="22" t="s">
        <v>3557</v>
      </c>
      <c r="C3017" s="22" t="s">
        <v>32</v>
      </c>
      <c r="D3017" s="22" t="s">
        <v>95</v>
      </c>
      <c r="E3017" s="22" t="s">
        <v>26</v>
      </c>
      <c r="F3017" s="23">
        <v>43465</v>
      </c>
      <c r="G3017" s="24" t="s">
        <v>27</v>
      </c>
      <c r="H3017" s="25">
        <v>1192362.73</v>
      </c>
      <c r="I3017" s="25">
        <v>-384204.45</v>
      </c>
      <c r="J3017" s="25">
        <v>808158.28</v>
      </c>
      <c r="K3017" s="41">
        <f t="shared" si="98"/>
        <v>2018</v>
      </c>
      <c r="L3017" s="42">
        <f t="shared" si="97"/>
        <v>223.44904271670984</v>
      </c>
      <c r="M3017" s="39">
        <f>(VLOOKUP(DATE(2005,12,1),IGPM!A:B,2,1)/VLOOKUP(DATE(YEAR(F3017),MONTH(F3017),1),IGPM!A:B,2,1))*H3017</f>
        <v>564638.84440734971</v>
      </c>
      <c r="N3017" s="26" t="s">
        <v>3513</v>
      </c>
      <c r="O3017" s="26" t="s">
        <v>3514</v>
      </c>
      <c r="P3017" s="25">
        <v>0</v>
      </c>
      <c r="Q3017" s="25">
        <v>1192362.73</v>
      </c>
      <c r="R3017" s="25">
        <v>2018441.5317521319</v>
      </c>
      <c r="S3017" s="25">
        <v>0</v>
      </c>
      <c r="T3017" s="27">
        <v>2018441.5317521319</v>
      </c>
    </row>
    <row r="3018" spans="1:20">
      <c r="A3018" s="28" t="s">
        <v>3566</v>
      </c>
      <c r="B3018" s="22" t="s">
        <v>3567</v>
      </c>
      <c r="C3018" s="22" t="s">
        <v>32</v>
      </c>
      <c r="D3018" s="22" t="s">
        <v>95</v>
      </c>
      <c r="E3018" s="22" t="s">
        <v>26</v>
      </c>
      <c r="F3018" s="23">
        <v>43465</v>
      </c>
      <c r="G3018" s="24" t="s">
        <v>27</v>
      </c>
      <c r="H3018" s="25">
        <v>124126</v>
      </c>
      <c r="I3018" s="25">
        <v>-38085.870000000003</v>
      </c>
      <c r="J3018" s="25">
        <v>86040.13</v>
      </c>
      <c r="K3018" s="41">
        <f t="shared" si="98"/>
        <v>2018</v>
      </c>
      <c r="L3018" s="42">
        <f t="shared" si="97"/>
        <v>234.65584480543575</v>
      </c>
      <c r="M3018" s="39">
        <f>(VLOOKUP(DATE(2005,12,1),IGPM!A:B,2,1)/VLOOKUP(DATE(YEAR(F3018),MONTH(F3018),1),IGPM!A:B,2,1))*H3018</f>
        <v>58779.396099462698</v>
      </c>
      <c r="N3018" s="26" t="s">
        <v>3513</v>
      </c>
      <c r="O3018" s="26" t="s">
        <v>3514</v>
      </c>
      <c r="P3018" s="25">
        <v>0</v>
      </c>
      <c r="Q3018" s="25">
        <v>124126</v>
      </c>
      <c r="R3018" s="25">
        <v>210121.52364932196</v>
      </c>
      <c r="S3018" s="25">
        <v>0</v>
      </c>
      <c r="T3018" s="27">
        <v>210121.52364932196</v>
      </c>
    </row>
    <row r="3019" spans="1:20">
      <c r="A3019" s="28" t="s">
        <v>3568</v>
      </c>
      <c r="B3019" s="22" t="s">
        <v>3569</v>
      </c>
      <c r="C3019" s="22" t="s">
        <v>32</v>
      </c>
      <c r="D3019" s="22" t="s">
        <v>95</v>
      </c>
      <c r="E3019" s="22" t="s">
        <v>26</v>
      </c>
      <c r="F3019" s="23">
        <v>43465</v>
      </c>
      <c r="G3019" s="24" t="s">
        <v>27</v>
      </c>
      <c r="H3019" s="25">
        <v>1021.04</v>
      </c>
      <c r="I3019" s="25">
        <v>-356.31</v>
      </c>
      <c r="J3019" s="25">
        <v>664.73</v>
      </c>
      <c r="K3019" s="41">
        <f t="shared" si="98"/>
        <v>2018</v>
      </c>
      <c r="L3019" s="42">
        <f t="shared" si="97"/>
        <v>206.32280879009855</v>
      </c>
      <c r="M3019" s="39">
        <f>(VLOOKUP(DATE(2005,12,1),IGPM!A:B,2,1)/VLOOKUP(DATE(YEAR(F3019),MONTH(F3019),1),IGPM!A:B,2,1))*H3019</f>
        <v>483.50961598211006</v>
      </c>
      <c r="N3019" s="26" t="s">
        <v>3513</v>
      </c>
      <c r="O3019" s="26" t="s">
        <v>3514</v>
      </c>
      <c r="P3019" s="25">
        <v>0</v>
      </c>
      <c r="Q3019" s="25">
        <v>1021.04</v>
      </c>
      <c r="R3019" s="25">
        <v>1728.4249915964722</v>
      </c>
      <c r="S3019" s="25">
        <v>0</v>
      </c>
      <c r="T3019" s="27">
        <v>1728.4249915964722</v>
      </c>
    </row>
    <row r="3020" spans="1:20">
      <c r="A3020" s="28" t="s">
        <v>3570</v>
      </c>
      <c r="B3020" s="22" t="s">
        <v>3561</v>
      </c>
      <c r="C3020" s="22" t="s">
        <v>32</v>
      </c>
      <c r="D3020" s="22" t="s">
        <v>95</v>
      </c>
      <c r="E3020" s="22" t="s">
        <v>26</v>
      </c>
      <c r="F3020" s="23">
        <v>43465</v>
      </c>
      <c r="G3020" s="24" t="s">
        <v>27</v>
      </c>
      <c r="H3020" s="25">
        <v>5205.28</v>
      </c>
      <c r="I3020" s="25">
        <v>-1816.46</v>
      </c>
      <c r="J3020" s="25">
        <v>3388.8199999999997</v>
      </c>
      <c r="K3020" s="41">
        <f t="shared" si="98"/>
        <v>2018</v>
      </c>
      <c r="L3020" s="42">
        <f t="shared" si="97"/>
        <v>206.32447727998414</v>
      </c>
      <c r="M3020" s="39">
        <f>(VLOOKUP(DATE(2005,12,1),IGPM!A:B,2,1)/VLOOKUP(DATE(YEAR(F3020),MONTH(F3020),1),IGPM!A:B,2,1))*H3020</f>
        <v>2464.9405839921628</v>
      </c>
      <c r="N3020" s="26" t="s">
        <v>3513</v>
      </c>
      <c r="O3020" s="26" t="s">
        <v>3514</v>
      </c>
      <c r="P3020" s="25">
        <v>0</v>
      </c>
      <c r="Q3020" s="25">
        <v>5205.28</v>
      </c>
      <c r="R3020" s="25">
        <v>8811.5412131329667</v>
      </c>
      <c r="S3020" s="25">
        <v>0</v>
      </c>
      <c r="T3020" s="27">
        <v>8811.5412131329667</v>
      </c>
    </row>
    <row r="3021" spans="1:20">
      <c r="A3021" s="28" t="s">
        <v>3571</v>
      </c>
      <c r="B3021" s="22" t="s">
        <v>3561</v>
      </c>
      <c r="C3021" s="22" t="s">
        <v>32</v>
      </c>
      <c r="D3021" s="22" t="s">
        <v>95</v>
      </c>
      <c r="E3021" s="22" t="s">
        <v>26</v>
      </c>
      <c r="F3021" s="23">
        <v>43465</v>
      </c>
      <c r="G3021" s="24" t="s">
        <v>27</v>
      </c>
      <c r="H3021" s="25">
        <v>5205.28</v>
      </c>
      <c r="I3021" s="25">
        <v>-1816.46</v>
      </c>
      <c r="J3021" s="25">
        <v>3388.8199999999997</v>
      </c>
      <c r="K3021" s="41">
        <f t="shared" si="98"/>
        <v>2018</v>
      </c>
      <c r="L3021" s="42">
        <f t="shared" si="97"/>
        <v>206.32447727998414</v>
      </c>
      <c r="M3021" s="39">
        <f>(VLOOKUP(DATE(2005,12,1),IGPM!A:B,2,1)/VLOOKUP(DATE(YEAR(F3021),MONTH(F3021),1),IGPM!A:B,2,1))*H3021</f>
        <v>2464.9405839921628</v>
      </c>
      <c r="N3021" s="26" t="s">
        <v>3513</v>
      </c>
      <c r="O3021" s="26" t="s">
        <v>3514</v>
      </c>
      <c r="P3021" s="25">
        <v>0</v>
      </c>
      <c r="Q3021" s="25">
        <v>5205.28</v>
      </c>
      <c r="R3021" s="25">
        <v>8811.5412131329667</v>
      </c>
      <c r="S3021" s="25">
        <v>0</v>
      </c>
      <c r="T3021" s="27">
        <v>8811.5412131329667</v>
      </c>
    </row>
    <row r="3022" spans="1:20">
      <c r="A3022" s="28" t="s">
        <v>3572</v>
      </c>
      <c r="B3022" s="22" t="s">
        <v>3564</v>
      </c>
      <c r="C3022" s="22" t="s">
        <v>32</v>
      </c>
      <c r="D3022" s="22" t="s">
        <v>95</v>
      </c>
      <c r="E3022" s="22" t="s">
        <v>26</v>
      </c>
      <c r="F3022" s="23">
        <v>43465</v>
      </c>
      <c r="G3022" s="24" t="s">
        <v>27</v>
      </c>
      <c r="H3022" s="25">
        <v>9910.06</v>
      </c>
      <c r="I3022" s="25">
        <v>-3458.26</v>
      </c>
      <c r="J3022" s="25">
        <v>6451.7999999999993</v>
      </c>
      <c r="K3022" s="41">
        <f t="shared" si="98"/>
        <v>2018</v>
      </c>
      <c r="L3022" s="42">
        <f t="shared" si="97"/>
        <v>206.32466037834052</v>
      </c>
      <c r="M3022" s="39">
        <f>(VLOOKUP(DATE(2005,12,1),IGPM!A:B,2,1)/VLOOKUP(DATE(YEAR(F3022),MONTH(F3022),1),IGPM!A:B,2,1))*H3022</f>
        <v>4692.8712929558778</v>
      </c>
      <c r="N3022" s="26" t="s">
        <v>3513</v>
      </c>
      <c r="O3022" s="26" t="s">
        <v>3514</v>
      </c>
      <c r="P3022" s="25">
        <v>0</v>
      </c>
      <c r="Q3022" s="25">
        <v>9910.06</v>
      </c>
      <c r="R3022" s="25">
        <v>16775.831869682417</v>
      </c>
      <c r="S3022" s="25">
        <v>0</v>
      </c>
      <c r="T3022" s="27">
        <v>16775.831869682417</v>
      </c>
    </row>
    <row r="3023" spans="1:20">
      <c r="A3023" s="28" t="s">
        <v>3573</v>
      </c>
      <c r="B3023" s="22" t="s">
        <v>3574</v>
      </c>
      <c r="C3023" s="22" t="s">
        <v>32</v>
      </c>
      <c r="D3023" s="22" t="s">
        <v>95</v>
      </c>
      <c r="E3023" s="22" t="s">
        <v>26</v>
      </c>
      <c r="F3023" s="23">
        <v>43465</v>
      </c>
      <c r="G3023" s="24" t="s">
        <v>27</v>
      </c>
      <c r="H3023" s="25">
        <v>198000.98</v>
      </c>
      <c r="I3023" s="25">
        <v>-70371.14</v>
      </c>
      <c r="J3023" s="25">
        <v>127629.84000000001</v>
      </c>
      <c r="K3023" s="41">
        <f t="shared" si="98"/>
        <v>2018</v>
      </c>
      <c r="L3023" s="42">
        <f t="shared" si="97"/>
        <v>202.58405022286126</v>
      </c>
      <c r="M3023" s="39">
        <f>(VLOOKUP(DATE(2005,12,1),IGPM!A:B,2,1)/VLOOKUP(DATE(YEAR(F3023),MONTH(F3023),1),IGPM!A:B,2,1))*H3023</f>
        <v>93762.612438182114</v>
      </c>
      <c r="N3023" s="26" t="s">
        <v>3513</v>
      </c>
      <c r="O3023" s="26" t="s">
        <v>3514</v>
      </c>
      <c r="P3023" s="25">
        <v>0</v>
      </c>
      <c r="Q3023" s="25">
        <v>198000.98</v>
      </c>
      <c r="R3023" s="25">
        <v>335177.70331484888</v>
      </c>
      <c r="S3023" s="25">
        <v>0</v>
      </c>
      <c r="T3023" s="27">
        <v>335177.70331484888</v>
      </c>
    </row>
    <row r="3024" spans="1:20">
      <c r="A3024" s="28" t="s">
        <v>3575</v>
      </c>
      <c r="B3024" s="22" t="s">
        <v>3574</v>
      </c>
      <c r="C3024" s="22" t="s">
        <v>32</v>
      </c>
      <c r="D3024" s="22" t="s">
        <v>95</v>
      </c>
      <c r="E3024" s="22" t="s">
        <v>26</v>
      </c>
      <c r="F3024" s="23">
        <v>43465</v>
      </c>
      <c r="G3024" s="24" t="s">
        <v>27</v>
      </c>
      <c r="H3024" s="25">
        <v>198000.98</v>
      </c>
      <c r="I3024" s="25">
        <v>-70371.14</v>
      </c>
      <c r="J3024" s="25">
        <v>127629.84000000001</v>
      </c>
      <c r="K3024" s="41">
        <f t="shared" si="98"/>
        <v>2018</v>
      </c>
      <c r="L3024" s="42">
        <f t="shared" si="97"/>
        <v>202.58405022286126</v>
      </c>
      <c r="M3024" s="39">
        <f>(VLOOKUP(DATE(2005,12,1),IGPM!A:B,2,1)/VLOOKUP(DATE(YEAR(F3024),MONTH(F3024),1),IGPM!A:B,2,1))*H3024</f>
        <v>93762.612438182114</v>
      </c>
      <c r="N3024" s="26" t="s">
        <v>3513</v>
      </c>
      <c r="O3024" s="26" t="s">
        <v>3514</v>
      </c>
      <c r="P3024" s="25">
        <v>0</v>
      </c>
      <c r="Q3024" s="25">
        <v>198000.98</v>
      </c>
      <c r="R3024" s="25">
        <v>335177.70331484888</v>
      </c>
      <c r="S3024" s="25">
        <v>0</v>
      </c>
      <c r="T3024" s="27">
        <v>335177.70331484888</v>
      </c>
    </row>
    <row r="3025" spans="1:20">
      <c r="A3025" s="28" t="s">
        <v>3576</v>
      </c>
      <c r="B3025" s="22" t="s">
        <v>3577</v>
      </c>
      <c r="C3025" s="22" t="s">
        <v>24</v>
      </c>
      <c r="D3025" s="22" t="s">
        <v>95</v>
      </c>
      <c r="E3025" s="22" t="s">
        <v>26</v>
      </c>
      <c r="F3025" s="23">
        <v>43465</v>
      </c>
      <c r="G3025" s="24" t="s">
        <v>27</v>
      </c>
      <c r="H3025" s="25">
        <v>25626.01</v>
      </c>
      <c r="I3025" s="25">
        <v>-8131.99</v>
      </c>
      <c r="J3025" s="25">
        <v>17494.019999999997</v>
      </c>
      <c r="K3025" s="41">
        <f t="shared" si="98"/>
        <v>2018</v>
      </c>
      <c r="L3025" s="42">
        <f t="shared" si="97"/>
        <v>226.89067743565838</v>
      </c>
      <c r="M3025" s="39">
        <f>(VLOOKUP(DATE(2005,12,1),IGPM!A:B,2,1)/VLOOKUP(DATE(YEAR(F3025),MONTH(F3025),1),IGPM!A:B,2,1))*H3025</f>
        <v>12135.099755400093</v>
      </c>
      <c r="N3025" s="26" t="s">
        <v>3513</v>
      </c>
      <c r="O3025" s="26" t="s">
        <v>3514</v>
      </c>
      <c r="P3025" s="25">
        <v>0</v>
      </c>
      <c r="Q3025" s="25">
        <v>25626.01</v>
      </c>
      <c r="R3025" s="25">
        <v>43379.922548481067</v>
      </c>
      <c r="S3025" s="25">
        <v>0</v>
      </c>
      <c r="T3025" s="27">
        <v>43379.922548481067</v>
      </c>
    </row>
    <row r="3026" spans="1:20">
      <c r="A3026" s="28" t="s">
        <v>3578</v>
      </c>
      <c r="B3026" s="22" t="s">
        <v>3579</v>
      </c>
      <c r="C3026" s="22" t="s">
        <v>24</v>
      </c>
      <c r="D3026" s="22" t="s">
        <v>95</v>
      </c>
      <c r="E3026" s="22" t="s">
        <v>26</v>
      </c>
      <c r="F3026" s="23">
        <v>43465</v>
      </c>
      <c r="G3026" s="24" t="s">
        <v>27</v>
      </c>
      <c r="H3026" s="25">
        <v>204207.28</v>
      </c>
      <c r="I3026" s="25">
        <v>-77696.78</v>
      </c>
      <c r="J3026" s="25">
        <v>126510.5</v>
      </c>
      <c r="K3026" s="41">
        <f t="shared" si="98"/>
        <v>2018</v>
      </c>
      <c r="L3026" s="42">
        <f t="shared" si="97"/>
        <v>189.23466532332486</v>
      </c>
      <c r="M3026" s="39">
        <f>(VLOOKUP(DATE(2005,12,1),IGPM!A:B,2,1)/VLOOKUP(DATE(YEAR(F3026),MONTH(F3026),1),IGPM!A:B,2,1))*H3026</f>
        <v>96701.582243155237</v>
      </c>
      <c r="N3026" s="26" t="s">
        <v>3513</v>
      </c>
      <c r="O3026" s="26" t="s">
        <v>3514</v>
      </c>
      <c r="P3026" s="25">
        <v>0</v>
      </c>
      <c r="Q3026" s="25">
        <v>204207.28</v>
      </c>
      <c r="R3026" s="25">
        <v>345683.77949731488</v>
      </c>
      <c r="S3026" s="25">
        <v>0</v>
      </c>
      <c r="T3026" s="27">
        <v>345683.77949731488</v>
      </c>
    </row>
    <row r="3027" spans="1:20">
      <c r="A3027" s="28" t="s">
        <v>3580</v>
      </c>
      <c r="B3027" s="22" t="s">
        <v>3581</v>
      </c>
      <c r="C3027" s="22" t="s">
        <v>69</v>
      </c>
      <c r="D3027" s="22" t="s">
        <v>95</v>
      </c>
      <c r="E3027" s="22" t="s">
        <v>26</v>
      </c>
      <c r="F3027" s="23">
        <v>43465</v>
      </c>
      <c r="G3027" s="24" t="s">
        <v>27</v>
      </c>
      <c r="H3027" s="25">
        <v>402668.96</v>
      </c>
      <c r="I3027" s="25">
        <v>-137212.76</v>
      </c>
      <c r="J3027" s="25">
        <v>265456.2</v>
      </c>
      <c r="K3027" s="41">
        <f t="shared" si="98"/>
        <v>2018</v>
      </c>
      <c r="L3027" s="42">
        <f t="shared" si="97"/>
        <v>211.29350593924354</v>
      </c>
      <c r="M3027" s="39">
        <f>(VLOOKUP(DATE(2005,12,1),IGPM!A:B,2,1)/VLOOKUP(DATE(YEAR(F3027),MONTH(F3027),1),IGPM!A:B,2,1))*H3027</f>
        <v>190682.35741745247</v>
      </c>
      <c r="N3027" s="26" t="s">
        <v>3513</v>
      </c>
      <c r="O3027" s="26" t="s">
        <v>3514</v>
      </c>
      <c r="P3027" s="25">
        <v>0</v>
      </c>
      <c r="Q3027" s="25">
        <v>402668.96</v>
      </c>
      <c r="R3027" s="25">
        <v>681641.35959821381</v>
      </c>
      <c r="S3027" s="25">
        <v>0</v>
      </c>
      <c r="T3027" s="27">
        <v>681641.35959821381</v>
      </c>
    </row>
    <row r="3028" spans="1:20">
      <c r="A3028" s="28" t="s">
        <v>3582</v>
      </c>
      <c r="B3028" s="22" t="s">
        <v>3581</v>
      </c>
      <c r="C3028" s="22" t="s">
        <v>69</v>
      </c>
      <c r="D3028" s="22" t="s">
        <v>95</v>
      </c>
      <c r="E3028" s="22" t="s">
        <v>26</v>
      </c>
      <c r="F3028" s="23">
        <v>43465</v>
      </c>
      <c r="G3028" s="24" t="s">
        <v>27</v>
      </c>
      <c r="H3028" s="25">
        <v>402668.96</v>
      </c>
      <c r="I3028" s="25">
        <v>-137212.76</v>
      </c>
      <c r="J3028" s="25">
        <v>265456.2</v>
      </c>
      <c r="K3028" s="41">
        <f t="shared" si="98"/>
        <v>2018</v>
      </c>
      <c r="L3028" s="42">
        <f t="shared" si="97"/>
        <v>211.29350593924354</v>
      </c>
      <c r="M3028" s="39">
        <f>(VLOOKUP(DATE(2005,12,1),IGPM!A:B,2,1)/VLOOKUP(DATE(YEAR(F3028),MONTH(F3028),1),IGPM!A:B,2,1))*H3028</f>
        <v>190682.35741745247</v>
      </c>
      <c r="N3028" s="26" t="s">
        <v>3513</v>
      </c>
      <c r="O3028" s="26" t="s">
        <v>3514</v>
      </c>
      <c r="P3028" s="25">
        <v>0</v>
      </c>
      <c r="Q3028" s="25">
        <v>402668.96</v>
      </c>
      <c r="R3028" s="25">
        <v>681641.35959821381</v>
      </c>
      <c r="S3028" s="25">
        <v>0</v>
      </c>
      <c r="T3028" s="27">
        <v>681641.35959821381</v>
      </c>
    </row>
    <row r="3029" spans="1:20">
      <c r="A3029" s="28" t="s">
        <v>3583</v>
      </c>
      <c r="B3029" s="22" t="s">
        <v>3581</v>
      </c>
      <c r="C3029" s="22" t="s">
        <v>69</v>
      </c>
      <c r="D3029" s="22" t="s">
        <v>95</v>
      </c>
      <c r="E3029" s="22" t="s">
        <v>26</v>
      </c>
      <c r="F3029" s="23">
        <v>43465</v>
      </c>
      <c r="G3029" s="24" t="s">
        <v>27</v>
      </c>
      <c r="H3029" s="25">
        <v>402668.96</v>
      </c>
      <c r="I3029" s="25">
        <v>-137212.76</v>
      </c>
      <c r="J3029" s="25">
        <v>265456.2</v>
      </c>
      <c r="K3029" s="41">
        <f t="shared" si="98"/>
        <v>2018</v>
      </c>
      <c r="L3029" s="42">
        <f t="shared" si="97"/>
        <v>211.29350593924354</v>
      </c>
      <c r="M3029" s="39">
        <f>(VLOOKUP(DATE(2005,12,1),IGPM!A:B,2,1)/VLOOKUP(DATE(YEAR(F3029),MONTH(F3029),1),IGPM!A:B,2,1))*H3029</f>
        <v>190682.35741745247</v>
      </c>
      <c r="N3029" s="26" t="s">
        <v>3513</v>
      </c>
      <c r="O3029" s="26" t="s">
        <v>3514</v>
      </c>
      <c r="P3029" s="25">
        <v>0</v>
      </c>
      <c r="Q3029" s="25">
        <v>402668.96</v>
      </c>
      <c r="R3029" s="25">
        <v>681641.35959821381</v>
      </c>
      <c r="S3029" s="25">
        <v>0</v>
      </c>
      <c r="T3029" s="27">
        <v>681641.35959821381</v>
      </c>
    </row>
    <row r="3030" spans="1:20">
      <c r="A3030" s="28" t="s">
        <v>3584</v>
      </c>
      <c r="B3030" s="22" t="s">
        <v>3581</v>
      </c>
      <c r="C3030" s="22" t="s">
        <v>69</v>
      </c>
      <c r="D3030" s="22" t="s">
        <v>95</v>
      </c>
      <c r="E3030" s="22" t="s">
        <v>26</v>
      </c>
      <c r="F3030" s="23">
        <v>43465</v>
      </c>
      <c r="G3030" s="24" t="s">
        <v>27</v>
      </c>
      <c r="H3030" s="25">
        <v>402668.96</v>
      </c>
      <c r="I3030" s="25">
        <v>-137212.76</v>
      </c>
      <c r="J3030" s="25">
        <v>265456.2</v>
      </c>
      <c r="K3030" s="41">
        <f t="shared" si="98"/>
        <v>2018</v>
      </c>
      <c r="L3030" s="42">
        <f t="shared" si="97"/>
        <v>211.29350593924354</v>
      </c>
      <c r="M3030" s="39">
        <f>(VLOOKUP(DATE(2005,12,1),IGPM!A:B,2,1)/VLOOKUP(DATE(YEAR(F3030),MONTH(F3030),1),IGPM!A:B,2,1))*H3030</f>
        <v>190682.35741745247</v>
      </c>
      <c r="N3030" s="26" t="s">
        <v>3513</v>
      </c>
      <c r="O3030" s="26" t="s">
        <v>3514</v>
      </c>
      <c r="P3030" s="25">
        <v>0</v>
      </c>
      <c r="Q3030" s="25">
        <v>402668.96</v>
      </c>
      <c r="R3030" s="25">
        <v>681641.35959821381</v>
      </c>
      <c r="S3030" s="25">
        <v>0</v>
      </c>
      <c r="T3030" s="27">
        <v>681641.35959821381</v>
      </c>
    </row>
    <row r="3031" spans="1:20">
      <c r="A3031" s="28" t="s">
        <v>3585</v>
      </c>
      <c r="B3031" s="22" t="s">
        <v>3586</v>
      </c>
      <c r="C3031" s="22" t="s">
        <v>32</v>
      </c>
      <c r="D3031" s="22" t="s">
        <v>99</v>
      </c>
      <c r="E3031" s="22" t="s">
        <v>26</v>
      </c>
      <c r="F3031" s="23">
        <v>43465</v>
      </c>
      <c r="G3031" s="24" t="s">
        <v>27</v>
      </c>
      <c r="H3031" s="25">
        <v>116941.95</v>
      </c>
      <c r="I3031" s="25">
        <v>-42878.71</v>
      </c>
      <c r="J3031" s="25">
        <v>74063.239999999991</v>
      </c>
      <c r="K3031" s="41">
        <f t="shared" si="98"/>
        <v>2018</v>
      </c>
      <c r="L3031" s="42">
        <f t="shared" si="97"/>
        <v>196.36365926120445</v>
      </c>
      <c r="M3031" s="39">
        <f>(VLOOKUP(DATE(2005,12,1),IGPM!A:B,2,1)/VLOOKUP(DATE(YEAR(F3031),MONTH(F3031),1),IGPM!A:B,2,1))*H3031</f>
        <v>55377.416493672252</v>
      </c>
      <c r="N3031" s="26" t="s">
        <v>3513</v>
      </c>
      <c r="O3031" s="26" t="s">
        <v>3514</v>
      </c>
      <c r="P3031" s="25">
        <v>0</v>
      </c>
      <c r="Q3031" s="25">
        <v>116941.95</v>
      </c>
      <c r="R3031" s="25">
        <v>197960.30414677688</v>
      </c>
      <c r="S3031" s="25">
        <v>0</v>
      </c>
      <c r="T3031" s="27">
        <v>197960.30414677688</v>
      </c>
    </row>
    <row r="3032" spans="1:20">
      <c r="A3032" s="28" t="s">
        <v>3587</v>
      </c>
      <c r="B3032" s="22" t="s">
        <v>3586</v>
      </c>
      <c r="C3032" s="22" t="s">
        <v>32</v>
      </c>
      <c r="D3032" s="22" t="s">
        <v>99</v>
      </c>
      <c r="E3032" s="22" t="s">
        <v>26</v>
      </c>
      <c r="F3032" s="23">
        <v>43465</v>
      </c>
      <c r="G3032" s="24" t="s">
        <v>27</v>
      </c>
      <c r="H3032" s="25">
        <v>116941.95</v>
      </c>
      <c r="I3032" s="25">
        <v>-42878.71</v>
      </c>
      <c r="J3032" s="25">
        <v>74063.239999999991</v>
      </c>
      <c r="K3032" s="41">
        <f t="shared" si="98"/>
        <v>2018</v>
      </c>
      <c r="L3032" s="42">
        <f t="shared" si="97"/>
        <v>196.36365926120445</v>
      </c>
      <c r="M3032" s="39">
        <f>(VLOOKUP(DATE(2005,12,1),IGPM!A:B,2,1)/VLOOKUP(DATE(YEAR(F3032),MONTH(F3032),1),IGPM!A:B,2,1))*H3032</f>
        <v>55377.416493672252</v>
      </c>
      <c r="N3032" s="26" t="s">
        <v>3513</v>
      </c>
      <c r="O3032" s="26" t="s">
        <v>3514</v>
      </c>
      <c r="P3032" s="25">
        <v>0</v>
      </c>
      <c r="Q3032" s="25">
        <v>116941.95</v>
      </c>
      <c r="R3032" s="25">
        <v>197960.30414677688</v>
      </c>
      <c r="S3032" s="25">
        <v>0</v>
      </c>
      <c r="T3032" s="27">
        <v>197960.30414677688</v>
      </c>
    </row>
    <row r="3033" spans="1:20">
      <c r="A3033" s="28" t="s">
        <v>3588</v>
      </c>
      <c r="B3033" s="22" t="s">
        <v>3586</v>
      </c>
      <c r="C3033" s="22" t="s">
        <v>32</v>
      </c>
      <c r="D3033" s="22" t="s">
        <v>99</v>
      </c>
      <c r="E3033" s="22" t="s">
        <v>26</v>
      </c>
      <c r="F3033" s="23">
        <v>43465</v>
      </c>
      <c r="G3033" s="24" t="s">
        <v>27</v>
      </c>
      <c r="H3033" s="25">
        <v>116941.95</v>
      </c>
      <c r="I3033" s="25">
        <v>-41195.440000000002</v>
      </c>
      <c r="J3033" s="25">
        <v>75746.509999999995</v>
      </c>
      <c r="K3033" s="41">
        <f t="shared" si="98"/>
        <v>2018</v>
      </c>
      <c r="L3033" s="42">
        <f t="shared" si="97"/>
        <v>204.38719431082663</v>
      </c>
      <c r="M3033" s="39">
        <f>(VLOOKUP(DATE(2005,12,1),IGPM!A:B,2,1)/VLOOKUP(DATE(YEAR(F3033),MONTH(F3033),1),IGPM!A:B,2,1))*H3033</f>
        <v>55377.416493672252</v>
      </c>
      <c r="N3033" s="26" t="s">
        <v>3513</v>
      </c>
      <c r="O3033" s="26" t="s">
        <v>3514</v>
      </c>
      <c r="P3033" s="25">
        <v>0</v>
      </c>
      <c r="Q3033" s="25">
        <v>116941.95</v>
      </c>
      <c r="R3033" s="25">
        <v>197960.30414677688</v>
      </c>
      <c r="S3033" s="25">
        <v>0</v>
      </c>
      <c r="T3033" s="27">
        <v>197960.30414677688</v>
      </c>
    </row>
    <row r="3034" spans="1:20">
      <c r="A3034" s="28" t="s">
        <v>3589</v>
      </c>
      <c r="B3034" s="22" t="s">
        <v>3586</v>
      </c>
      <c r="C3034" s="22" t="s">
        <v>32</v>
      </c>
      <c r="D3034" s="22" t="s">
        <v>99</v>
      </c>
      <c r="E3034" s="22" t="s">
        <v>26</v>
      </c>
      <c r="F3034" s="23">
        <v>43465</v>
      </c>
      <c r="G3034" s="24" t="s">
        <v>27</v>
      </c>
      <c r="H3034" s="25">
        <v>116941.95</v>
      </c>
      <c r="I3034" s="25">
        <v>-42878.71</v>
      </c>
      <c r="J3034" s="25">
        <v>74063.239999999991</v>
      </c>
      <c r="K3034" s="41">
        <f t="shared" si="98"/>
        <v>2018</v>
      </c>
      <c r="L3034" s="42">
        <f t="shared" si="97"/>
        <v>196.36365926120445</v>
      </c>
      <c r="M3034" s="39">
        <f>(VLOOKUP(DATE(2005,12,1),IGPM!A:B,2,1)/VLOOKUP(DATE(YEAR(F3034),MONTH(F3034),1),IGPM!A:B,2,1))*H3034</f>
        <v>55377.416493672252</v>
      </c>
      <c r="N3034" s="26" t="s">
        <v>3513</v>
      </c>
      <c r="O3034" s="26" t="s">
        <v>3514</v>
      </c>
      <c r="P3034" s="25">
        <v>0</v>
      </c>
      <c r="Q3034" s="25">
        <v>116941.95</v>
      </c>
      <c r="R3034" s="25">
        <v>197960.30414677688</v>
      </c>
      <c r="S3034" s="25">
        <v>0</v>
      </c>
      <c r="T3034" s="27">
        <v>197960.30414677688</v>
      </c>
    </row>
    <row r="3035" spans="1:20">
      <c r="A3035" s="28" t="s">
        <v>3590</v>
      </c>
      <c r="B3035" s="22" t="s">
        <v>3559</v>
      </c>
      <c r="C3035" s="22" t="s">
        <v>32</v>
      </c>
      <c r="D3035" s="22" t="s">
        <v>99</v>
      </c>
      <c r="E3035" s="22" t="s">
        <v>26</v>
      </c>
      <c r="F3035" s="23">
        <v>43465</v>
      </c>
      <c r="G3035" s="24" t="s">
        <v>27</v>
      </c>
      <c r="H3035" s="25">
        <v>10075.31</v>
      </c>
      <c r="I3035" s="25">
        <v>-2654.32</v>
      </c>
      <c r="J3035" s="25">
        <v>7420.99</v>
      </c>
      <c r="K3035" s="41">
        <f t="shared" si="98"/>
        <v>2018</v>
      </c>
      <c r="L3035" s="42">
        <f t="shared" si="97"/>
        <v>273.29874318092772</v>
      </c>
      <c r="M3035" s="39">
        <f>(VLOOKUP(DATE(2005,12,1),IGPM!A:B,2,1)/VLOOKUP(DATE(YEAR(F3035),MONTH(F3035),1),IGPM!A:B,2,1))*H3035</f>
        <v>4771.124803142593</v>
      </c>
      <c r="N3035" s="26" t="s">
        <v>3513</v>
      </c>
      <c r="O3035" s="26" t="s">
        <v>3514</v>
      </c>
      <c r="P3035" s="25">
        <v>0</v>
      </c>
      <c r="Q3035" s="25">
        <v>10075.31</v>
      </c>
      <c r="R3035" s="25">
        <v>17055.568442060892</v>
      </c>
      <c r="S3035" s="25">
        <v>0</v>
      </c>
      <c r="T3035" s="27">
        <v>17055.568442060892</v>
      </c>
    </row>
    <row r="3036" spans="1:20">
      <c r="A3036" s="28" t="s">
        <v>3591</v>
      </c>
      <c r="B3036" s="22" t="s">
        <v>3592</v>
      </c>
      <c r="C3036" s="22" t="s">
        <v>24</v>
      </c>
      <c r="D3036" s="22" t="s">
        <v>99</v>
      </c>
      <c r="E3036" s="22" t="s">
        <v>26</v>
      </c>
      <c r="F3036" s="23">
        <v>43465</v>
      </c>
      <c r="G3036" s="24" t="s">
        <v>27</v>
      </c>
      <c r="H3036" s="25">
        <v>244210.79</v>
      </c>
      <c r="I3036" s="25">
        <v>-105033.91</v>
      </c>
      <c r="J3036" s="25">
        <v>139176.88</v>
      </c>
      <c r="K3036" s="41">
        <f t="shared" si="98"/>
        <v>2018</v>
      </c>
      <c r="L3036" s="42">
        <f t="shared" si="97"/>
        <v>167.40476366156415</v>
      </c>
      <c r="M3036" s="39">
        <f>(VLOOKUP(DATE(2005,12,1),IGPM!A:B,2,1)/VLOOKUP(DATE(YEAR(F3036),MONTH(F3036),1),IGPM!A:B,2,1))*H3036</f>
        <v>115645.09254445245</v>
      </c>
      <c r="N3036" s="26" t="s">
        <v>3513</v>
      </c>
      <c r="O3036" s="26" t="s">
        <v>3514</v>
      </c>
      <c r="P3036" s="25">
        <v>0</v>
      </c>
      <c r="Q3036" s="25">
        <v>244210.79</v>
      </c>
      <c r="R3036" s="25">
        <v>413402.05344895192</v>
      </c>
      <c r="S3036" s="25">
        <v>0</v>
      </c>
      <c r="T3036" s="27">
        <v>413402.05344895192</v>
      </c>
    </row>
    <row r="3037" spans="1:20">
      <c r="A3037" s="28" t="s">
        <v>3593</v>
      </c>
      <c r="B3037" s="22" t="s">
        <v>68</v>
      </c>
      <c r="C3037" s="22" t="s">
        <v>69</v>
      </c>
      <c r="D3037" s="22" t="s">
        <v>99</v>
      </c>
      <c r="E3037" s="22" t="s">
        <v>26</v>
      </c>
      <c r="F3037" s="23">
        <v>43465</v>
      </c>
      <c r="G3037" s="24" t="s">
        <v>27</v>
      </c>
      <c r="H3037" s="25">
        <v>336926.56</v>
      </c>
      <c r="I3037" s="25">
        <v>-106121.8</v>
      </c>
      <c r="J3037" s="25">
        <v>230804.76</v>
      </c>
      <c r="K3037" s="41">
        <f t="shared" si="98"/>
        <v>2018</v>
      </c>
      <c r="L3037" s="42">
        <f t="shared" si="97"/>
        <v>228.59311018094306</v>
      </c>
      <c r="M3037" s="39">
        <f>(VLOOKUP(DATE(2005,12,1),IGPM!A:B,2,1)/VLOOKUP(DATE(YEAR(F3037),MONTH(F3037),1),IGPM!A:B,2,1))*H3037</f>
        <v>159550.2934652642</v>
      </c>
      <c r="N3037" s="26" t="s">
        <v>3513</v>
      </c>
      <c r="O3037" s="26" t="s">
        <v>3514</v>
      </c>
      <c r="P3037" s="25">
        <v>0</v>
      </c>
      <c r="Q3037" s="25">
        <v>336926.56</v>
      </c>
      <c r="R3037" s="25">
        <v>570352.0788966429</v>
      </c>
      <c r="S3037" s="25">
        <v>0</v>
      </c>
      <c r="T3037" s="27">
        <v>570352.0788966429</v>
      </c>
    </row>
    <row r="3038" spans="1:20">
      <c r="A3038" s="28" t="s">
        <v>3594</v>
      </c>
      <c r="B3038" s="22" t="s">
        <v>68</v>
      </c>
      <c r="C3038" s="22" t="s">
        <v>69</v>
      </c>
      <c r="D3038" s="22" t="s">
        <v>99</v>
      </c>
      <c r="E3038" s="22" t="s">
        <v>26</v>
      </c>
      <c r="F3038" s="23">
        <v>43465</v>
      </c>
      <c r="G3038" s="24" t="s">
        <v>27</v>
      </c>
      <c r="H3038" s="25">
        <v>267673.46999999997</v>
      </c>
      <c r="I3038" s="25">
        <v>-84309.14</v>
      </c>
      <c r="J3038" s="25">
        <v>183364.32999999996</v>
      </c>
      <c r="K3038" s="41">
        <f t="shared" si="98"/>
        <v>2018</v>
      </c>
      <c r="L3038" s="42">
        <f t="shared" si="97"/>
        <v>228.59312572753078</v>
      </c>
      <c r="M3038" s="39">
        <f>(VLOOKUP(DATE(2005,12,1),IGPM!A:B,2,1)/VLOOKUP(DATE(YEAR(F3038),MONTH(F3038),1),IGPM!A:B,2,1))*H3038</f>
        <v>126755.75559067113</v>
      </c>
      <c r="N3038" s="26" t="s">
        <v>3513</v>
      </c>
      <c r="O3038" s="26" t="s">
        <v>3514</v>
      </c>
      <c r="P3038" s="25">
        <v>0</v>
      </c>
      <c r="Q3038" s="25">
        <v>267673.46999999997</v>
      </c>
      <c r="R3038" s="25">
        <v>453119.8730072754</v>
      </c>
      <c r="S3038" s="25">
        <v>0</v>
      </c>
      <c r="T3038" s="27">
        <v>453119.8730072754</v>
      </c>
    </row>
    <row r="3039" spans="1:20">
      <c r="A3039" s="28" t="s">
        <v>3595</v>
      </c>
      <c r="B3039" s="22" t="s">
        <v>3550</v>
      </c>
      <c r="C3039" s="22" t="s">
        <v>172</v>
      </c>
      <c r="D3039" s="22" t="s">
        <v>99</v>
      </c>
      <c r="E3039" s="22" t="s">
        <v>26</v>
      </c>
      <c r="F3039" s="23">
        <v>43465</v>
      </c>
      <c r="G3039" s="24" t="s">
        <v>27</v>
      </c>
      <c r="H3039" s="25">
        <v>43171.56</v>
      </c>
      <c r="I3039" s="25">
        <v>-11749.12</v>
      </c>
      <c r="J3039" s="25">
        <v>31422.439999999995</v>
      </c>
      <c r="K3039" s="41">
        <f t="shared" si="98"/>
        <v>2018</v>
      </c>
      <c r="L3039" s="42">
        <f t="shared" si="97"/>
        <v>264.56043686676099</v>
      </c>
      <c r="M3039" s="39">
        <f>(VLOOKUP(DATE(2005,12,1),IGPM!A:B,2,1)/VLOOKUP(DATE(YEAR(F3039),MONTH(F3039),1),IGPM!A:B,2,1))*H3039</f>
        <v>20443.728352413837</v>
      </c>
      <c r="N3039" s="26" t="s">
        <v>3513</v>
      </c>
      <c r="O3039" s="26" t="s">
        <v>3514</v>
      </c>
      <c r="P3039" s="25">
        <v>0</v>
      </c>
      <c r="Q3039" s="25">
        <v>43171.56</v>
      </c>
      <c r="R3039" s="25">
        <v>73081.175301855546</v>
      </c>
      <c r="S3039" s="25">
        <v>0</v>
      </c>
      <c r="T3039" s="27">
        <v>73081.175301855546</v>
      </c>
    </row>
    <row r="3040" spans="1:20">
      <c r="A3040" s="28" t="s">
        <v>3596</v>
      </c>
      <c r="B3040" s="22" t="s">
        <v>3597</v>
      </c>
      <c r="C3040" s="22" t="s">
        <v>32</v>
      </c>
      <c r="D3040" s="22" t="s">
        <v>99</v>
      </c>
      <c r="E3040" s="22" t="s">
        <v>26</v>
      </c>
      <c r="F3040" s="23">
        <v>43465</v>
      </c>
      <c r="G3040" s="24" t="s">
        <v>27</v>
      </c>
      <c r="H3040" s="25">
        <v>9297.5499999999993</v>
      </c>
      <c r="I3040" s="25">
        <v>-2305.8000000000002</v>
      </c>
      <c r="J3040" s="25">
        <v>6991.7499999999991</v>
      </c>
      <c r="K3040" s="41">
        <f t="shared" si="98"/>
        <v>2018</v>
      </c>
      <c r="L3040" s="42">
        <f t="shared" si="97"/>
        <v>290.32162373145974</v>
      </c>
      <c r="M3040" s="39">
        <f>(VLOOKUP(DATE(2005,12,1),IGPM!A:B,2,1)/VLOOKUP(DATE(YEAR(F3040),MONTH(F3040),1),IGPM!A:B,2,1))*H3040</f>
        <v>4402.8195076338507</v>
      </c>
      <c r="N3040" s="26" t="s">
        <v>3513</v>
      </c>
      <c r="O3040" s="26" t="s">
        <v>3514</v>
      </c>
      <c r="P3040" s="25">
        <v>0</v>
      </c>
      <c r="Q3040" s="25">
        <v>9297.5499999999993</v>
      </c>
      <c r="R3040" s="25">
        <v>15738.969854871288</v>
      </c>
      <c r="S3040" s="25">
        <v>0</v>
      </c>
      <c r="T3040" s="27">
        <v>15738.969854871288</v>
      </c>
    </row>
    <row r="3041" spans="1:20">
      <c r="A3041" s="28" t="s">
        <v>3598</v>
      </c>
      <c r="B3041" s="22" t="s">
        <v>3599</v>
      </c>
      <c r="C3041" s="22" t="s">
        <v>32</v>
      </c>
      <c r="D3041" s="22" t="s">
        <v>99</v>
      </c>
      <c r="E3041" s="22" t="s">
        <v>26</v>
      </c>
      <c r="F3041" s="23">
        <v>43465</v>
      </c>
      <c r="G3041" s="24" t="s">
        <v>27</v>
      </c>
      <c r="H3041" s="25">
        <v>936637.21</v>
      </c>
      <c r="I3041" s="25">
        <v>-334240.09999999998</v>
      </c>
      <c r="J3041" s="25">
        <v>602397.11</v>
      </c>
      <c r="K3041" s="41">
        <f t="shared" si="98"/>
        <v>2018</v>
      </c>
      <c r="L3041" s="42">
        <f t="shared" si="97"/>
        <v>201.76477663811139</v>
      </c>
      <c r="M3041" s="39">
        <f>(VLOOKUP(DATE(2005,12,1),IGPM!A:B,2,1)/VLOOKUP(DATE(YEAR(F3041),MONTH(F3041),1),IGPM!A:B,2,1))*H3041</f>
        <v>443540.99518300459</v>
      </c>
      <c r="N3041" s="26" t="s">
        <v>3513</v>
      </c>
      <c r="O3041" s="26" t="s">
        <v>3514</v>
      </c>
      <c r="P3041" s="25">
        <v>0</v>
      </c>
      <c r="Q3041" s="25">
        <v>936637.21</v>
      </c>
      <c r="R3041" s="25">
        <v>1585547.2477309343</v>
      </c>
      <c r="S3041" s="25">
        <v>0</v>
      </c>
      <c r="T3041" s="27">
        <v>1585547.2477309343</v>
      </c>
    </row>
    <row r="3042" spans="1:20">
      <c r="A3042" s="28" t="s">
        <v>3600</v>
      </c>
      <c r="B3042" s="22" t="s">
        <v>3569</v>
      </c>
      <c r="C3042" s="22" t="s">
        <v>32</v>
      </c>
      <c r="D3042" s="22" t="s">
        <v>99</v>
      </c>
      <c r="E3042" s="22" t="s">
        <v>26</v>
      </c>
      <c r="F3042" s="23">
        <v>43465</v>
      </c>
      <c r="G3042" s="24" t="s">
        <v>27</v>
      </c>
      <c r="H3042" s="25">
        <v>3362.75</v>
      </c>
      <c r="I3042" s="25">
        <v>-1173.47</v>
      </c>
      <c r="J3042" s="25">
        <v>2189.2799999999997</v>
      </c>
      <c r="K3042" s="41">
        <f t="shared" si="98"/>
        <v>2018</v>
      </c>
      <c r="L3042" s="42">
        <f t="shared" si="97"/>
        <v>206.32653582963343</v>
      </c>
      <c r="M3042" s="39">
        <f>(VLOOKUP(DATE(2005,12,1),IGPM!A:B,2,1)/VLOOKUP(DATE(YEAR(F3042),MONTH(F3042),1),IGPM!A:B,2,1))*H3042</f>
        <v>1592.4174970068173</v>
      </c>
      <c r="N3042" s="26" t="s">
        <v>3513</v>
      </c>
      <c r="O3042" s="26" t="s">
        <v>3514</v>
      </c>
      <c r="P3042" s="25">
        <v>0</v>
      </c>
      <c r="Q3042" s="25">
        <v>3362.75</v>
      </c>
      <c r="R3042" s="25">
        <v>5692.4911271752699</v>
      </c>
      <c r="S3042" s="25">
        <v>0</v>
      </c>
      <c r="T3042" s="27">
        <v>5692.4911271752699</v>
      </c>
    </row>
    <row r="3043" spans="1:20">
      <c r="A3043" s="28" t="s">
        <v>3601</v>
      </c>
      <c r="B3043" s="22" t="s">
        <v>3602</v>
      </c>
      <c r="C3043" s="22" t="s">
        <v>69</v>
      </c>
      <c r="D3043" s="22" t="s">
        <v>99</v>
      </c>
      <c r="E3043" s="22" t="s">
        <v>26</v>
      </c>
      <c r="F3043" s="23">
        <v>43465</v>
      </c>
      <c r="G3043" s="24" t="s">
        <v>27</v>
      </c>
      <c r="H3043" s="25">
        <v>14947.58</v>
      </c>
      <c r="I3043" s="25">
        <v>-4743.37</v>
      </c>
      <c r="J3043" s="25">
        <v>10204.209999999999</v>
      </c>
      <c r="K3043" s="41">
        <f t="shared" si="98"/>
        <v>2018</v>
      </c>
      <c r="L3043" s="42">
        <f t="shared" si="97"/>
        <v>226.89053563183978</v>
      </c>
      <c r="M3043" s="39">
        <f>(VLOOKUP(DATE(2005,12,1),IGPM!A:B,2,1)/VLOOKUP(DATE(YEAR(F3043),MONTH(F3043),1),IGPM!A:B,2,1))*H3043</f>
        <v>7078.3697657896546</v>
      </c>
      <c r="N3043" s="26" t="s">
        <v>3513</v>
      </c>
      <c r="O3043" s="26" t="s">
        <v>3514</v>
      </c>
      <c r="P3043" s="25">
        <v>0</v>
      </c>
      <c r="Q3043" s="25">
        <v>14947.58</v>
      </c>
      <c r="R3043" s="25">
        <v>25303.387561591706</v>
      </c>
      <c r="S3043" s="25">
        <v>0</v>
      </c>
      <c r="T3043" s="27">
        <v>25303.387561591706</v>
      </c>
    </row>
    <row r="3044" spans="1:20">
      <c r="A3044" s="28" t="s">
        <v>3603</v>
      </c>
      <c r="B3044" s="22" t="s">
        <v>3602</v>
      </c>
      <c r="C3044" s="22" t="s">
        <v>69</v>
      </c>
      <c r="D3044" s="22" t="s">
        <v>99</v>
      </c>
      <c r="E3044" s="22" t="s">
        <v>26</v>
      </c>
      <c r="F3044" s="23">
        <v>43465</v>
      </c>
      <c r="G3044" s="24" t="s">
        <v>27</v>
      </c>
      <c r="H3044" s="25">
        <v>14947.58</v>
      </c>
      <c r="I3044" s="25">
        <v>-4743.37</v>
      </c>
      <c r="J3044" s="25">
        <v>10204.209999999999</v>
      </c>
      <c r="K3044" s="41">
        <f t="shared" si="98"/>
        <v>2018</v>
      </c>
      <c r="L3044" s="42">
        <f t="shared" si="97"/>
        <v>226.89053563183978</v>
      </c>
      <c r="M3044" s="39">
        <f>(VLOOKUP(DATE(2005,12,1),IGPM!A:B,2,1)/VLOOKUP(DATE(YEAR(F3044),MONTH(F3044),1),IGPM!A:B,2,1))*H3044</f>
        <v>7078.3697657896546</v>
      </c>
      <c r="N3044" s="26" t="s">
        <v>3513</v>
      </c>
      <c r="O3044" s="26" t="s">
        <v>3514</v>
      </c>
      <c r="P3044" s="25">
        <v>0</v>
      </c>
      <c r="Q3044" s="25">
        <v>14947.58</v>
      </c>
      <c r="R3044" s="25">
        <v>25303.387561591706</v>
      </c>
      <c r="S3044" s="25">
        <v>0</v>
      </c>
      <c r="T3044" s="27">
        <v>25303.387561591706</v>
      </c>
    </row>
    <row r="3045" spans="1:20">
      <c r="A3045" s="28" t="s">
        <v>3604</v>
      </c>
      <c r="B3045" s="22" t="s">
        <v>3605</v>
      </c>
      <c r="C3045" s="22" t="s">
        <v>172</v>
      </c>
      <c r="D3045" s="22" t="s">
        <v>99</v>
      </c>
      <c r="E3045" s="22" t="s">
        <v>26</v>
      </c>
      <c r="F3045" s="23">
        <v>43465</v>
      </c>
      <c r="G3045" s="24" t="s">
        <v>27</v>
      </c>
      <c r="H3045" s="25">
        <v>190753.63</v>
      </c>
      <c r="I3045" s="25">
        <v>-60532.49</v>
      </c>
      <c r="J3045" s="25">
        <v>130221.14000000001</v>
      </c>
      <c r="K3045" s="41">
        <f t="shared" si="98"/>
        <v>2018</v>
      </c>
      <c r="L3045" s="42">
        <f t="shared" si="97"/>
        <v>226.89073851083941</v>
      </c>
      <c r="M3045" s="39">
        <f>(VLOOKUP(DATE(2005,12,1),IGPM!A:B,2,1)/VLOOKUP(DATE(YEAR(F3045),MONTH(F3045),1),IGPM!A:B,2,1))*H3045</f>
        <v>90330.657357687771</v>
      </c>
      <c r="N3045" s="26" t="s">
        <v>3513</v>
      </c>
      <c r="O3045" s="26" t="s">
        <v>3514</v>
      </c>
      <c r="P3045" s="25">
        <v>0</v>
      </c>
      <c r="Q3045" s="25">
        <v>190753.63</v>
      </c>
      <c r="R3045" s="25">
        <v>322909.32904660603</v>
      </c>
      <c r="S3045" s="25">
        <v>0</v>
      </c>
      <c r="T3045" s="27">
        <v>322909.32904660603</v>
      </c>
    </row>
    <row r="3046" spans="1:20">
      <c r="A3046" s="28" t="s">
        <v>3606</v>
      </c>
      <c r="B3046" s="22" t="s">
        <v>3607</v>
      </c>
      <c r="C3046" s="22" t="s">
        <v>32</v>
      </c>
      <c r="D3046" s="22" t="s">
        <v>99</v>
      </c>
      <c r="E3046" s="22" t="s">
        <v>26</v>
      </c>
      <c r="F3046" s="23">
        <v>43465</v>
      </c>
      <c r="G3046" s="24" t="s">
        <v>27</v>
      </c>
      <c r="H3046" s="25">
        <v>254186.34</v>
      </c>
      <c r="I3046" s="25">
        <v>-126366.92</v>
      </c>
      <c r="J3046" s="25">
        <v>127819.42</v>
      </c>
      <c r="K3046" s="41">
        <f t="shared" si="98"/>
        <v>2018</v>
      </c>
      <c r="L3046" s="42">
        <f t="shared" si="97"/>
        <v>144.82759000535901</v>
      </c>
      <c r="M3046" s="39">
        <f>(VLOOKUP(DATE(2005,12,1),IGPM!A:B,2,1)/VLOOKUP(DATE(YEAR(F3046),MONTH(F3046),1),IGPM!A:B,2,1))*H3046</f>
        <v>120368.97637829866</v>
      </c>
      <c r="N3046" s="26" t="s">
        <v>3513</v>
      </c>
      <c r="O3046" s="26" t="s">
        <v>3514</v>
      </c>
      <c r="P3046" s="25">
        <v>0</v>
      </c>
      <c r="Q3046" s="25">
        <v>254186.34</v>
      </c>
      <c r="R3046" s="25">
        <v>430288.74733451975</v>
      </c>
      <c r="S3046" s="25">
        <v>0</v>
      </c>
      <c r="T3046" s="27">
        <v>430288.74733451975</v>
      </c>
    </row>
    <row r="3047" spans="1:20">
      <c r="A3047" s="28" t="s">
        <v>3608</v>
      </c>
      <c r="B3047" s="22" t="s">
        <v>3607</v>
      </c>
      <c r="C3047" s="22" t="s">
        <v>32</v>
      </c>
      <c r="D3047" s="22" t="s">
        <v>99</v>
      </c>
      <c r="E3047" s="22" t="s">
        <v>26</v>
      </c>
      <c r="F3047" s="23">
        <v>43465</v>
      </c>
      <c r="G3047" s="24" t="s">
        <v>27</v>
      </c>
      <c r="H3047" s="25">
        <v>254186.34</v>
      </c>
      <c r="I3047" s="25">
        <v>-126366.92</v>
      </c>
      <c r="J3047" s="25">
        <v>127819.42</v>
      </c>
      <c r="K3047" s="41">
        <f t="shared" si="98"/>
        <v>2018</v>
      </c>
      <c r="L3047" s="42">
        <f t="shared" si="97"/>
        <v>144.82759000535901</v>
      </c>
      <c r="M3047" s="39">
        <f>(VLOOKUP(DATE(2005,12,1),IGPM!A:B,2,1)/VLOOKUP(DATE(YEAR(F3047),MONTH(F3047),1),IGPM!A:B,2,1))*H3047</f>
        <v>120368.97637829866</v>
      </c>
      <c r="N3047" s="26" t="s">
        <v>3513</v>
      </c>
      <c r="O3047" s="26" t="s">
        <v>3514</v>
      </c>
      <c r="P3047" s="25">
        <v>0</v>
      </c>
      <c r="Q3047" s="25">
        <v>254186.34</v>
      </c>
      <c r="R3047" s="25">
        <v>430288.74733451975</v>
      </c>
      <c r="S3047" s="25">
        <v>0</v>
      </c>
      <c r="T3047" s="27">
        <v>430288.74733451975</v>
      </c>
    </row>
    <row r="3048" spans="1:20">
      <c r="A3048" s="28" t="s">
        <v>3609</v>
      </c>
      <c r="B3048" s="22" t="s">
        <v>3610</v>
      </c>
      <c r="C3048" s="22" t="s">
        <v>69</v>
      </c>
      <c r="D3048" s="22" t="s">
        <v>99</v>
      </c>
      <c r="E3048" s="22" t="s">
        <v>26</v>
      </c>
      <c r="F3048" s="23">
        <v>43465</v>
      </c>
      <c r="G3048" s="24" t="s">
        <v>27</v>
      </c>
      <c r="H3048" s="25">
        <v>686849.65</v>
      </c>
      <c r="I3048" s="25">
        <v>-168746.78</v>
      </c>
      <c r="J3048" s="25">
        <v>518102.87</v>
      </c>
      <c r="K3048" s="41">
        <f t="shared" si="98"/>
        <v>2018</v>
      </c>
      <c r="L3048" s="42">
        <f t="shared" si="97"/>
        <v>293.06144271315873</v>
      </c>
      <c r="M3048" s="39">
        <f>(VLOOKUP(DATE(2005,12,1),IGPM!A:B,2,1)/VLOOKUP(DATE(YEAR(F3048),MONTH(F3048),1),IGPM!A:B,2,1))*H3048</f>
        <v>325255.04437529063</v>
      </c>
      <c r="N3048" s="26" t="s">
        <v>3513</v>
      </c>
      <c r="O3048" s="26" t="s">
        <v>3514</v>
      </c>
      <c r="P3048" s="25">
        <v>0</v>
      </c>
      <c r="Q3048" s="25">
        <v>686849.65</v>
      </c>
      <c r="R3048" s="25">
        <v>1162704.7917116762</v>
      </c>
      <c r="S3048" s="25">
        <v>0</v>
      </c>
      <c r="T3048" s="27">
        <v>1162704.7917116762</v>
      </c>
    </row>
    <row r="3049" spans="1:20">
      <c r="A3049" s="28" t="s">
        <v>3611</v>
      </c>
      <c r="B3049" s="22" t="s">
        <v>3610</v>
      </c>
      <c r="C3049" s="22" t="s">
        <v>69</v>
      </c>
      <c r="D3049" s="22" t="s">
        <v>99</v>
      </c>
      <c r="E3049" s="22" t="s">
        <v>26</v>
      </c>
      <c r="F3049" s="23">
        <v>43465</v>
      </c>
      <c r="G3049" s="24" t="s">
        <v>27</v>
      </c>
      <c r="H3049" s="25">
        <v>686849.65</v>
      </c>
      <c r="I3049" s="25">
        <v>-186925.82</v>
      </c>
      <c r="J3049" s="25">
        <v>499923.83</v>
      </c>
      <c r="K3049" s="41">
        <f t="shared" si="98"/>
        <v>2018</v>
      </c>
      <c r="L3049" s="42">
        <f t="shared" si="97"/>
        <v>264.56042723257815</v>
      </c>
      <c r="M3049" s="39">
        <f>(VLOOKUP(DATE(2005,12,1),IGPM!A:B,2,1)/VLOOKUP(DATE(YEAR(F3049),MONTH(F3049),1),IGPM!A:B,2,1))*H3049</f>
        <v>325255.04437529063</v>
      </c>
      <c r="N3049" s="26" t="s">
        <v>3513</v>
      </c>
      <c r="O3049" s="26" t="s">
        <v>3514</v>
      </c>
      <c r="P3049" s="25">
        <v>0</v>
      </c>
      <c r="Q3049" s="25">
        <v>686849.65</v>
      </c>
      <c r="R3049" s="25">
        <v>1162704.7917116762</v>
      </c>
      <c r="S3049" s="25">
        <v>0</v>
      </c>
      <c r="T3049" s="27">
        <v>1162704.7917116762</v>
      </c>
    </row>
    <row r="3050" spans="1:20">
      <c r="A3050" s="28" t="s">
        <v>3612</v>
      </c>
      <c r="B3050" s="22" t="s">
        <v>3610</v>
      </c>
      <c r="C3050" s="22" t="s">
        <v>69</v>
      </c>
      <c r="D3050" s="22" t="s">
        <v>99</v>
      </c>
      <c r="E3050" s="22" t="s">
        <v>26</v>
      </c>
      <c r="F3050" s="23">
        <v>43465</v>
      </c>
      <c r="G3050" s="24" t="s">
        <v>27</v>
      </c>
      <c r="H3050" s="25">
        <v>686849.65</v>
      </c>
      <c r="I3050" s="25">
        <v>-168746.78</v>
      </c>
      <c r="J3050" s="25">
        <v>518102.87</v>
      </c>
      <c r="K3050" s="41">
        <f t="shared" si="98"/>
        <v>2018</v>
      </c>
      <c r="L3050" s="42">
        <f t="shared" si="97"/>
        <v>293.06144271315873</v>
      </c>
      <c r="M3050" s="39">
        <f>(VLOOKUP(DATE(2005,12,1),IGPM!A:B,2,1)/VLOOKUP(DATE(YEAR(F3050),MONTH(F3050),1),IGPM!A:B,2,1))*H3050</f>
        <v>325255.04437529063</v>
      </c>
      <c r="N3050" s="26" t="s">
        <v>3513</v>
      </c>
      <c r="O3050" s="26" t="s">
        <v>3514</v>
      </c>
      <c r="P3050" s="25">
        <v>0</v>
      </c>
      <c r="Q3050" s="25">
        <v>686849.65</v>
      </c>
      <c r="R3050" s="25">
        <v>1162704.7917116762</v>
      </c>
      <c r="S3050" s="25">
        <v>0</v>
      </c>
      <c r="T3050" s="27">
        <v>1162704.7917116762</v>
      </c>
    </row>
    <row r="3051" spans="1:20">
      <c r="A3051" s="28" t="s">
        <v>3613</v>
      </c>
      <c r="B3051" s="22" t="s">
        <v>3610</v>
      </c>
      <c r="C3051" s="22" t="s">
        <v>69</v>
      </c>
      <c r="D3051" s="22" t="s">
        <v>99</v>
      </c>
      <c r="E3051" s="22" t="s">
        <v>26</v>
      </c>
      <c r="F3051" s="23">
        <v>43465</v>
      </c>
      <c r="G3051" s="24" t="s">
        <v>27</v>
      </c>
      <c r="H3051" s="25">
        <v>686849.65</v>
      </c>
      <c r="I3051" s="25">
        <v>-168746.78</v>
      </c>
      <c r="J3051" s="25">
        <v>518102.87</v>
      </c>
      <c r="K3051" s="41">
        <f t="shared" si="98"/>
        <v>2018</v>
      </c>
      <c r="L3051" s="42">
        <f t="shared" si="97"/>
        <v>293.06144271315873</v>
      </c>
      <c r="M3051" s="39">
        <f>(VLOOKUP(DATE(2005,12,1),IGPM!A:B,2,1)/VLOOKUP(DATE(YEAR(F3051),MONTH(F3051),1),IGPM!A:B,2,1))*H3051</f>
        <v>325255.04437529063</v>
      </c>
      <c r="N3051" s="26" t="s">
        <v>3513</v>
      </c>
      <c r="O3051" s="26" t="s">
        <v>3514</v>
      </c>
      <c r="P3051" s="25">
        <v>0</v>
      </c>
      <c r="Q3051" s="25">
        <v>686849.65</v>
      </c>
      <c r="R3051" s="25">
        <v>1162704.7917116762</v>
      </c>
      <c r="S3051" s="25">
        <v>0</v>
      </c>
      <c r="T3051" s="27">
        <v>1162704.7917116762</v>
      </c>
    </row>
    <row r="3052" spans="1:20">
      <c r="A3052" s="28" t="s">
        <v>3614</v>
      </c>
      <c r="B3052" s="22" t="s">
        <v>3615</v>
      </c>
      <c r="C3052" s="22" t="s">
        <v>32</v>
      </c>
      <c r="D3052" s="22" t="s">
        <v>99</v>
      </c>
      <c r="E3052" s="22" t="s">
        <v>26</v>
      </c>
      <c r="F3052" s="23">
        <v>43465</v>
      </c>
      <c r="G3052" s="24" t="s">
        <v>27</v>
      </c>
      <c r="H3052" s="25">
        <v>337991.82</v>
      </c>
      <c r="I3052" s="25">
        <v>-107846.07</v>
      </c>
      <c r="J3052" s="25">
        <v>230145.75</v>
      </c>
      <c r="K3052" s="41">
        <f t="shared" si="98"/>
        <v>2018</v>
      </c>
      <c r="L3052" s="42">
        <f t="shared" si="97"/>
        <v>225.64949320823649</v>
      </c>
      <c r="M3052" s="39">
        <f>(VLOOKUP(DATE(2005,12,1),IGPM!A:B,2,1)/VLOOKUP(DATE(YEAR(F3052),MONTH(F3052),1),IGPM!A:B,2,1))*H3052</f>
        <v>160054.74329438072</v>
      </c>
      <c r="N3052" s="26" t="s">
        <v>3513</v>
      </c>
      <c r="O3052" s="26" t="s">
        <v>3514</v>
      </c>
      <c r="P3052" s="25">
        <v>0</v>
      </c>
      <c r="Q3052" s="25">
        <v>337991.82</v>
      </c>
      <c r="R3052" s="25">
        <v>572155.3598714805</v>
      </c>
      <c r="S3052" s="25">
        <v>0</v>
      </c>
      <c r="T3052" s="27">
        <v>572155.3598714805</v>
      </c>
    </row>
    <row r="3053" spans="1:20">
      <c r="A3053" s="28" t="s">
        <v>3616</v>
      </c>
      <c r="B3053" s="22" t="s">
        <v>3599</v>
      </c>
      <c r="C3053" s="22" t="s">
        <v>32</v>
      </c>
      <c r="D3053" s="22" t="s">
        <v>99</v>
      </c>
      <c r="E3053" s="22" t="s">
        <v>26</v>
      </c>
      <c r="F3053" s="23">
        <v>43465</v>
      </c>
      <c r="G3053" s="24" t="s">
        <v>27</v>
      </c>
      <c r="H3053" s="25">
        <v>936637.21</v>
      </c>
      <c r="I3053" s="25">
        <v>-298861.23</v>
      </c>
      <c r="J3053" s="25">
        <v>637775.98</v>
      </c>
      <c r="K3053" s="41">
        <f t="shared" si="98"/>
        <v>2018</v>
      </c>
      <c r="L3053" s="42">
        <f t="shared" si="97"/>
        <v>225.64947323545448</v>
      </c>
      <c r="M3053" s="39">
        <f>(VLOOKUP(DATE(2005,12,1),IGPM!A:B,2,1)/VLOOKUP(DATE(YEAR(F3053),MONTH(F3053),1),IGPM!A:B,2,1))*H3053</f>
        <v>443540.99518300459</v>
      </c>
      <c r="N3053" s="26" t="s">
        <v>3513</v>
      </c>
      <c r="O3053" s="26" t="s">
        <v>3514</v>
      </c>
      <c r="P3053" s="25">
        <v>0</v>
      </c>
      <c r="Q3053" s="25">
        <v>936637.21</v>
      </c>
      <c r="R3053" s="25">
        <v>1585547.2477309343</v>
      </c>
      <c r="S3053" s="25">
        <v>0</v>
      </c>
      <c r="T3053" s="27">
        <v>1585547.2477309343</v>
      </c>
    </row>
    <row r="3054" spans="1:20">
      <c r="A3054" s="28" t="s">
        <v>3617</v>
      </c>
      <c r="B3054" s="22" t="s">
        <v>3618</v>
      </c>
      <c r="C3054" s="22" t="s">
        <v>32</v>
      </c>
      <c r="D3054" s="22" t="s">
        <v>99</v>
      </c>
      <c r="E3054" s="22" t="s">
        <v>26</v>
      </c>
      <c r="F3054" s="23">
        <v>43465</v>
      </c>
      <c r="G3054" s="24" t="s">
        <v>27</v>
      </c>
      <c r="H3054" s="25">
        <v>12076.51</v>
      </c>
      <c r="I3054" s="25">
        <v>-3181.55</v>
      </c>
      <c r="J3054" s="25">
        <v>8894.9599999999991</v>
      </c>
      <c r="K3054" s="41">
        <f t="shared" si="98"/>
        <v>2018</v>
      </c>
      <c r="L3054" s="42">
        <f t="shared" si="97"/>
        <v>273.29720419292471</v>
      </c>
      <c r="M3054" s="39">
        <f>(VLOOKUP(DATE(2005,12,1),IGPM!A:B,2,1)/VLOOKUP(DATE(YEAR(F3054),MONTH(F3054),1),IGPM!A:B,2,1))*H3054</f>
        <v>5718.7854662933014</v>
      </c>
      <c r="N3054" s="26" t="s">
        <v>3513</v>
      </c>
      <c r="O3054" s="26" t="s">
        <v>3514</v>
      </c>
      <c r="P3054" s="25">
        <v>0</v>
      </c>
      <c r="Q3054" s="25">
        <v>12076.51</v>
      </c>
      <c r="R3054" s="25">
        <v>20443.216421751069</v>
      </c>
      <c r="S3054" s="25">
        <v>0</v>
      </c>
      <c r="T3054" s="27">
        <v>20443.216421751069</v>
      </c>
    </row>
    <row r="3055" spans="1:20">
      <c r="A3055" s="28" t="s">
        <v>3619</v>
      </c>
      <c r="B3055" s="22" t="s">
        <v>3618</v>
      </c>
      <c r="C3055" s="22" t="s">
        <v>32</v>
      </c>
      <c r="D3055" s="22" t="s">
        <v>99</v>
      </c>
      <c r="E3055" s="22" t="s">
        <v>26</v>
      </c>
      <c r="F3055" s="23">
        <v>43465</v>
      </c>
      <c r="G3055" s="24" t="s">
        <v>27</v>
      </c>
      <c r="H3055" s="25">
        <v>12076.51</v>
      </c>
      <c r="I3055" s="25">
        <v>-4214.29</v>
      </c>
      <c r="J3055" s="25">
        <v>7862.22</v>
      </c>
      <c r="K3055" s="41">
        <f t="shared" si="98"/>
        <v>2018</v>
      </c>
      <c r="L3055" s="42">
        <f t="shared" si="97"/>
        <v>206.32389322993907</v>
      </c>
      <c r="M3055" s="39">
        <f>(VLOOKUP(DATE(2005,12,1),IGPM!A:B,2,1)/VLOOKUP(DATE(YEAR(F3055),MONTH(F3055),1),IGPM!A:B,2,1))*H3055</f>
        <v>5718.7854662933014</v>
      </c>
      <c r="N3055" s="26" t="s">
        <v>3513</v>
      </c>
      <c r="O3055" s="26" t="s">
        <v>3514</v>
      </c>
      <c r="P3055" s="25">
        <v>0</v>
      </c>
      <c r="Q3055" s="25">
        <v>12076.51</v>
      </c>
      <c r="R3055" s="25">
        <v>20443.216421751069</v>
      </c>
      <c r="S3055" s="25">
        <v>0</v>
      </c>
      <c r="T3055" s="27">
        <v>20443.216421751069</v>
      </c>
    </row>
    <row r="3056" spans="1:20">
      <c r="A3056" s="28" t="s">
        <v>3620</v>
      </c>
      <c r="B3056" s="22" t="s">
        <v>3621</v>
      </c>
      <c r="C3056" s="22" t="s">
        <v>32</v>
      </c>
      <c r="D3056" s="22" t="s">
        <v>99</v>
      </c>
      <c r="E3056" s="22" t="s">
        <v>26</v>
      </c>
      <c r="F3056" s="23">
        <v>43465</v>
      </c>
      <c r="G3056" s="24" t="s">
        <v>27</v>
      </c>
      <c r="H3056" s="25">
        <v>15060.11</v>
      </c>
      <c r="I3056" s="25">
        <v>-5255.47</v>
      </c>
      <c r="J3056" s="25">
        <v>9804.64</v>
      </c>
      <c r="K3056" s="41">
        <f t="shared" si="98"/>
        <v>2018</v>
      </c>
      <c r="L3056" s="42">
        <f t="shared" si="97"/>
        <v>206.32368180200814</v>
      </c>
      <c r="M3056" s="39">
        <f>(VLOOKUP(DATE(2005,12,1),IGPM!A:B,2,1)/VLOOKUP(DATE(YEAR(F3056),MONTH(F3056),1),IGPM!A:B,2,1))*H3056</f>
        <v>7131.6579201092381</v>
      </c>
      <c r="N3056" s="26" t="s">
        <v>3513</v>
      </c>
      <c r="O3056" s="26" t="s">
        <v>3514</v>
      </c>
      <c r="P3056" s="25">
        <v>0</v>
      </c>
      <c r="Q3056" s="25">
        <v>15060.11</v>
      </c>
      <c r="R3056" s="25">
        <v>25493.879280137848</v>
      </c>
      <c r="S3056" s="25">
        <v>0</v>
      </c>
      <c r="T3056" s="27">
        <v>25493.879280137848</v>
      </c>
    </row>
    <row r="3057" spans="1:20">
      <c r="A3057" s="28" t="s">
        <v>3622</v>
      </c>
      <c r="B3057" s="22" t="s">
        <v>3621</v>
      </c>
      <c r="C3057" s="22" t="s">
        <v>32</v>
      </c>
      <c r="D3057" s="22" t="s">
        <v>99</v>
      </c>
      <c r="E3057" s="22" t="s">
        <v>26</v>
      </c>
      <c r="F3057" s="23">
        <v>43465</v>
      </c>
      <c r="G3057" s="24" t="s">
        <v>27</v>
      </c>
      <c r="H3057" s="25">
        <v>15060.11</v>
      </c>
      <c r="I3057" s="25">
        <v>-5255.47</v>
      </c>
      <c r="J3057" s="25">
        <v>9804.64</v>
      </c>
      <c r="K3057" s="41">
        <f t="shared" si="98"/>
        <v>2018</v>
      </c>
      <c r="L3057" s="42">
        <f t="shared" si="97"/>
        <v>206.32368180200814</v>
      </c>
      <c r="M3057" s="39">
        <f>(VLOOKUP(DATE(2005,12,1),IGPM!A:B,2,1)/VLOOKUP(DATE(YEAR(F3057),MONTH(F3057),1),IGPM!A:B,2,1))*H3057</f>
        <v>7131.6579201092381</v>
      </c>
      <c r="N3057" s="26" t="s">
        <v>3513</v>
      </c>
      <c r="O3057" s="26" t="s">
        <v>3514</v>
      </c>
      <c r="P3057" s="25">
        <v>0</v>
      </c>
      <c r="Q3057" s="25">
        <v>15060.11</v>
      </c>
      <c r="R3057" s="25">
        <v>25493.879280137848</v>
      </c>
      <c r="S3057" s="25">
        <v>0</v>
      </c>
      <c r="T3057" s="27">
        <v>25493.879280137848</v>
      </c>
    </row>
    <row r="3058" spans="1:20">
      <c r="A3058" s="28" t="s">
        <v>3623</v>
      </c>
      <c r="B3058" s="22" t="s">
        <v>3621</v>
      </c>
      <c r="C3058" s="22" t="s">
        <v>32</v>
      </c>
      <c r="D3058" s="22" t="s">
        <v>99</v>
      </c>
      <c r="E3058" s="22" t="s">
        <v>26</v>
      </c>
      <c r="F3058" s="23">
        <v>43465</v>
      </c>
      <c r="G3058" s="24" t="s">
        <v>27</v>
      </c>
      <c r="H3058" s="25">
        <v>8524.59</v>
      </c>
      <c r="I3058" s="25">
        <v>-2974.8</v>
      </c>
      <c r="J3058" s="25">
        <v>5549.79</v>
      </c>
      <c r="K3058" s="41">
        <f t="shared" si="98"/>
        <v>2018</v>
      </c>
      <c r="L3058" s="42">
        <f t="shared" si="97"/>
        <v>206.32327551432027</v>
      </c>
      <c r="M3058" s="39">
        <f>(VLOOKUP(DATE(2005,12,1),IGPM!A:B,2,1)/VLOOKUP(DATE(YEAR(F3058),MONTH(F3058),1),IGPM!A:B,2,1))*H3058</f>
        <v>4036.7872339036039</v>
      </c>
      <c r="N3058" s="26" t="s">
        <v>3513</v>
      </c>
      <c r="O3058" s="26" t="s">
        <v>3514</v>
      </c>
      <c r="P3058" s="25">
        <v>0</v>
      </c>
      <c r="Q3058" s="25">
        <v>8524.59</v>
      </c>
      <c r="R3058" s="25">
        <v>14430.496747545025</v>
      </c>
      <c r="S3058" s="25">
        <v>0</v>
      </c>
      <c r="T3058" s="27">
        <v>14430.496747545025</v>
      </c>
    </row>
    <row r="3059" spans="1:20">
      <c r="A3059" s="28" t="s">
        <v>3624</v>
      </c>
      <c r="B3059" s="22" t="s">
        <v>3618</v>
      </c>
      <c r="C3059" s="22" t="s">
        <v>32</v>
      </c>
      <c r="D3059" s="22" t="s">
        <v>99</v>
      </c>
      <c r="E3059" s="22" t="s">
        <v>26</v>
      </c>
      <c r="F3059" s="23">
        <v>43465</v>
      </c>
      <c r="G3059" s="24" t="s">
        <v>27</v>
      </c>
      <c r="H3059" s="25">
        <v>8524.59</v>
      </c>
      <c r="I3059" s="25">
        <v>-2974.8</v>
      </c>
      <c r="J3059" s="25">
        <v>5549.79</v>
      </c>
      <c r="K3059" s="41">
        <f t="shared" si="98"/>
        <v>2018</v>
      </c>
      <c r="L3059" s="42">
        <f t="shared" si="97"/>
        <v>206.32327551432027</v>
      </c>
      <c r="M3059" s="39">
        <f>(VLOOKUP(DATE(2005,12,1),IGPM!A:B,2,1)/VLOOKUP(DATE(YEAR(F3059),MONTH(F3059),1),IGPM!A:B,2,1))*H3059</f>
        <v>4036.7872339036039</v>
      </c>
      <c r="N3059" s="26" t="s">
        <v>3513</v>
      </c>
      <c r="O3059" s="26" t="s">
        <v>3514</v>
      </c>
      <c r="P3059" s="25">
        <v>0</v>
      </c>
      <c r="Q3059" s="25">
        <v>8524.59</v>
      </c>
      <c r="R3059" s="25">
        <v>14430.496747545025</v>
      </c>
      <c r="S3059" s="25">
        <v>0</v>
      </c>
      <c r="T3059" s="27">
        <v>14430.496747545025</v>
      </c>
    </row>
    <row r="3060" spans="1:20">
      <c r="A3060" s="28" t="s">
        <v>3625</v>
      </c>
      <c r="B3060" s="22" t="s">
        <v>3615</v>
      </c>
      <c r="C3060" s="22" t="s">
        <v>32</v>
      </c>
      <c r="D3060" s="22" t="s">
        <v>99</v>
      </c>
      <c r="E3060" s="22" t="s">
        <v>26</v>
      </c>
      <c r="F3060" s="23">
        <v>43465</v>
      </c>
      <c r="G3060" s="24" t="s">
        <v>27</v>
      </c>
      <c r="H3060" s="25">
        <v>337991.82</v>
      </c>
      <c r="I3060" s="25">
        <v>-107846.07</v>
      </c>
      <c r="J3060" s="25">
        <v>230145.75</v>
      </c>
      <c r="K3060" s="41">
        <f t="shared" si="98"/>
        <v>2018</v>
      </c>
      <c r="L3060" s="42">
        <f t="shared" si="97"/>
        <v>225.64949320823649</v>
      </c>
      <c r="M3060" s="39">
        <f>(VLOOKUP(DATE(2005,12,1),IGPM!A:B,2,1)/VLOOKUP(DATE(YEAR(F3060),MONTH(F3060),1),IGPM!A:B,2,1))*H3060</f>
        <v>160054.74329438072</v>
      </c>
      <c r="N3060" s="26" t="s">
        <v>3513</v>
      </c>
      <c r="O3060" s="26" t="s">
        <v>3514</v>
      </c>
      <c r="P3060" s="25">
        <v>0</v>
      </c>
      <c r="Q3060" s="25">
        <v>337991.82</v>
      </c>
      <c r="R3060" s="25">
        <v>572155.3598714805</v>
      </c>
      <c r="S3060" s="25">
        <v>0</v>
      </c>
      <c r="T3060" s="27">
        <v>572155.3598714805</v>
      </c>
    </row>
    <row r="3061" spans="1:20">
      <c r="A3061" s="28" t="s">
        <v>3626</v>
      </c>
      <c r="B3061" s="22" t="s">
        <v>3618</v>
      </c>
      <c r="C3061" s="22" t="s">
        <v>32</v>
      </c>
      <c r="D3061" s="22" t="s">
        <v>99</v>
      </c>
      <c r="E3061" s="22" t="s">
        <v>26</v>
      </c>
      <c r="F3061" s="23">
        <v>43465</v>
      </c>
      <c r="G3061" s="24" t="s">
        <v>27</v>
      </c>
      <c r="H3061" s="25">
        <v>12076.51</v>
      </c>
      <c r="I3061" s="25">
        <v>-4214.29</v>
      </c>
      <c r="J3061" s="25">
        <v>7862.22</v>
      </c>
      <c r="K3061" s="41">
        <f t="shared" si="98"/>
        <v>2018</v>
      </c>
      <c r="L3061" s="42">
        <f t="shared" si="97"/>
        <v>206.32389322993907</v>
      </c>
      <c r="M3061" s="39">
        <f>(VLOOKUP(DATE(2005,12,1),IGPM!A:B,2,1)/VLOOKUP(DATE(YEAR(F3061),MONTH(F3061),1),IGPM!A:B,2,1))*H3061</f>
        <v>5718.7854662933014</v>
      </c>
      <c r="N3061" s="26" t="s">
        <v>3513</v>
      </c>
      <c r="O3061" s="26" t="s">
        <v>3514</v>
      </c>
      <c r="P3061" s="25">
        <v>0</v>
      </c>
      <c r="Q3061" s="25">
        <v>12076.51</v>
      </c>
      <c r="R3061" s="25">
        <v>20443.216421751069</v>
      </c>
      <c r="S3061" s="25">
        <v>0</v>
      </c>
      <c r="T3061" s="27">
        <v>20443.216421751069</v>
      </c>
    </row>
    <row r="3062" spans="1:20">
      <c r="A3062" s="28" t="s">
        <v>3627</v>
      </c>
      <c r="B3062" s="22" t="s">
        <v>3621</v>
      </c>
      <c r="C3062" s="22" t="s">
        <v>32</v>
      </c>
      <c r="D3062" s="22" t="s">
        <v>99</v>
      </c>
      <c r="E3062" s="22" t="s">
        <v>26</v>
      </c>
      <c r="F3062" s="23">
        <v>43465</v>
      </c>
      <c r="G3062" s="24" t="s">
        <v>27</v>
      </c>
      <c r="H3062" s="25">
        <v>15060.11</v>
      </c>
      <c r="I3062" s="25">
        <v>-5255.47</v>
      </c>
      <c r="J3062" s="25">
        <v>9804.64</v>
      </c>
      <c r="K3062" s="41">
        <f t="shared" si="98"/>
        <v>2018</v>
      </c>
      <c r="L3062" s="42">
        <f t="shared" si="97"/>
        <v>206.32368180200814</v>
      </c>
      <c r="M3062" s="39">
        <f>(VLOOKUP(DATE(2005,12,1),IGPM!A:B,2,1)/VLOOKUP(DATE(YEAR(F3062),MONTH(F3062),1),IGPM!A:B,2,1))*H3062</f>
        <v>7131.6579201092381</v>
      </c>
      <c r="N3062" s="26" t="s">
        <v>3513</v>
      </c>
      <c r="O3062" s="26" t="s">
        <v>3514</v>
      </c>
      <c r="P3062" s="25">
        <v>0</v>
      </c>
      <c r="Q3062" s="25">
        <v>15060.11</v>
      </c>
      <c r="R3062" s="25">
        <v>25493.879280137848</v>
      </c>
      <c r="S3062" s="25">
        <v>0</v>
      </c>
      <c r="T3062" s="27">
        <v>25493.879280137848</v>
      </c>
    </row>
    <row r="3063" spans="1:20">
      <c r="A3063" s="28" t="s">
        <v>3628</v>
      </c>
      <c r="B3063" s="22" t="s">
        <v>3621</v>
      </c>
      <c r="C3063" s="22" t="s">
        <v>32</v>
      </c>
      <c r="D3063" s="22" t="s">
        <v>99</v>
      </c>
      <c r="E3063" s="22" t="s">
        <v>26</v>
      </c>
      <c r="F3063" s="23">
        <v>43465</v>
      </c>
      <c r="G3063" s="24" t="s">
        <v>27</v>
      </c>
      <c r="H3063" s="25">
        <v>8524.59</v>
      </c>
      <c r="I3063" s="25">
        <v>-2974.8</v>
      </c>
      <c r="J3063" s="25">
        <v>5549.79</v>
      </c>
      <c r="K3063" s="41">
        <f t="shared" si="98"/>
        <v>2018</v>
      </c>
      <c r="L3063" s="42">
        <f t="shared" si="97"/>
        <v>206.32327551432027</v>
      </c>
      <c r="M3063" s="39">
        <f>(VLOOKUP(DATE(2005,12,1),IGPM!A:B,2,1)/VLOOKUP(DATE(YEAR(F3063),MONTH(F3063),1),IGPM!A:B,2,1))*H3063</f>
        <v>4036.7872339036039</v>
      </c>
      <c r="N3063" s="26" t="s">
        <v>3513</v>
      </c>
      <c r="O3063" s="26" t="s">
        <v>3514</v>
      </c>
      <c r="P3063" s="25">
        <v>0</v>
      </c>
      <c r="Q3063" s="25">
        <v>8524.59</v>
      </c>
      <c r="R3063" s="25">
        <v>14430.496747545025</v>
      </c>
      <c r="S3063" s="25">
        <v>0</v>
      </c>
      <c r="T3063" s="27">
        <v>14430.496747545025</v>
      </c>
    </row>
    <row r="3064" spans="1:20">
      <c r="A3064" s="28" t="s">
        <v>3629</v>
      </c>
      <c r="B3064" s="22" t="s">
        <v>3621</v>
      </c>
      <c r="C3064" s="22" t="s">
        <v>32</v>
      </c>
      <c r="D3064" s="22" t="s">
        <v>99</v>
      </c>
      <c r="E3064" s="22" t="s">
        <v>26</v>
      </c>
      <c r="F3064" s="23">
        <v>43465</v>
      </c>
      <c r="G3064" s="24" t="s">
        <v>27</v>
      </c>
      <c r="H3064" s="25">
        <v>8524.59</v>
      </c>
      <c r="I3064" s="25">
        <v>-2974.8</v>
      </c>
      <c r="J3064" s="25">
        <v>5549.79</v>
      </c>
      <c r="K3064" s="41">
        <f t="shared" si="98"/>
        <v>2018</v>
      </c>
      <c r="L3064" s="42">
        <f t="shared" si="97"/>
        <v>206.32327551432027</v>
      </c>
      <c r="M3064" s="39">
        <f>(VLOOKUP(DATE(2005,12,1),IGPM!A:B,2,1)/VLOOKUP(DATE(YEAR(F3064),MONTH(F3064),1),IGPM!A:B,2,1))*H3064</f>
        <v>4036.7872339036039</v>
      </c>
      <c r="N3064" s="26" t="s">
        <v>3513</v>
      </c>
      <c r="O3064" s="26" t="s">
        <v>3514</v>
      </c>
      <c r="P3064" s="25">
        <v>0</v>
      </c>
      <c r="Q3064" s="25">
        <v>8524.59</v>
      </c>
      <c r="R3064" s="25">
        <v>14430.496747545025</v>
      </c>
      <c r="S3064" s="25">
        <v>0</v>
      </c>
      <c r="T3064" s="27">
        <v>14430.496747545025</v>
      </c>
    </row>
    <row r="3065" spans="1:20">
      <c r="A3065" s="28" t="s">
        <v>3630</v>
      </c>
      <c r="B3065" s="22" t="s">
        <v>3618</v>
      </c>
      <c r="C3065" s="22" t="s">
        <v>32</v>
      </c>
      <c r="D3065" s="22" t="s">
        <v>99</v>
      </c>
      <c r="E3065" s="22" t="s">
        <v>26</v>
      </c>
      <c r="F3065" s="23">
        <v>43465</v>
      </c>
      <c r="G3065" s="24" t="s">
        <v>27</v>
      </c>
      <c r="H3065" s="25">
        <v>8524.59</v>
      </c>
      <c r="I3065" s="25">
        <v>-2974.8</v>
      </c>
      <c r="J3065" s="25">
        <v>5549.79</v>
      </c>
      <c r="K3065" s="41">
        <f t="shared" si="98"/>
        <v>2018</v>
      </c>
      <c r="L3065" s="42">
        <f t="shared" si="97"/>
        <v>206.32327551432027</v>
      </c>
      <c r="M3065" s="39">
        <f>(VLOOKUP(DATE(2005,12,1),IGPM!A:B,2,1)/VLOOKUP(DATE(YEAR(F3065),MONTH(F3065),1),IGPM!A:B,2,1))*H3065</f>
        <v>4036.7872339036039</v>
      </c>
      <c r="N3065" s="26" t="s">
        <v>3513</v>
      </c>
      <c r="O3065" s="26" t="s">
        <v>3514</v>
      </c>
      <c r="P3065" s="25">
        <v>0</v>
      </c>
      <c r="Q3065" s="25">
        <v>8524.59</v>
      </c>
      <c r="R3065" s="25">
        <v>14430.496747545025</v>
      </c>
      <c r="S3065" s="25">
        <v>0</v>
      </c>
      <c r="T3065" s="27">
        <v>14430.496747545025</v>
      </c>
    </row>
    <row r="3066" spans="1:20">
      <c r="A3066" s="28" t="s">
        <v>3631</v>
      </c>
      <c r="B3066" s="22" t="s">
        <v>3615</v>
      </c>
      <c r="C3066" s="22" t="s">
        <v>32</v>
      </c>
      <c r="D3066" s="22" t="s">
        <v>99</v>
      </c>
      <c r="E3066" s="22" t="s">
        <v>26</v>
      </c>
      <c r="F3066" s="23">
        <v>43465</v>
      </c>
      <c r="G3066" s="24" t="s">
        <v>27</v>
      </c>
      <c r="H3066" s="25">
        <v>337991.82</v>
      </c>
      <c r="I3066" s="25">
        <v>-107846.07</v>
      </c>
      <c r="J3066" s="25">
        <v>230145.75</v>
      </c>
      <c r="K3066" s="41">
        <f t="shared" si="98"/>
        <v>2018</v>
      </c>
      <c r="L3066" s="42">
        <f t="shared" si="97"/>
        <v>225.64949320823649</v>
      </c>
      <c r="M3066" s="39">
        <f>(VLOOKUP(DATE(2005,12,1),IGPM!A:B,2,1)/VLOOKUP(DATE(YEAR(F3066),MONTH(F3066),1),IGPM!A:B,2,1))*H3066</f>
        <v>160054.74329438072</v>
      </c>
      <c r="N3066" s="26" t="s">
        <v>3513</v>
      </c>
      <c r="O3066" s="26" t="s">
        <v>3514</v>
      </c>
      <c r="P3066" s="25">
        <v>0</v>
      </c>
      <c r="Q3066" s="25">
        <v>337991.82</v>
      </c>
      <c r="R3066" s="25">
        <v>572155.3598714805</v>
      </c>
      <c r="S3066" s="25">
        <v>0</v>
      </c>
      <c r="T3066" s="27">
        <v>572155.3598714805</v>
      </c>
    </row>
    <row r="3067" spans="1:20">
      <c r="A3067" s="28" t="s">
        <v>3632</v>
      </c>
      <c r="B3067" s="22" t="s">
        <v>3633</v>
      </c>
      <c r="C3067" s="22" t="s">
        <v>172</v>
      </c>
      <c r="D3067" s="22" t="s">
        <v>99</v>
      </c>
      <c r="E3067" s="22" t="s">
        <v>26</v>
      </c>
      <c r="F3067" s="23">
        <v>43465</v>
      </c>
      <c r="G3067" s="24" t="s">
        <v>27</v>
      </c>
      <c r="H3067" s="25">
        <v>8524.59</v>
      </c>
      <c r="I3067" s="25">
        <v>-2705.15</v>
      </c>
      <c r="J3067" s="25">
        <v>5819.4400000000005</v>
      </c>
      <c r="K3067" s="41">
        <f t="shared" si="98"/>
        <v>2018</v>
      </c>
      <c r="L3067" s="42">
        <f t="shared" si="97"/>
        <v>226.88962904090349</v>
      </c>
      <c r="M3067" s="39">
        <f>(VLOOKUP(DATE(2005,12,1),IGPM!A:B,2,1)/VLOOKUP(DATE(YEAR(F3067),MONTH(F3067),1),IGPM!A:B,2,1))*H3067</f>
        <v>4036.7872339036039</v>
      </c>
      <c r="N3067" s="26" t="s">
        <v>3513</v>
      </c>
      <c r="O3067" s="26" t="s">
        <v>3514</v>
      </c>
      <c r="P3067" s="25">
        <v>0</v>
      </c>
      <c r="Q3067" s="25">
        <v>8524.59</v>
      </c>
      <c r="R3067" s="25">
        <v>14430.496747545025</v>
      </c>
      <c r="S3067" s="25">
        <v>0</v>
      </c>
      <c r="T3067" s="27">
        <v>14430.496747545025</v>
      </c>
    </row>
    <row r="3068" spans="1:20">
      <c r="A3068" s="28" t="s">
        <v>3634</v>
      </c>
      <c r="B3068" s="22" t="s">
        <v>3633</v>
      </c>
      <c r="C3068" s="22" t="s">
        <v>172</v>
      </c>
      <c r="D3068" s="22" t="s">
        <v>99</v>
      </c>
      <c r="E3068" s="22" t="s">
        <v>26</v>
      </c>
      <c r="F3068" s="23">
        <v>43465</v>
      </c>
      <c r="G3068" s="24" t="s">
        <v>27</v>
      </c>
      <c r="H3068" s="25">
        <v>8524.59</v>
      </c>
      <c r="I3068" s="25">
        <v>-2705.15</v>
      </c>
      <c r="J3068" s="25">
        <v>5819.4400000000005</v>
      </c>
      <c r="K3068" s="41">
        <f t="shared" si="98"/>
        <v>2018</v>
      </c>
      <c r="L3068" s="42">
        <f t="shared" si="97"/>
        <v>226.88962904090349</v>
      </c>
      <c r="M3068" s="39">
        <f>(VLOOKUP(DATE(2005,12,1),IGPM!A:B,2,1)/VLOOKUP(DATE(YEAR(F3068),MONTH(F3068),1),IGPM!A:B,2,1))*H3068</f>
        <v>4036.7872339036039</v>
      </c>
      <c r="N3068" s="26" t="s">
        <v>3513</v>
      </c>
      <c r="O3068" s="26" t="s">
        <v>3514</v>
      </c>
      <c r="P3068" s="25">
        <v>0</v>
      </c>
      <c r="Q3068" s="25">
        <v>8524.59</v>
      </c>
      <c r="R3068" s="25">
        <v>14430.496747545025</v>
      </c>
      <c r="S3068" s="25">
        <v>0</v>
      </c>
      <c r="T3068" s="27">
        <v>14430.496747545025</v>
      </c>
    </row>
    <row r="3069" spans="1:20">
      <c r="A3069" s="28" t="s">
        <v>3635</v>
      </c>
      <c r="B3069" s="22" t="s">
        <v>3633</v>
      </c>
      <c r="C3069" s="22" t="s">
        <v>172</v>
      </c>
      <c r="D3069" s="22" t="s">
        <v>99</v>
      </c>
      <c r="E3069" s="22" t="s">
        <v>26</v>
      </c>
      <c r="F3069" s="23">
        <v>43465</v>
      </c>
      <c r="G3069" s="24" t="s">
        <v>27</v>
      </c>
      <c r="H3069" s="25">
        <v>8524.59</v>
      </c>
      <c r="I3069" s="25">
        <v>-2705.15</v>
      </c>
      <c r="J3069" s="25">
        <v>5819.4400000000005</v>
      </c>
      <c r="K3069" s="41">
        <f t="shared" si="98"/>
        <v>2018</v>
      </c>
      <c r="L3069" s="42">
        <f t="shared" si="97"/>
        <v>226.88962904090349</v>
      </c>
      <c r="M3069" s="39">
        <f>(VLOOKUP(DATE(2005,12,1),IGPM!A:B,2,1)/VLOOKUP(DATE(YEAR(F3069),MONTH(F3069),1),IGPM!A:B,2,1))*H3069</f>
        <v>4036.7872339036039</v>
      </c>
      <c r="N3069" s="26" t="s">
        <v>3513</v>
      </c>
      <c r="O3069" s="26" t="s">
        <v>3514</v>
      </c>
      <c r="P3069" s="25">
        <v>0</v>
      </c>
      <c r="Q3069" s="25">
        <v>8524.59</v>
      </c>
      <c r="R3069" s="25">
        <v>14430.496747545025</v>
      </c>
      <c r="S3069" s="25">
        <v>0</v>
      </c>
      <c r="T3069" s="27">
        <v>14430.496747545025</v>
      </c>
    </row>
    <row r="3070" spans="1:20">
      <c r="A3070" s="28" t="s">
        <v>3636</v>
      </c>
      <c r="B3070" s="22" t="s">
        <v>3637</v>
      </c>
      <c r="C3070" s="22" t="s">
        <v>32</v>
      </c>
      <c r="D3070" s="22" t="s">
        <v>99</v>
      </c>
      <c r="E3070" s="22" t="s">
        <v>26</v>
      </c>
      <c r="F3070" s="23">
        <v>43465</v>
      </c>
      <c r="G3070" s="24" t="s">
        <v>27</v>
      </c>
      <c r="H3070" s="25">
        <v>16452.03</v>
      </c>
      <c r="I3070" s="25">
        <v>-5220.7700000000004</v>
      </c>
      <c r="J3070" s="25">
        <v>11231.259999999998</v>
      </c>
      <c r="K3070" s="41">
        <f t="shared" si="98"/>
        <v>2018</v>
      </c>
      <c r="L3070" s="42">
        <f t="shared" si="97"/>
        <v>226.89108311609203</v>
      </c>
      <c r="M3070" s="39">
        <f>(VLOOKUP(DATE(2005,12,1),IGPM!A:B,2,1)/VLOOKUP(DATE(YEAR(F3070),MONTH(F3070),1),IGPM!A:B,2,1))*H3070</f>
        <v>7790.7963521763631</v>
      </c>
      <c r="N3070" s="26" t="s">
        <v>3513</v>
      </c>
      <c r="O3070" s="26" t="s">
        <v>3514</v>
      </c>
      <c r="P3070" s="25">
        <v>0</v>
      </c>
      <c r="Q3070" s="25">
        <v>16452.03</v>
      </c>
      <c r="R3070" s="25">
        <v>27850.133015841599</v>
      </c>
      <c r="S3070" s="25">
        <v>0</v>
      </c>
      <c r="T3070" s="27">
        <v>27850.133015841599</v>
      </c>
    </row>
    <row r="3071" spans="1:20">
      <c r="A3071" s="28" t="s">
        <v>3638</v>
      </c>
      <c r="B3071" s="22" t="s">
        <v>3637</v>
      </c>
      <c r="C3071" s="22" t="s">
        <v>32</v>
      </c>
      <c r="D3071" s="22" t="s">
        <v>99</v>
      </c>
      <c r="E3071" s="22" t="s">
        <v>26</v>
      </c>
      <c r="F3071" s="23">
        <v>43465</v>
      </c>
      <c r="G3071" s="24" t="s">
        <v>27</v>
      </c>
      <c r="H3071" s="25">
        <v>16452.03</v>
      </c>
      <c r="I3071" s="25">
        <v>-4080.1</v>
      </c>
      <c r="J3071" s="25">
        <v>12371.929999999998</v>
      </c>
      <c r="K3071" s="41">
        <f t="shared" si="98"/>
        <v>2018</v>
      </c>
      <c r="L3071" s="42">
        <f t="shared" si="97"/>
        <v>290.32282542094549</v>
      </c>
      <c r="M3071" s="39">
        <f>(VLOOKUP(DATE(2005,12,1),IGPM!A:B,2,1)/VLOOKUP(DATE(YEAR(F3071),MONTH(F3071),1),IGPM!A:B,2,1))*H3071</f>
        <v>7790.7963521763631</v>
      </c>
      <c r="N3071" s="26" t="s">
        <v>3513</v>
      </c>
      <c r="O3071" s="26" t="s">
        <v>3514</v>
      </c>
      <c r="P3071" s="25">
        <v>0</v>
      </c>
      <c r="Q3071" s="25">
        <v>16452.03</v>
      </c>
      <c r="R3071" s="25">
        <v>27850.133015841599</v>
      </c>
      <c r="S3071" s="25">
        <v>0</v>
      </c>
      <c r="T3071" s="27">
        <v>27850.133015841599</v>
      </c>
    </row>
    <row r="3072" spans="1:20">
      <c r="A3072" s="28" t="s">
        <v>3639</v>
      </c>
      <c r="B3072" s="22" t="s">
        <v>3597</v>
      </c>
      <c r="C3072" s="22" t="s">
        <v>32</v>
      </c>
      <c r="D3072" s="22" t="s">
        <v>99</v>
      </c>
      <c r="E3072" s="22" t="s">
        <v>26</v>
      </c>
      <c r="F3072" s="23">
        <v>43465</v>
      </c>
      <c r="G3072" s="24" t="s">
        <v>27</v>
      </c>
      <c r="H3072" s="25">
        <v>9297.5499999999993</v>
      </c>
      <c r="I3072" s="25">
        <v>-2305.8000000000002</v>
      </c>
      <c r="J3072" s="25">
        <v>6991.7499999999991</v>
      </c>
      <c r="K3072" s="41">
        <f t="shared" si="98"/>
        <v>2018</v>
      </c>
      <c r="L3072" s="42">
        <f t="shared" si="97"/>
        <v>290.32162373145974</v>
      </c>
      <c r="M3072" s="39">
        <f>(VLOOKUP(DATE(2005,12,1),IGPM!A:B,2,1)/VLOOKUP(DATE(YEAR(F3072),MONTH(F3072),1),IGPM!A:B,2,1))*H3072</f>
        <v>4402.8195076338507</v>
      </c>
      <c r="N3072" s="26" t="s">
        <v>3513</v>
      </c>
      <c r="O3072" s="26" t="s">
        <v>3514</v>
      </c>
      <c r="P3072" s="25">
        <v>0</v>
      </c>
      <c r="Q3072" s="25">
        <v>9297.5499999999993</v>
      </c>
      <c r="R3072" s="25">
        <v>15738.969854871288</v>
      </c>
      <c r="S3072" s="25">
        <v>0</v>
      </c>
      <c r="T3072" s="27">
        <v>15738.969854871288</v>
      </c>
    </row>
    <row r="3073" spans="1:20">
      <c r="A3073" s="28" t="s">
        <v>3640</v>
      </c>
      <c r="B3073" s="22" t="s">
        <v>3561</v>
      </c>
      <c r="C3073" s="22" t="s">
        <v>32</v>
      </c>
      <c r="D3073" s="22" t="s">
        <v>105</v>
      </c>
      <c r="E3073" s="22" t="s">
        <v>26</v>
      </c>
      <c r="F3073" s="23">
        <v>43465</v>
      </c>
      <c r="G3073" s="24" t="s">
        <v>27</v>
      </c>
      <c r="H3073" s="25">
        <v>9970.2000000000007</v>
      </c>
      <c r="I3073" s="25">
        <v>-3479.26</v>
      </c>
      <c r="J3073" s="25">
        <v>6490.9400000000005</v>
      </c>
      <c r="K3073" s="41">
        <f t="shared" si="98"/>
        <v>2018</v>
      </c>
      <c r="L3073" s="42">
        <f t="shared" si="97"/>
        <v>206.32387346734649</v>
      </c>
      <c r="M3073" s="39">
        <f>(VLOOKUP(DATE(2005,12,1),IGPM!A:B,2,1)/VLOOKUP(DATE(YEAR(F3073),MONTH(F3073),1),IGPM!A:B,2,1))*H3073</f>
        <v>4721.3503616556009</v>
      </c>
      <c r="N3073" s="26" t="s">
        <v>3513</v>
      </c>
      <c r="O3073" s="26" t="s">
        <v>3514</v>
      </c>
      <c r="P3073" s="25">
        <v>0</v>
      </c>
      <c r="Q3073" s="25">
        <v>9970.2000000000007</v>
      </c>
      <c r="R3073" s="25">
        <v>16877.637361136829</v>
      </c>
      <c r="S3073" s="25">
        <v>0</v>
      </c>
      <c r="T3073" s="27">
        <v>16877.637361136829</v>
      </c>
    </row>
    <row r="3074" spans="1:20">
      <c r="A3074" s="28" t="s">
        <v>3641</v>
      </c>
      <c r="B3074" s="22" t="s">
        <v>3561</v>
      </c>
      <c r="C3074" s="22" t="s">
        <v>32</v>
      </c>
      <c r="D3074" s="22" t="s">
        <v>105</v>
      </c>
      <c r="E3074" s="22" t="s">
        <v>26</v>
      </c>
      <c r="F3074" s="23">
        <v>43465</v>
      </c>
      <c r="G3074" s="24" t="s">
        <v>27</v>
      </c>
      <c r="H3074" s="25">
        <v>9970.2000000000007</v>
      </c>
      <c r="I3074" s="25">
        <v>-3479.26</v>
      </c>
      <c r="J3074" s="25">
        <v>6490.9400000000005</v>
      </c>
      <c r="K3074" s="41">
        <f t="shared" si="98"/>
        <v>2018</v>
      </c>
      <c r="L3074" s="42">
        <f t="shared" si="97"/>
        <v>206.32387346734649</v>
      </c>
      <c r="M3074" s="39">
        <f>(VLOOKUP(DATE(2005,12,1),IGPM!A:B,2,1)/VLOOKUP(DATE(YEAR(F3074),MONTH(F3074),1),IGPM!A:B,2,1))*H3074</f>
        <v>4721.3503616556009</v>
      </c>
      <c r="N3074" s="26" t="s">
        <v>3513</v>
      </c>
      <c r="O3074" s="26" t="s">
        <v>3514</v>
      </c>
      <c r="P3074" s="25">
        <v>0</v>
      </c>
      <c r="Q3074" s="25">
        <v>9970.2000000000007</v>
      </c>
      <c r="R3074" s="25">
        <v>16877.637361136829</v>
      </c>
      <c r="S3074" s="25">
        <v>0</v>
      </c>
      <c r="T3074" s="27">
        <v>16877.637361136829</v>
      </c>
    </row>
    <row r="3075" spans="1:20">
      <c r="A3075" s="28" t="s">
        <v>3642</v>
      </c>
      <c r="B3075" s="22" t="s">
        <v>3561</v>
      </c>
      <c r="C3075" s="22" t="s">
        <v>32</v>
      </c>
      <c r="D3075" s="22" t="s">
        <v>105</v>
      </c>
      <c r="E3075" s="22" t="s">
        <v>26</v>
      </c>
      <c r="F3075" s="23">
        <v>43465</v>
      </c>
      <c r="G3075" s="24" t="s">
        <v>27</v>
      </c>
      <c r="H3075" s="25">
        <v>9970.2000000000007</v>
      </c>
      <c r="I3075" s="25">
        <v>-3479.26</v>
      </c>
      <c r="J3075" s="25">
        <v>6490.9400000000005</v>
      </c>
      <c r="K3075" s="41">
        <f t="shared" si="98"/>
        <v>2018</v>
      </c>
      <c r="L3075" s="42">
        <f t="shared" ref="L3075:L3138" si="99">IFERROR((DATEDIF(F3075,DATE(2024,12,31),"M")*H3075)/(H3075-J3075),12*_xlfn.NUMBERVALUE(LEFT(G3075,3)))</f>
        <v>206.32387346734649</v>
      </c>
      <c r="M3075" s="39">
        <f>(VLOOKUP(DATE(2005,12,1),IGPM!A:B,2,1)/VLOOKUP(DATE(YEAR(F3075),MONTH(F3075),1),IGPM!A:B,2,1))*H3075</f>
        <v>4721.3503616556009</v>
      </c>
      <c r="N3075" s="26" t="s">
        <v>3513</v>
      </c>
      <c r="O3075" s="26" t="s">
        <v>3514</v>
      </c>
      <c r="P3075" s="25">
        <v>0</v>
      </c>
      <c r="Q3075" s="25">
        <v>9970.2000000000007</v>
      </c>
      <c r="R3075" s="25">
        <v>16877.637361136829</v>
      </c>
      <c r="S3075" s="25">
        <v>0</v>
      </c>
      <c r="T3075" s="27">
        <v>16877.637361136829</v>
      </c>
    </row>
    <row r="3076" spans="1:20">
      <c r="A3076" s="28" t="s">
        <v>3643</v>
      </c>
      <c r="B3076" s="22" t="s">
        <v>3644</v>
      </c>
      <c r="C3076" s="22" t="s">
        <v>24</v>
      </c>
      <c r="D3076" s="22" t="s">
        <v>105</v>
      </c>
      <c r="E3076" s="22" t="s">
        <v>26</v>
      </c>
      <c r="F3076" s="23">
        <v>43465</v>
      </c>
      <c r="G3076" s="24" t="s">
        <v>27</v>
      </c>
      <c r="H3076" s="25">
        <v>125718.78</v>
      </c>
      <c r="I3076" s="25">
        <v>-47833.47</v>
      </c>
      <c r="J3076" s="25">
        <v>77885.31</v>
      </c>
      <c r="K3076" s="41">
        <f t="shared" si="98"/>
        <v>2018</v>
      </c>
      <c r="L3076" s="42">
        <f t="shared" si="99"/>
        <v>189.23469612386472</v>
      </c>
      <c r="M3076" s="39">
        <f>(VLOOKUP(DATE(2005,12,1),IGPM!A:B,2,1)/VLOOKUP(DATE(YEAR(F3076),MONTH(F3076),1),IGPM!A:B,2,1))*H3076</f>
        <v>59533.651022035752</v>
      </c>
      <c r="N3076" s="26" t="s">
        <v>3513</v>
      </c>
      <c r="O3076" s="26" t="s">
        <v>3514</v>
      </c>
      <c r="P3076" s="25">
        <v>0</v>
      </c>
      <c r="Q3076" s="25">
        <v>125718.78</v>
      </c>
      <c r="R3076" s="25">
        <v>212817.79486114034</v>
      </c>
      <c r="S3076" s="25">
        <v>0</v>
      </c>
      <c r="T3076" s="27">
        <v>212817.79486114034</v>
      </c>
    </row>
    <row r="3077" spans="1:20">
      <c r="A3077" s="28" t="s">
        <v>3645</v>
      </c>
      <c r="B3077" s="22" t="s">
        <v>3646</v>
      </c>
      <c r="C3077" s="22" t="s">
        <v>32</v>
      </c>
      <c r="D3077" s="22" t="s">
        <v>105</v>
      </c>
      <c r="E3077" s="22" t="s">
        <v>26</v>
      </c>
      <c r="F3077" s="23">
        <v>43465</v>
      </c>
      <c r="G3077" s="24" t="s">
        <v>27</v>
      </c>
      <c r="H3077" s="25">
        <v>234936.97</v>
      </c>
      <c r="I3077" s="25">
        <v>-101479.8</v>
      </c>
      <c r="J3077" s="25">
        <v>133457.16999999998</v>
      </c>
      <c r="K3077" s="41">
        <f t="shared" ref="K3077:K3140" si="100">YEAR(F3077)</f>
        <v>2018</v>
      </c>
      <c r="L3077" s="42">
        <f t="shared" si="99"/>
        <v>166.68796982256563</v>
      </c>
      <c r="M3077" s="39">
        <f>(VLOOKUP(DATE(2005,12,1),IGPM!A:B,2,1)/VLOOKUP(DATE(YEAR(F3077),MONTH(F3077),1),IGPM!A:B,2,1))*H3077</f>
        <v>111253.51028823604</v>
      </c>
      <c r="N3077" s="26" t="s">
        <v>3513</v>
      </c>
      <c r="O3077" s="26" t="s">
        <v>3514</v>
      </c>
      <c r="P3077" s="25">
        <v>0</v>
      </c>
      <c r="Q3077" s="25">
        <v>234936.97</v>
      </c>
      <c r="R3077" s="25">
        <v>397703.25393515499</v>
      </c>
      <c r="S3077" s="25">
        <v>0</v>
      </c>
      <c r="T3077" s="27">
        <v>397703.25393515499</v>
      </c>
    </row>
    <row r="3078" spans="1:20">
      <c r="A3078" s="28" t="s">
        <v>3647</v>
      </c>
      <c r="B3078" s="22" t="s">
        <v>3648</v>
      </c>
      <c r="C3078" s="22" t="s">
        <v>32</v>
      </c>
      <c r="D3078" s="22" t="s">
        <v>105</v>
      </c>
      <c r="E3078" s="22" t="s">
        <v>26</v>
      </c>
      <c r="F3078" s="23">
        <v>43465</v>
      </c>
      <c r="G3078" s="24" t="s">
        <v>27</v>
      </c>
      <c r="H3078" s="25">
        <v>234936.97</v>
      </c>
      <c r="I3078" s="25">
        <v>-101479.8</v>
      </c>
      <c r="J3078" s="25">
        <v>133457.16999999998</v>
      </c>
      <c r="K3078" s="41">
        <f t="shared" si="100"/>
        <v>2018</v>
      </c>
      <c r="L3078" s="42">
        <f t="shared" si="99"/>
        <v>166.68796982256563</v>
      </c>
      <c r="M3078" s="39">
        <f>(VLOOKUP(DATE(2005,12,1),IGPM!A:B,2,1)/VLOOKUP(DATE(YEAR(F3078),MONTH(F3078),1),IGPM!A:B,2,1))*H3078</f>
        <v>111253.51028823604</v>
      </c>
      <c r="N3078" s="26" t="s">
        <v>3513</v>
      </c>
      <c r="O3078" s="26" t="s">
        <v>3514</v>
      </c>
      <c r="P3078" s="25">
        <v>0</v>
      </c>
      <c r="Q3078" s="25">
        <v>234936.97</v>
      </c>
      <c r="R3078" s="25">
        <v>397703.25393515499</v>
      </c>
      <c r="S3078" s="25">
        <v>0</v>
      </c>
      <c r="T3078" s="27">
        <v>397703.25393515499</v>
      </c>
    </row>
    <row r="3079" spans="1:20">
      <c r="A3079" s="28" t="s">
        <v>3649</v>
      </c>
      <c r="B3079" s="22" t="s">
        <v>3650</v>
      </c>
      <c r="C3079" s="22" t="s">
        <v>32</v>
      </c>
      <c r="D3079" s="22" t="s">
        <v>105</v>
      </c>
      <c r="E3079" s="22" t="s">
        <v>26</v>
      </c>
      <c r="F3079" s="23">
        <v>43465</v>
      </c>
      <c r="G3079" s="24" t="s">
        <v>27</v>
      </c>
      <c r="H3079" s="25">
        <v>234936.97</v>
      </c>
      <c r="I3079" s="25">
        <v>-101479.8</v>
      </c>
      <c r="J3079" s="25">
        <v>133457.16999999998</v>
      </c>
      <c r="K3079" s="41">
        <f t="shared" si="100"/>
        <v>2018</v>
      </c>
      <c r="L3079" s="42">
        <f t="shared" si="99"/>
        <v>166.68796982256563</v>
      </c>
      <c r="M3079" s="39">
        <f>(VLOOKUP(DATE(2005,12,1),IGPM!A:B,2,1)/VLOOKUP(DATE(YEAR(F3079),MONTH(F3079),1),IGPM!A:B,2,1))*H3079</f>
        <v>111253.51028823604</v>
      </c>
      <c r="N3079" s="26" t="s">
        <v>3513</v>
      </c>
      <c r="O3079" s="26" t="s">
        <v>3514</v>
      </c>
      <c r="P3079" s="25">
        <v>0</v>
      </c>
      <c r="Q3079" s="25">
        <v>234936.97</v>
      </c>
      <c r="R3079" s="25">
        <v>397703.25393515499</v>
      </c>
      <c r="S3079" s="25">
        <v>0</v>
      </c>
      <c r="T3079" s="27">
        <v>397703.25393515499</v>
      </c>
    </row>
    <row r="3080" spans="1:20">
      <c r="A3080" s="28" t="s">
        <v>3651</v>
      </c>
      <c r="B3080" s="22" t="s">
        <v>68</v>
      </c>
      <c r="C3080" s="22" t="s">
        <v>69</v>
      </c>
      <c r="D3080" s="22" t="s">
        <v>25</v>
      </c>
      <c r="E3080" s="22" t="s">
        <v>26</v>
      </c>
      <c r="F3080" s="23">
        <v>43465</v>
      </c>
      <c r="G3080" s="24" t="s">
        <v>27</v>
      </c>
      <c r="H3080" s="25">
        <v>135080.35999999999</v>
      </c>
      <c r="I3080" s="25">
        <v>-63487.76</v>
      </c>
      <c r="J3080" s="25">
        <v>71592.599999999977</v>
      </c>
      <c r="K3080" s="41">
        <f t="shared" si="100"/>
        <v>2018</v>
      </c>
      <c r="L3080" s="42">
        <f t="shared" si="99"/>
        <v>153.19151156065354</v>
      </c>
      <c r="M3080" s="39">
        <f>(VLOOKUP(DATE(2005,12,1),IGPM!A:B,2,1)/VLOOKUP(DATE(YEAR(F3080),MONTH(F3080),1),IGPM!A:B,2,1))*H3080</f>
        <v>63966.791693102306</v>
      </c>
      <c r="N3080" s="26" t="s">
        <v>3513</v>
      </c>
      <c r="O3080" s="26" t="s">
        <v>3514</v>
      </c>
      <c r="P3080" s="25">
        <v>0</v>
      </c>
      <c r="Q3080" s="25">
        <v>135080.35999999999</v>
      </c>
      <c r="R3080" s="25">
        <v>228665.15523177193</v>
      </c>
      <c r="S3080" s="25">
        <v>0</v>
      </c>
      <c r="T3080" s="27">
        <v>228665.15523177193</v>
      </c>
    </row>
    <row r="3081" spans="1:20">
      <c r="A3081" s="28" t="s">
        <v>3652</v>
      </c>
      <c r="B3081" s="22" t="s">
        <v>68</v>
      </c>
      <c r="C3081" s="22" t="s">
        <v>69</v>
      </c>
      <c r="D3081" s="22" t="s">
        <v>25</v>
      </c>
      <c r="E3081" s="22" t="s">
        <v>26</v>
      </c>
      <c r="F3081" s="23">
        <v>43465</v>
      </c>
      <c r="G3081" s="24" t="s">
        <v>27</v>
      </c>
      <c r="H3081" s="25">
        <v>316587.55</v>
      </c>
      <c r="I3081" s="25">
        <v>-148796.14000000001</v>
      </c>
      <c r="J3081" s="25">
        <v>167791.40999999997</v>
      </c>
      <c r="K3081" s="41">
        <f t="shared" si="100"/>
        <v>2018</v>
      </c>
      <c r="L3081" s="42">
        <f t="shared" si="99"/>
        <v>153.19149811278703</v>
      </c>
      <c r="M3081" s="39">
        <f>(VLOOKUP(DATE(2005,12,1),IGPM!A:B,2,1)/VLOOKUP(DATE(YEAR(F3081),MONTH(F3081),1),IGPM!A:B,2,1))*H3081</f>
        <v>149918.83248963516</v>
      </c>
      <c r="N3081" s="26" t="s">
        <v>3513</v>
      </c>
      <c r="O3081" s="26" t="s">
        <v>3514</v>
      </c>
      <c r="P3081" s="25">
        <v>0</v>
      </c>
      <c r="Q3081" s="25">
        <v>316587.55</v>
      </c>
      <c r="R3081" s="25">
        <v>535922.03385596815</v>
      </c>
      <c r="S3081" s="25">
        <v>0</v>
      </c>
      <c r="T3081" s="27">
        <v>535922.03385596815</v>
      </c>
    </row>
    <row r="3082" spans="1:20">
      <c r="A3082" s="28" t="s">
        <v>3653</v>
      </c>
      <c r="B3082" s="22" t="s">
        <v>3654</v>
      </c>
      <c r="C3082" s="22" t="s">
        <v>172</v>
      </c>
      <c r="D3082" s="22" t="s">
        <v>25</v>
      </c>
      <c r="E3082" s="22" t="s">
        <v>26</v>
      </c>
      <c r="F3082" s="23">
        <v>43465</v>
      </c>
      <c r="G3082" s="24" t="s">
        <v>27</v>
      </c>
      <c r="H3082" s="25">
        <v>1220804.8500000001</v>
      </c>
      <c r="I3082" s="25">
        <v>-302759.59999999998</v>
      </c>
      <c r="J3082" s="25">
        <v>918045.25000000012</v>
      </c>
      <c r="K3082" s="41">
        <f t="shared" si="100"/>
        <v>2018</v>
      </c>
      <c r="L3082" s="42">
        <f t="shared" si="99"/>
        <v>290.3225833301405</v>
      </c>
      <c r="M3082" s="39">
        <f>(VLOOKUP(DATE(2005,12,1),IGPM!A:B,2,1)/VLOOKUP(DATE(YEAR(F3082),MONTH(F3082),1),IGPM!A:B,2,1))*H3082</f>
        <v>578107.50236288249</v>
      </c>
      <c r="N3082" s="26" t="s">
        <v>3513</v>
      </c>
      <c r="O3082" s="26" t="s">
        <v>3514</v>
      </c>
      <c r="P3082" s="25">
        <v>0</v>
      </c>
      <c r="Q3082" s="25">
        <v>1220804.8500000001</v>
      </c>
      <c r="R3082" s="25">
        <v>2066588.5886960186</v>
      </c>
      <c r="S3082" s="25">
        <v>0</v>
      </c>
      <c r="T3082" s="27">
        <v>2066588.5886960186</v>
      </c>
    </row>
    <row r="3083" spans="1:20">
      <c r="A3083" s="28" t="s">
        <v>3655</v>
      </c>
      <c r="B3083" s="22" t="s">
        <v>3528</v>
      </c>
      <c r="C3083" s="22" t="s">
        <v>32</v>
      </c>
      <c r="D3083" s="22" t="s">
        <v>33</v>
      </c>
      <c r="E3083" s="22" t="s">
        <v>26</v>
      </c>
      <c r="F3083" s="23">
        <v>43465</v>
      </c>
      <c r="G3083" s="24" t="s">
        <v>27</v>
      </c>
      <c r="H3083" s="25">
        <v>251608.11</v>
      </c>
      <c r="I3083" s="25">
        <v>-133893.73000000001</v>
      </c>
      <c r="J3083" s="25">
        <v>117714.37999999998</v>
      </c>
      <c r="K3083" s="41">
        <f t="shared" si="100"/>
        <v>2018</v>
      </c>
      <c r="L3083" s="42">
        <f t="shared" si="99"/>
        <v>135.29971806745542</v>
      </c>
      <c r="M3083" s="39">
        <f>(VLOOKUP(DATE(2005,12,1),IGPM!A:B,2,1)/VLOOKUP(DATE(YEAR(F3083),MONTH(F3083),1),IGPM!A:B,2,1))*H3083</f>
        <v>119148.06534913863</v>
      </c>
      <c r="N3083" s="26" t="s">
        <v>3513</v>
      </c>
      <c r="O3083" s="26" t="s">
        <v>3514</v>
      </c>
      <c r="P3083" s="25">
        <v>0</v>
      </c>
      <c r="Q3083" s="25">
        <v>251608.11</v>
      </c>
      <c r="R3083" s="25">
        <v>425924.29817867489</v>
      </c>
      <c r="S3083" s="25">
        <v>0</v>
      </c>
      <c r="T3083" s="27">
        <v>425924.29817867489</v>
      </c>
    </row>
    <row r="3084" spans="1:20">
      <c r="A3084" s="28" t="s">
        <v>3656</v>
      </c>
      <c r="B3084" s="22" t="s">
        <v>3657</v>
      </c>
      <c r="C3084" s="22" t="s">
        <v>82</v>
      </c>
      <c r="D3084" s="22" t="s">
        <v>99</v>
      </c>
      <c r="E3084" s="22" t="s">
        <v>26</v>
      </c>
      <c r="F3084" s="23">
        <v>43889</v>
      </c>
      <c r="G3084" s="24" t="s">
        <v>27</v>
      </c>
      <c r="H3084" s="25">
        <v>768.29</v>
      </c>
      <c r="I3084" s="25">
        <v>-428.23</v>
      </c>
      <c r="J3084" s="25">
        <v>340.05999999999995</v>
      </c>
      <c r="K3084" s="41">
        <f t="shared" si="100"/>
        <v>2020</v>
      </c>
      <c r="L3084" s="42">
        <f t="shared" si="99"/>
        <v>104.05814632323751</v>
      </c>
      <c r="M3084" s="39">
        <f>(VLOOKUP(DATE(2005,12,1),IGPM!A:B,2,1)/VLOOKUP(DATE(YEAR(F3084),MONTH(F3084),1),IGPM!A:B,2,1))*H3084</f>
        <v>337.58393928304889</v>
      </c>
      <c r="N3084" s="26" t="s">
        <v>3513</v>
      </c>
      <c r="O3084" s="26" t="s">
        <v>3514</v>
      </c>
      <c r="P3084" s="25">
        <v>0</v>
      </c>
      <c r="Q3084" s="25">
        <v>768.29</v>
      </c>
      <c r="R3084" s="25">
        <v>1206.7774830769793</v>
      </c>
      <c r="S3084" s="25">
        <v>0</v>
      </c>
      <c r="T3084" s="27">
        <v>1206.7774830769793</v>
      </c>
    </row>
    <row r="3085" spans="1:20">
      <c r="A3085" s="28" t="s">
        <v>3658</v>
      </c>
      <c r="B3085" s="22" t="s">
        <v>3657</v>
      </c>
      <c r="C3085" s="22" t="s">
        <v>82</v>
      </c>
      <c r="D3085" s="22" t="s">
        <v>99</v>
      </c>
      <c r="E3085" s="22" t="s">
        <v>26</v>
      </c>
      <c r="F3085" s="23">
        <v>43889</v>
      </c>
      <c r="G3085" s="24" t="s">
        <v>27</v>
      </c>
      <c r="H3085" s="25">
        <v>768.29</v>
      </c>
      <c r="I3085" s="25">
        <v>-428.23</v>
      </c>
      <c r="J3085" s="25">
        <v>340.05999999999995</v>
      </c>
      <c r="K3085" s="41">
        <f t="shared" si="100"/>
        <v>2020</v>
      </c>
      <c r="L3085" s="42">
        <f t="shared" si="99"/>
        <v>104.05814632323751</v>
      </c>
      <c r="M3085" s="39">
        <f>(VLOOKUP(DATE(2005,12,1),IGPM!A:B,2,1)/VLOOKUP(DATE(YEAR(F3085),MONTH(F3085),1),IGPM!A:B,2,1))*H3085</f>
        <v>337.58393928304889</v>
      </c>
      <c r="N3085" s="26" t="s">
        <v>3513</v>
      </c>
      <c r="O3085" s="26" t="s">
        <v>3514</v>
      </c>
      <c r="P3085" s="25">
        <v>0</v>
      </c>
      <c r="Q3085" s="25">
        <v>768.29</v>
      </c>
      <c r="R3085" s="25">
        <v>1206.7774830769793</v>
      </c>
      <c r="S3085" s="25">
        <v>0</v>
      </c>
      <c r="T3085" s="27">
        <v>1206.7774830769793</v>
      </c>
    </row>
    <row r="3086" spans="1:20">
      <c r="A3086" s="28" t="s">
        <v>3659</v>
      </c>
      <c r="B3086" s="22" t="s">
        <v>3660</v>
      </c>
      <c r="C3086" s="22" t="s">
        <v>2277</v>
      </c>
      <c r="D3086" s="22" t="s">
        <v>99</v>
      </c>
      <c r="E3086" s="22" t="s">
        <v>26</v>
      </c>
      <c r="F3086" s="23">
        <v>43889</v>
      </c>
      <c r="G3086" s="24" t="s">
        <v>27</v>
      </c>
      <c r="H3086" s="25">
        <v>91426.11</v>
      </c>
      <c r="I3086" s="25">
        <v>-50959.69</v>
      </c>
      <c r="J3086" s="25">
        <v>40466.42</v>
      </c>
      <c r="K3086" s="41">
        <f t="shared" si="100"/>
        <v>2020</v>
      </c>
      <c r="L3086" s="42">
        <f t="shared" si="99"/>
        <v>104.05703763111588</v>
      </c>
      <c r="M3086" s="39">
        <f>(VLOOKUP(DATE(2005,12,1),IGPM!A:B,2,1)/VLOOKUP(DATE(YEAR(F3086),MONTH(F3086),1),IGPM!A:B,2,1))*H3086</f>
        <v>40172.313016081622</v>
      </c>
      <c r="N3086" s="26" t="s">
        <v>3513</v>
      </c>
      <c r="O3086" s="26" t="s">
        <v>3514</v>
      </c>
      <c r="P3086" s="25">
        <v>0</v>
      </c>
      <c r="Q3086" s="25">
        <v>91426.11</v>
      </c>
      <c r="R3086" s="25">
        <v>143605.89219346739</v>
      </c>
      <c r="S3086" s="25">
        <v>0</v>
      </c>
      <c r="T3086" s="27">
        <v>143605.89219346739</v>
      </c>
    </row>
    <row r="3087" spans="1:20">
      <c r="A3087" s="28" t="s">
        <v>3661</v>
      </c>
      <c r="B3087" s="22" t="s">
        <v>3660</v>
      </c>
      <c r="C3087" s="22" t="s">
        <v>2277</v>
      </c>
      <c r="D3087" s="22" t="s">
        <v>99</v>
      </c>
      <c r="E3087" s="22" t="s">
        <v>26</v>
      </c>
      <c r="F3087" s="23">
        <v>43889</v>
      </c>
      <c r="G3087" s="24" t="s">
        <v>27</v>
      </c>
      <c r="H3087" s="25">
        <v>91426.11</v>
      </c>
      <c r="I3087" s="25">
        <v>-50959.69</v>
      </c>
      <c r="J3087" s="25">
        <v>40466.42</v>
      </c>
      <c r="K3087" s="41">
        <f t="shared" si="100"/>
        <v>2020</v>
      </c>
      <c r="L3087" s="42">
        <f t="shared" si="99"/>
        <v>104.05703763111588</v>
      </c>
      <c r="M3087" s="39">
        <f>(VLOOKUP(DATE(2005,12,1),IGPM!A:B,2,1)/VLOOKUP(DATE(YEAR(F3087),MONTH(F3087),1),IGPM!A:B,2,1))*H3087</f>
        <v>40172.313016081622</v>
      </c>
      <c r="N3087" s="26" t="s">
        <v>3513</v>
      </c>
      <c r="O3087" s="26" t="s">
        <v>3514</v>
      </c>
      <c r="P3087" s="25">
        <v>0</v>
      </c>
      <c r="Q3087" s="25">
        <v>91426.11</v>
      </c>
      <c r="R3087" s="25">
        <v>143605.89219346739</v>
      </c>
      <c r="S3087" s="25">
        <v>0</v>
      </c>
      <c r="T3087" s="27">
        <v>143605.89219346739</v>
      </c>
    </row>
    <row r="3088" spans="1:20">
      <c r="A3088" s="28" t="s">
        <v>3662</v>
      </c>
      <c r="B3088" s="22" t="s">
        <v>3663</v>
      </c>
      <c r="C3088" s="22" t="s">
        <v>2277</v>
      </c>
      <c r="D3088" s="22" t="s">
        <v>99</v>
      </c>
      <c r="E3088" s="22" t="s">
        <v>26</v>
      </c>
      <c r="F3088" s="23">
        <v>43889</v>
      </c>
      <c r="G3088" s="24" t="s">
        <v>27</v>
      </c>
      <c r="H3088" s="25">
        <v>148279.32999999999</v>
      </c>
      <c r="I3088" s="25">
        <v>-82648.92</v>
      </c>
      <c r="J3088" s="25">
        <v>65630.409999999989</v>
      </c>
      <c r="K3088" s="41">
        <f t="shared" si="100"/>
        <v>2020</v>
      </c>
      <c r="L3088" s="42">
        <f t="shared" si="99"/>
        <v>104.057029904323</v>
      </c>
      <c r="M3088" s="39">
        <f>(VLOOKUP(DATE(2005,12,1),IGPM!A:B,2,1)/VLOOKUP(DATE(YEAR(F3088),MONTH(F3088),1),IGPM!A:B,2,1))*H3088</f>
        <v>65153.419067866518</v>
      </c>
      <c r="N3088" s="26" t="s">
        <v>3513</v>
      </c>
      <c r="O3088" s="26" t="s">
        <v>3514</v>
      </c>
      <c r="P3088" s="25">
        <v>0</v>
      </c>
      <c r="Q3088" s="25">
        <v>148279.32999999999</v>
      </c>
      <c r="R3088" s="25">
        <v>232907.04896554793</v>
      </c>
      <c r="S3088" s="25">
        <v>0</v>
      </c>
      <c r="T3088" s="27">
        <v>232907.04896554793</v>
      </c>
    </row>
    <row r="3089" spans="1:20">
      <c r="A3089" s="28" t="s">
        <v>3664</v>
      </c>
      <c r="B3089" s="22" t="s">
        <v>3665</v>
      </c>
      <c r="C3089" s="22" t="s">
        <v>2277</v>
      </c>
      <c r="D3089" s="22" t="s">
        <v>99</v>
      </c>
      <c r="E3089" s="22" t="s">
        <v>26</v>
      </c>
      <c r="F3089" s="23">
        <v>43889</v>
      </c>
      <c r="G3089" s="24" t="s">
        <v>27</v>
      </c>
      <c r="H3089" s="25">
        <v>28426.61</v>
      </c>
      <c r="I3089" s="25">
        <v>-15844.61</v>
      </c>
      <c r="J3089" s="25">
        <v>12582</v>
      </c>
      <c r="K3089" s="41">
        <f t="shared" si="100"/>
        <v>2020</v>
      </c>
      <c r="L3089" s="42">
        <f t="shared" si="99"/>
        <v>104.05705031553317</v>
      </c>
      <c r="M3089" s="39">
        <f>(VLOOKUP(DATE(2005,12,1),IGPM!A:B,2,1)/VLOOKUP(DATE(YEAR(F3089),MONTH(F3089),1),IGPM!A:B,2,1))*H3089</f>
        <v>12490.55302589245</v>
      </c>
      <c r="N3089" s="26" t="s">
        <v>3513</v>
      </c>
      <c r="O3089" s="26" t="s">
        <v>3514</v>
      </c>
      <c r="P3089" s="25">
        <v>0</v>
      </c>
      <c r="Q3089" s="25">
        <v>28426.61</v>
      </c>
      <c r="R3089" s="25">
        <v>44650.578386040295</v>
      </c>
      <c r="S3089" s="25">
        <v>0</v>
      </c>
      <c r="T3089" s="27">
        <v>44650.578386040295</v>
      </c>
    </row>
    <row r="3090" spans="1:20">
      <c r="A3090" s="28" t="s">
        <v>3666</v>
      </c>
      <c r="B3090" s="22" t="s">
        <v>3665</v>
      </c>
      <c r="C3090" s="22" t="s">
        <v>2277</v>
      </c>
      <c r="D3090" s="22" t="s">
        <v>99</v>
      </c>
      <c r="E3090" s="22" t="s">
        <v>26</v>
      </c>
      <c r="F3090" s="23">
        <v>43889</v>
      </c>
      <c r="G3090" s="24" t="s">
        <v>27</v>
      </c>
      <c r="H3090" s="25">
        <v>27658.32</v>
      </c>
      <c r="I3090" s="25">
        <v>-15416.38</v>
      </c>
      <c r="J3090" s="25">
        <v>12241.94</v>
      </c>
      <c r="K3090" s="41">
        <f t="shared" si="100"/>
        <v>2020</v>
      </c>
      <c r="L3090" s="42">
        <f t="shared" si="99"/>
        <v>104.0570198710722</v>
      </c>
      <c r="M3090" s="39">
        <f>(VLOOKUP(DATE(2005,12,1),IGPM!A:B,2,1)/VLOOKUP(DATE(YEAR(F3090),MONTH(F3090),1),IGPM!A:B,2,1))*H3090</f>
        <v>12152.969086609401</v>
      </c>
      <c r="N3090" s="26" t="s">
        <v>3513</v>
      </c>
      <c r="O3090" s="26" t="s">
        <v>3514</v>
      </c>
      <c r="P3090" s="25">
        <v>0</v>
      </c>
      <c r="Q3090" s="25">
        <v>27658.32</v>
      </c>
      <c r="R3090" s="25">
        <v>43443.80090296331</v>
      </c>
      <c r="S3090" s="25">
        <v>0</v>
      </c>
      <c r="T3090" s="27">
        <v>43443.80090296331</v>
      </c>
    </row>
    <row r="3091" spans="1:20">
      <c r="A3091" s="28" t="s">
        <v>3667</v>
      </c>
      <c r="B3091" s="22" t="s">
        <v>3668</v>
      </c>
      <c r="C3091" s="22" t="s">
        <v>2277</v>
      </c>
      <c r="D3091" s="22" t="s">
        <v>99</v>
      </c>
      <c r="E3091" s="22" t="s">
        <v>26</v>
      </c>
      <c r="F3091" s="23">
        <v>43889</v>
      </c>
      <c r="G3091" s="24" t="s">
        <v>27</v>
      </c>
      <c r="H3091" s="25">
        <v>6146.29</v>
      </c>
      <c r="I3091" s="25">
        <v>-3425.86</v>
      </c>
      <c r="J3091" s="25">
        <v>2720.43</v>
      </c>
      <c r="K3091" s="41">
        <f t="shared" si="100"/>
        <v>2020</v>
      </c>
      <c r="L3091" s="42">
        <f t="shared" si="99"/>
        <v>104.057030935298</v>
      </c>
      <c r="M3091" s="39">
        <f>(VLOOKUP(DATE(2005,12,1),IGPM!A:B,2,1)/VLOOKUP(DATE(YEAR(F3091),MONTH(F3091),1),IGPM!A:B,2,1))*H3091</f>
        <v>2700.6583323693012</v>
      </c>
      <c r="N3091" s="26" t="s">
        <v>3513</v>
      </c>
      <c r="O3091" s="26" t="s">
        <v>3514</v>
      </c>
      <c r="P3091" s="25">
        <v>0</v>
      </c>
      <c r="Q3091" s="25">
        <v>6146.29</v>
      </c>
      <c r="R3091" s="25">
        <v>9654.1727426638481</v>
      </c>
      <c r="S3091" s="25">
        <v>0</v>
      </c>
      <c r="T3091" s="27">
        <v>9654.1727426638481</v>
      </c>
    </row>
    <row r="3092" spans="1:20">
      <c r="A3092" s="28" t="s">
        <v>3669</v>
      </c>
      <c r="B3092" s="22" t="s">
        <v>3668</v>
      </c>
      <c r="C3092" s="22" t="s">
        <v>2277</v>
      </c>
      <c r="D3092" s="22" t="s">
        <v>99</v>
      </c>
      <c r="E3092" s="22" t="s">
        <v>26</v>
      </c>
      <c r="F3092" s="23">
        <v>43889</v>
      </c>
      <c r="G3092" s="24" t="s">
        <v>27</v>
      </c>
      <c r="H3092" s="25">
        <v>6146.29</v>
      </c>
      <c r="I3092" s="25">
        <v>-3425.86</v>
      </c>
      <c r="J3092" s="25">
        <v>2720.43</v>
      </c>
      <c r="K3092" s="41">
        <f t="shared" si="100"/>
        <v>2020</v>
      </c>
      <c r="L3092" s="42">
        <f t="shared" si="99"/>
        <v>104.057030935298</v>
      </c>
      <c r="M3092" s="39">
        <f>(VLOOKUP(DATE(2005,12,1),IGPM!A:B,2,1)/VLOOKUP(DATE(YEAR(F3092),MONTH(F3092),1),IGPM!A:B,2,1))*H3092</f>
        <v>2700.6583323693012</v>
      </c>
      <c r="N3092" s="26" t="s">
        <v>3513</v>
      </c>
      <c r="O3092" s="26" t="s">
        <v>3514</v>
      </c>
      <c r="P3092" s="25">
        <v>0</v>
      </c>
      <c r="Q3092" s="25">
        <v>6146.29</v>
      </c>
      <c r="R3092" s="25">
        <v>9654.1727426638481</v>
      </c>
      <c r="S3092" s="25">
        <v>0</v>
      </c>
      <c r="T3092" s="27">
        <v>9654.1727426638481</v>
      </c>
    </row>
    <row r="3093" spans="1:20">
      <c r="A3093" s="28" t="s">
        <v>3670</v>
      </c>
      <c r="B3093" s="22" t="s">
        <v>3671</v>
      </c>
      <c r="C3093" s="22" t="s">
        <v>2277</v>
      </c>
      <c r="D3093" s="22" t="s">
        <v>99</v>
      </c>
      <c r="E3093" s="22" t="s">
        <v>26</v>
      </c>
      <c r="F3093" s="23">
        <v>43889</v>
      </c>
      <c r="G3093" s="24" t="s">
        <v>27</v>
      </c>
      <c r="H3093" s="25">
        <v>6146.29</v>
      </c>
      <c r="I3093" s="25">
        <v>-3425.86</v>
      </c>
      <c r="J3093" s="25">
        <v>2720.43</v>
      </c>
      <c r="K3093" s="41">
        <f t="shared" si="100"/>
        <v>2020</v>
      </c>
      <c r="L3093" s="42">
        <f t="shared" si="99"/>
        <v>104.057030935298</v>
      </c>
      <c r="M3093" s="39">
        <f>(VLOOKUP(DATE(2005,12,1),IGPM!A:B,2,1)/VLOOKUP(DATE(YEAR(F3093),MONTH(F3093),1),IGPM!A:B,2,1))*H3093</f>
        <v>2700.6583323693012</v>
      </c>
      <c r="N3093" s="26" t="s">
        <v>3513</v>
      </c>
      <c r="O3093" s="26" t="s">
        <v>3514</v>
      </c>
      <c r="P3093" s="25">
        <v>0</v>
      </c>
      <c r="Q3093" s="25">
        <v>6146.29</v>
      </c>
      <c r="R3093" s="25">
        <v>9654.1727426638481</v>
      </c>
      <c r="S3093" s="25">
        <v>0</v>
      </c>
      <c r="T3093" s="27">
        <v>9654.1727426638481</v>
      </c>
    </row>
    <row r="3094" spans="1:20">
      <c r="A3094" s="28" t="s">
        <v>3672</v>
      </c>
      <c r="B3094" s="22" t="s">
        <v>3671</v>
      </c>
      <c r="C3094" s="22" t="s">
        <v>2277</v>
      </c>
      <c r="D3094" s="22" t="s">
        <v>99</v>
      </c>
      <c r="E3094" s="22" t="s">
        <v>26</v>
      </c>
      <c r="F3094" s="23">
        <v>43889</v>
      </c>
      <c r="G3094" s="24" t="s">
        <v>27</v>
      </c>
      <c r="H3094" s="25">
        <v>6146.29</v>
      </c>
      <c r="I3094" s="25">
        <v>-3425.86</v>
      </c>
      <c r="J3094" s="25">
        <v>2720.43</v>
      </c>
      <c r="K3094" s="41">
        <f t="shared" si="100"/>
        <v>2020</v>
      </c>
      <c r="L3094" s="42">
        <f t="shared" si="99"/>
        <v>104.057030935298</v>
      </c>
      <c r="M3094" s="39">
        <f>(VLOOKUP(DATE(2005,12,1),IGPM!A:B,2,1)/VLOOKUP(DATE(YEAR(F3094),MONTH(F3094),1),IGPM!A:B,2,1))*H3094</f>
        <v>2700.6583323693012</v>
      </c>
      <c r="N3094" s="26" t="s">
        <v>3513</v>
      </c>
      <c r="O3094" s="26" t="s">
        <v>3514</v>
      </c>
      <c r="P3094" s="25">
        <v>0</v>
      </c>
      <c r="Q3094" s="25">
        <v>6146.29</v>
      </c>
      <c r="R3094" s="25">
        <v>9654.1727426638481</v>
      </c>
      <c r="S3094" s="25">
        <v>0</v>
      </c>
      <c r="T3094" s="27">
        <v>9654.1727426638481</v>
      </c>
    </row>
    <row r="3095" spans="1:20">
      <c r="A3095" s="28" t="s">
        <v>3673</v>
      </c>
      <c r="B3095" s="22" t="s">
        <v>3674</v>
      </c>
      <c r="C3095" s="22" t="s">
        <v>2277</v>
      </c>
      <c r="D3095" s="22" t="s">
        <v>99</v>
      </c>
      <c r="E3095" s="22" t="s">
        <v>26</v>
      </c>
      <c r="F3095" s="23">
        <v>43889</v>
      </c>
      <c r="G3095" s="24" t="s">
        <v>27</v>
      </c>
      <c r="H3095" s="25">
        <v>6146.29</v>
      </c>
      <c r="I3095" s="25">
        <v>-3425.86</v>
      </c>
      <c r="J3095" s="25">
        <v>2720.43</v>
      </c>
      <c r="K3095" s="41">
        <f t="shared" si="100"/>
        <v>2020</v>
      </c>
      <c r="L3095" s="42">
        <f t="shared" si="99"/>
        <v>104.057030935298</v>
      </c>
      <c r="M3095" s="39">
        <f>(VLOOKUP(DATE(2005,12,1),IGPM!A:B,2,1)/VLOOKUP(DATE(YEAR(F3095),MONTH(F3095),1),IGPM!A:B,2,1))*H3095</f>
        <v>2700.6583323693012</v>
      </c>
      <c r="N3095" s="26" t="s">
        <v>3513</v>
      </c>
      <c r="O3095" s="26" t="s">
        <v>3514</v>
      </c>
      <c r="P3095" s="25">
        <v>0</v>
      </c>
      <c r="Q3095" s="25">
        <v>6146.29</v>
      </c>
      <c r="R3095" s="25">
        <v>9654.1727426638481</v>
      </c>
      <c r="S3095" s="25">
        <v>0</v>
      </c>
      <c r="T3095" s="27">
        <v>9654.1727426638481</v>
      </c>
    </row>
    <row r="3096" spans="1:20">
      <c r="A3096" s="28" t="s">
        <v>3675</v>
      </c>
      <c r="B3096" s="22" t="s">
        <v>3676</v>
      </c>
      <c r="C3096" s="22" t="s">
        <v>2277</v>
      </c>
      <c r="D3096" s="22" t="s">
        <v>99</v>
      </c>
      <c r="E3096" s="22" t="s">
        <v>26</v>
      </c>
      <c r="F3096" s="23">
        <v>43889</v>
      </c>
      <c r="G3096" s="24" t="s">
        <v>27</v>
      </c>
      <c r="H3096" s="25">
        <v>1536.57</v>
      </c>
      <c r="I3096" s="25">
        <v>-856.46</v>
      </c>
      <c r="J3096" s="25">
        <v>680.1099999999999</v>
      </c>
      <c r="K3096" s="41">
        <f t="shared" si="100"/>
        <v>2020</v>
      </c>
      <c r="L3096" s="42">
        <f t="shared" si="99"/>
        <v>104.05746911706325</v>
      </c>
      <c r="M3096" s="39">
        <f>(VLOOKUP(DATE(2005,12,1),IGPM!A:B,2,1)/VLOOKUP(DATE(YEAR(F3096),MONTH(F3096),1),IGPM!A:B,2,1))*H3096</f>
        <v>675.16348460106781</v>
      </c>
      <c r="N3096" s="26" t="s">
        <v>3513</v>
      </c>
      <c r="O3096" s="26" t="s">
        <v>3514</v>
      </c>
      <c r="P3096" s="25">
        <v>0</v>
      </c>
      <c r="Q3096" s="25">
        <v>1536.57</v>
      </c>
      <c r="R3096" s="25">
        <v>2413.5392588366294</v>
      </c>
      <c r="S3096" s="25">
        <v>0</v>
      </c>
      <c r="T3096" s="27">
        <v>2413.5392588366294</v>
      </c>
    </row>
    <row r="3097" spans="1:20">
      <c r="A3097" s="28" t="s">
        <v>3677</v>
      </c>
      <c r="B3097" s="22" t="s">
        <v>3678</v>
      </c>
      <c r="C3097" s="22" t="s">
        <v>2277</v>
      </c>
      <c r="D3097" s="22" t="s">
        <v>99</v>
      </c>
      <c r="E3097" s="22" t="s">
        <v>26</v>
      </c>
      <c r="F3097" s="23">
        <v>43889</v>
      </c>
      <c r="G3097" s="24" t="s">
        <v>27</v>
      </c>
      <c r="H3097" s="25">
        <v>14597.45</v>
      </c>
      <c r="I3097" s="25">
        <v>-8136.42</v>
      </c>
      <c r="J3097" s="25">
        <v>6461.0300000000007</v>
      </c>
      <c r="K3097" s="41">
        <f t="shared" si="100"/>
        <v>2020</v>
      </c>
      <c r="L3097" s="42">
        <f t="shared" si="99"/>
        <v>104.05707915766395</v>
      </c>
      <c r="M3097" s="39">
        <f>(VLOOKUP(DATE(2005,12,1),IGPM!A:B,2,1)/VLOOKUP(DATE(YEAR(F3097),MONTH(F3097),1),IGPM!A:B,2,1))*H3097</f>
        <v>6414.0684825877497</v>
      </c>
      <c r="N3097" s="26" t="s">
        <v>3513</v>
      </c>
      <c r="O3097" s="26" t="s">
        <v>3514</v>
      </c>
      <c r="P3097" s="25">
        <v>0</v>
      </c>
      <c r="Q3097" s="25">
        <v>14597.45</v>
      </c>
      <c r="R3097" s="25">
        <v>22928.677934558633</v>
      </c>
      <c r="S3097" s="25">
        <v>0</v>
      </c>
      <c r="T3097" s="27">
        <v>22928.677934558633</v>
      </c>
    </row>
    <row r="3098" spans="1:20">
      <c r="A3098" s="28" t="s">
        <v>3679</v>
      </c>
      <c r="B3098" s="22" t="s">
        <v>3680</v>
      </c>
      <c r="C3098" s="22" t="s">
        <v>2277</v>
      </c>
      <c r="D3098" s="22" t="s">
        <v>99</v>
      </c>
      <c r="E3098" s="22" t="s">
        <v>26</v>
      </c>
      <c r="F3098" s="23">
        <v>43889</v>
      </c>
      <c r="G3098" s="24" t="s">
        <v>27</v>
      </c>
      <c r="H3098" s="25">
        <v>14597.45</v>
      </c>
      <c r="I3098" s="25">
        <v>-8136.42</v>
      </c>
      <c r="J3098" s="25">
        <v>6461.0300000000007</v>
      </c>
      <c r="K3098" s="41">
        <f t="shared" si="100"/>
        <v>2020</v>
      </c>
      <c r="L3098" s="42">
        <f t="shared" si="99"/>
        <v>104.05707915766395</v>
      </c>
      <c r="M3098" s="39">
        <f>(VLOOKUP(DATE(2005,12,1),IGPM!A:B,2,1)/VLOOKUP(DATE(YEAR(F3098),MONTH(F3098),1),IGPM!A:B,2,1))*H3098</f>
        <v>6414.0684825877497</v>
      </c>
      <c r="N3098" s="26" t="s">
        <v>3513</v>
      </c>
      <c r="O3098" s="26" t="s">
        <v>3514</v>
      </c>
      <c r="P3098" s="25">
        <v>0</v>
      </c>
      <c r="Q3098" s="25">
        <v>14597.45</v>
      </c>
      <c r="R3098" s="25">
        <v>22928.677934558633</v>
      </c>
      <c r="S3098" s="25">
        <v>0</v>
      </c>
      <c r="T3098" s="27">
        <v>22928.677934558633</v>
      </c>
    </row>
    <row r="3099" spans="1:20">
      <c r="A3099" s="28" t="s">
        <v>3681</v>
      </c>
      <c r="B3099" s="22" t="s">
        <v>3682</v>
      </c>
      <c r="C3099" s="22" t="s">
        <v>2277</v>
      </c>
      <c r="D3099" s="22" t="s">
        <v>99</v>
      </c>
      <c r="E3099" s="22" t="s">
        <v>26</v>
      </c>
      <c r="F3099" s="23">
        <v>43889</v>
      </c>
      <c r="G3099" s="24" t="s">
        <v>27</v>
      </c>
      <c r="H3099" s="25">
        <v>114474.71</v>
      </c>
      <c r="I3099" s="25">
        <v>-63806.68</v>
      </c>
      <c r="J3099" s="25">
        <v>50668.030000000006</v>
      </c>
      <c r="K3099" s="41">
        <f t="shared" si="100"/>
        <v>2020</v>
      </c>
      <c r="L3099" s="42">
        <f t="shared" si="99"/>
        <v>104.05702318315262</v>
      </c>
      <c r="M3099" s="39">
        <f>(VLOOKUP(DATE(2005,12,1),IGPM!A:B,2,1)/VLOOKUP(DATE(YEAR(F3099),MONTH(F3099),1),IGPM!A:B,2,1))*H3099</f>
        <v>50299.78725492279</v>
      </c>
      <c r="N3099" s="26" t="s">
        <v>3513</v>
      </c>
      <c r="O3099" s="26" t="s">
        <v>3514</v>
      </c>
      <c r="P3099" s="25">
        <v>0</v>
      </c>
      <c r="Q3099" s="25">
        <v>114474.71</v>
      </c>
      <c r="R3099" s="25">
        <v>179809.05961260348</v>
      </c>
      <c r="S3099" s="25">
        <v>0</v>
      </c>
      <c r="T3099" s="27">
        <v>179809.05961260348</v>
      </c>
    </row>
    <row r="3100" spans="1:20">
      <c r="A3100" s="28" t="s">
        <v>3683</v>
      </c>
      <c r="B3100" s="22" t="s">
        <v>3684</v>
      </c>
      <c r="C3100" s="22" t="s">
        <v>91</v>
      </c>
      <c r="D3100" s="22" t="s">
        <v>99</v>
      </c>
      <c r="E3100" s="22" t="s">
        <v>26</v>
      </c>
      <c r="F3100" s="23">
        <v>43889</v>
      </c>
      <c r="G3100" s="24" t="s">
        <v>27</v>
      </c>
      <c r="H3100" s="25">
        <v>25353.46</v>
      </c>
      <c r="I3100" s="25">
        <v>-14131.68</v>
      </c>
      <c r="J3100" s="25">
        <v>11221.779999999999</v>
      </c>
      <c r="K3100" s="41">
        <f t="shared" si="100"/>
        <v>2020</v>
      </c>
      <c r="L3100" s="42">
        <f t="shared" si="99"/>
        <v>104.0570321433828</v>
      </c>
      <c r="M3100" s="39">
        <f>(VLOOKUP(DATE(2005,12,1),IGPM!A:B,2,1)/VLOOKUP(DATE(YEAR(F3100),MONTH(F3100),1),IGPM!A:B,2,1))*H3100</f>
        <v>11140.221662725284</v>
      </c>
      <c r="N3100" s="26" t="s">
        <v>3513</v>
      </c>
      <c r="O3100" s="26" t="s">
        <v>3514</v>
      </c>
      <c r="P3100" s="25">
        <v>0</v>
      </c>
      <c r="Q3100" s="25">
        <v>25353.46</v>
      </c>
      <c r="R3100" s="25">
        <v>39823.484161049702</v>
      </c>
      <c r="S3100" s="25">
        <v>0</v>
      </c>
      <c r="T3100" s="27">
        <v>39823.484161049702</v>
      </c>
    </row>
    <row r="3101" spans="1:20">
      <c r="A3101" s="28" t="s">
        <v>3685</v>
      </c>
      <c r="B3101" s="22" t="s">
        <v>3686</v>
      </c>
      <c r="C3101" s="22" t="s">
        <v>91</v>
      </c>
      <c r="D3101" s="22" t="s">
        <v>99</v>
      </c>
      <c r="E3101" s="22" t="s">
        <v>26</v>
      </c>
      <c r="F3101" s="23">
        <v>43889</v>
      </c>
      <c r="G3101" s="24" t="s">
        <v>27</v>
      </c>
      <c r="H3101" s="25">
        <v>7682.86</v>
      </c>
      <c r="I3101" s="25">
        <v>-4282.32</v>
      </c>
      <c r="J3101" s="25">
        <v>3400.54</v>
      </c>
      <c r="K3101" s="41">
        <f t="shared" si="100"/>
        <v>2020</v>
      </c>
      <c r="L3101" s="42">
        <f t="shared" si="99"/>
        <v>104.05711857124176</v>
      </c>
      <c r="M3101" s="39">
        <f>(VLOOKUP(DATE(2005,12,1),IGPM!A:B,2,1)/VLOOKUP(DATE(YEAR(F3101),MONTH(F3101),1),IGPM!A:B,2,1))*H3101</f>
        <v>3375.8218169703691</v>
      </c>
      <c r="N3101" s="26" t="s">
        <v>3513</v>
      </c>
      <c r="O3101" s="26" t="s">
        <v>3514</v>
      </c>
      <c r="P3101" s="25">
        <v>0</v>
      </c>
      <c r="Q3101" s="25">
        <v>7682.86</v>
      </c>
      <c r="R3101" s="25">
        <v>12067.712001500477</v>
      </c>
      <c r="S3101" s="25">
        <v>0</v>
      </c>
      <c r="T3101" s="27">
        <v>12067.712001500477</v>
      </c>
    </row>
    <row r="3102" spans="1:20">
      <c r="A3102" s="28" t="s">
        <v>3687</v>
      </c>
      <c r="B3102" s="22" t="s">
        <v>3688</v>
      </c>
      <c r="C3102" s="22" t="s">
        <v>2277</v>
      </c>
      <c r="D3102" s="22" t="s">
        <v>99</v>
      </c>
      <c r="E3102" s="22" t="s">
        <v>26</v>
      </c>
      <c r="F3102" s="23">
        <v>43889</v>
      </c>
      <c r="G3102" s="24" t="s">
        <v>27</v>
      </c>
      <c r="H3102" s="25">
        <v>515520.35</v>
      </c>
      <c r="I3102" s="25">
        <v>-287344.17</v>
      </c>
      <c r="J3102" s="25">
        <v>228176.18</v>
      </c>
      <c r="K3102" s="41">
        <f t="shared" si="100"/>
        <v>2020</v>
      </c>
      <c r="L3102" s="42">
        <f t="shared" si="99"/>
        <v>104.0570278492165</v>
      </c>
      <c r="M3102" s="39">
        <f>(VLOOKUP(DATE(2005,12,1),IGPM!A:B,2,1)/VLOOKUP(DATE(YEAR(F3102),MONTH(F3102),1),IGPM!A:B,2,1))*H3102</f>
        <v>226517.83901075911</v>
      </c>
      <c r="N3102" s="26" t="s">
        <v>3513</v>
      </c>
      <c r="O3102" s="26" t="s">
        <v>3514</v>
      </c>
      <c r="P3102" s="25">
        <v>0</v>
      </c>
      <c r="Q3102" s="25">
        <v>515520.35</v>
      </c>
      <c r="R3102" s="25">
        <v>809744.1727055714</v>
      </c>
      <c r="S3102" s="25">
        <v>0</v>
      </c>
      <c r="T3102" s="27">
        <v>809744.1727055714</v>
      </c>
    </row>
    <row r="3103" spans="1:20">
      <c r="A3103" s="28" t="s">
        <v>3689</v>
      </c>
      <c r="B3103" s="22" t="s">
        <v>3690</v>
      </c>
      <c r="C3103" s="22" t="s">
        <v>24</v>
      </c>
      <c r="D3103" s="22" t="s">
        <v>99</v>
      </c>
      <c r="E3103" s="22" t="s">
        <v>26</v>
      </c>
      <c r="F3103" s="23">
        <v>43889</v>
      </c>
      <c r="G3103" s="24" t="s">
        <v>27</v>
      </c>
      <c r="H3103" s="25">
        <v>768.29</v>
      </c>
      <c r="I3103" s="25">
        <v>-428.23</v>
      </c>
      <c r="J3103" s="25">
        <v>340.05999999999995</v>
      </c>
      <c r="K3103" s="41">
        <f t="shared" si="100"/>
        <v>2020</v>
      </c>
      <c r="L3103" s="42">
        <f t="shared" si="99"/>
        <v>104.05814632323751</v>
      </c>
      <c r="M3103" s="39">
        <f>(VLOOKUP(DATE(2005,12,1),IGPM!A:B,2,1)/VLOOKUP(DATE(YEAR(F3103),MONTH(F3103),1),IGPM!A:B,2,1))*H3103</f>
        <v>337.58393928304889</v>
      </c>
      <c r="N3103" s="26" t="s">
        <v>3513</v>
      </c>
      <c r="O3103" s="26" t="s">
        <v>3514</v>
      </c>
      <c r="P3103" s="25">
        <v>0</v>
      </c>
      <c r="Q3103" s="25">
        <v>768.29</v>
      </c>
      <c r="R3103" s="25">
        <v>1206.7774830769793</v>
      </c>
      <c r="S3103" s="25">
        <v>0</v>
      </c>
      <c r="T3103" s="27">
        <v>1206.7774830769793</v>
      </c>
    </row>
    <row r="3104" spans="1:20">
      <c r="A3104" s="28" t="s">
        <v>3691</v>
      </c>
      <c r="B3104" s="22" t="s">
        <v>3690</v>
      </c>
      <c r="C3104" s="22" t="s">
        <v>24</v>
      </c>
      <c r="D3104" s="22" t="s">
        <v>99</v>
      </c>
      <c r="E3104" s="22" t="s">
        <v>26</v>
      </c>
      <c r="F3104" s="23">
        <v>43889</v>
      </c>
      <c r="G3104" s="24" t="s">
        <v>27</v>
      </c>
      <c r="H3104" s="25">
        <v>768.29</v>
      </c>
      <c r="I3104" s="25">
        <v>-428.23</v>
      </c>
      <c r="J3104" s="25">
        <v>340.05999999999995</v>
      </c>
      <c r="K3104" s="41">
        <f t="shared" si="100"/>
        <v>2020</v>
      </c>
      <c r="L3104" s="42">
        <f t="shared" si="99"/>
        <v>104.05814632323751</v>
      </c>
      <c r="M3104" s="39">
        <f>(VLOOKUP(DATE(2005,12,1),IGPM!A:B,2,1)/VLOOKUP(DATE(YEAR(F3104),MONTH(F3104),1),IGPM!A:B,2,1))*H3104</f>
        <v>337.58393928304889</v>
      </c>
      <c r="N3104" s="26" t="s">
        <v>3513</v>
      </c>
      <c r="O3104" s="26" t="s">
        <v>3514</v>
      </c>
      <c r="P3104" s="25">
        <v>0</v>
      </c>
      <c r="Q3104" s="25">
        <v>768.29</v>
      </c>
      <c r="R3104" s="25">
        <v>1206.7774830769793</v>
      </c>
      <c r="S3104" s="25">
        <v>0</v>
      </c>
      <c r="T3104" s="27">
        <v>1206.7774830769793</v>
      </c>
    </row>
    <row r="3105" spans="1:20">
      <c r="A3105" s="28" t="s">
        <v>3692</v>
      </c>
      <c r="B3105" s="22" t="s">
        <v>3693</v>
      </c>
      <c r="C3105" s="22" t="s">
        <v>2277</v>
      </c>
      <c r="D3105" s="22" t="s">
        <v>99</v>
      </c>
      <c r="E3105" s="22" t="s">
        <v>26</v>
      </c>
      <c r="F3105" s="23">
        <v>43889</v>
      </c>
      <c r="G3105" s="24" t="s">
        <v>27</v>
      </c>
      <c r="H3105" s="25">
        <v>318838.96999999997</v>
      </c>
      <c r="I3105" s="25">
        <v>-177716.6</v>
      </c>
      <c r="J3105" s="25">
        <v>141122.36999999997</v>
      </c>
      <c r="K3105" s="41">
        <f t="shared" si="100"/>
        <v>2020</v>
      </c>
      <c r="L3105" s="42">
        <f t="shared" si="99"/>
        <v>104.05702258539718</v>
      </c>
      <c r="M3105" s="39">
        <f>(VLOOKUP(DATE(2005,12,1),IGPM!A:B,2,1)/VLOOKUP(DATE(YEAR(F3105),MONTH(F3105),1),IGPM!A:B,2,1))*H3105</f>
        <v>140096.72843529115</v>
      </c>
      <c r="N3105" s="26" t="s">
        <v>3513</v>
      </c>
      <c r="O3105" s="26" t="s">
        <v>3514</v>
      </c>
      <c r="P3105" s="25">
        <v>0</v>
      </c>
      <c r="Q3105" s="25">
        <v>318838.96999999997</v>
      </c>
      <c r="R3105" s="25">
        <v>500810.48786715494</v>
      </c>
      <c r="S3105" s="25">
        <v>0</v>
      </c>
      <c r="T3105" s="27">
        <v>500810.48786715494</v>
      </c>
    </row>
    <row r="3106" spans="1:20">
      <c r="A3106" s="28" t="s">
        <v>3694</v>
      </c>
      <c r="B3106" s="22" t="s">
        <v>3695</v>
      </c>
      <c r="C3106" s="22" t="s">
        <v>2277</v>
      </c>
      <c r="D3106" s="22" t="s">
        <v>99</v>
      </c>
      <c r="E3106" s="22" t="s">
        <v>26</v>
      </c>
      <c r="F3106" s="23">
        <v>43889</v>
      </c>
      <c r="G3106" s="24" t="s">
        <v>27</v>
      </c>
      <c r="H3106" s="25">
        <v>343424.14</v>
      </c>
      <c r="I3106" s="25">
        <v>-191420.04</v>
      </c>
      <c r="J3106" s="25">
        <v>152004.1</v>
      </c>
      <c r="K3106" s="41">
        <f t="shared" si="100"/>
        <v>2020</v>
      </c>
      <c r="L3106" s="42">
        <f t="shared" si="99"/>
        <v>104.0570262131384</v>
      </c>
      <c r="M3106" s="39">
        <f>(VLOOKUP(DATE(2005,12,1),IGPM!A:B,2,1)/VLOOKUP(DATE(YEAR(F3106),MONTH(F3106),1),IGPM!A:B,2,1))*H3106</f>
        <v>150899.36615873341</v>
      </c>
      <c r="N3106" s="26" t="s">
        <v>3513</v>
      </c>
      <c r="O3106" s="26" t="s">
        <v>3514</v>
      </c>
      <c r="P3106" s="25">
        <v>0</v>
      </c>
      <c r="Q3106" s="25">
        <v>343424.14</v>
      </c>
      <c r="R3106" s="25">
        <v>539427.19454512768</v>
      </c>
      <c r="S3106" s="25">
        <v>0</v>
      </c>
      <c r="T3106" s="27">
        <v>539427.19454512768</v>
      </c>
    </row>
    <row r="3107" spans="1:20">
      <c r="A3107" s="28" t="s">
        <v>3696</v>
      </c>
      <c r="B3107" s="22" t="s">
        <v>3697</v>
      </c>
      <c r="C3107" s="22" t="s">
        <v>2277</v>
      </c>
      <c r="D3107" s="22" t="s">
        <v>99</v>
      </c>
      <c r="E3107" s="22" t="s">
        <v>26</v>
      </c>
      <c r="F3107" s="23">
        <v>43889</v>
      </c>
      <c r="G3107" s="24" t="s">
        <v>27</v>
      </c>
      <c r="H3107" s="25">
        <v>171327.93</v>
      </c>
      <c r="I3107" s="25">
        <v>-95495.9</v>
      </c>
      <c r="J3107" s="25">
        <v>75832.03</v>
      </c>
      <c r="K3107" s="41">
        <f t="shared" si="100"/>
        <v>2020</v>
      </c>
      <c r="L3107" s="42">
        <f t="shared" si="99"/>
        <v>104.05703218672215</v>
      </c>
      <c r="M3107" s="39">
        <f>(VLOOKUP(DATE(2005,12,1),IGPM!A:B,2,1)/VLOOKUP(DATE(YEAR(F3107),MONTH(F3107),1),IGPM!A:B,2,1))*H3107</f>
        <v>75280.893306707687</v>
      </c>
      <c r="N3107" s="26" t="s">
        <v>3513</v>
      </c>
      <c r="O3107" s="26" t="s">
        <v>3514</v>
      </c>
      <c r="P3107" s="25">
        <v>0</v>
      </c>
      <c r="Q3107" s="25">
        <v>171327.93</v>
      </c>
      <c r="R3107" s="25">
        <v>269110.21638468403</v>
      </c>
      <c r="S3107" s="25">
        <v>0</v>
      </c>
      <c r="T3107" s="27">
        <v>269110.21638468403</v>
      </c>
    </row>
    <row r="3108" spans="1:20">
      <c r="A3108" s="28" t="s">
        <v>3698</v>
      </c>
      <c r="B3108" s="22" t="s">
        <v>3699</v>
      </c>
      <c r="C3108" s="22" t="s">
        <v>2277</v>
      </c>
      <c r="D3108" s="22" t="s">
        <v>99</v>
      </c>
      <c r="E3108" s="22" t="s">
        <v>26</v>
      </c>
      <c r="F3108" s="23">
        <v>43889</v>
      </c>
      <c r="G3108" s="24" t="s">
        <v>27</v>
      </c>
      <c r="H3108" s="25">
        <v>36109.47</v>
      </c>
      <c r="I3108" s="25">
        <v>-20126.939999999999</v>
      </c>
      <c r="J3108" s="25">
        <v>15982.530000000002</v>
      </c>
      <c r="K3108" s="41">
        <f t="shared" si="100"/>
        <v>2020</v>
      </c>
      <c r="L3108" s="42">
        <f t="shared" si="99"/>
        <v>104.05701313761556</v>
      </c>
      <c r="M3108" s="39">
        <f>(VLOOKUP(DATE(2005,12,1),IGPM!A:B,2,1)/VLOOKUP(DATE(YEAR(F3108),MONTH(F3108),1),IGPM!A:B,2,1))*H3108</f>
        <v>15866.374842862821</v>
      </c>
      <c r="N3108" s="26" t="s">
        <v>3513</v>
      </c>
      <c r="O3108" s="26" t="s">
        <v>3514</v>
      </c>
      <c r="P3108" s="25">
        <v>0</v>
      </c>
      <c r="Q3108" s="25">
        <v>36109.47</v>
      </c>
      <c r="R3108" s="25">
        <v>56718.290387540772</v>
      </c>
      <c r="S3108" s="25">
        <v>0</v>
      </c>
      <c r="T3108" s="27">
        <v>56718.290387540772</v>
      </c>
    </row>
    <row r="3109" spans="1:20">
      <c r="A3109" s="28" t="s">
        <v>3700</v>
      </c>
      <c r="B3109" s="22" t="s">
        <v>3701</v>
      </c>
      <c r="C3109" s="22" t="s">
        <v>24</v>
      </c>
      <c r="D3109" s="22" t="s">
        <v>99</v>
      </c>
      <c r="E3109" s="22" t="s">
        <v>26</v>
      </c>
      <c r="F3109" s="23">
        <v>43889</v>
      </c>
      <c r="G3109" s="24" t="s">
        <v>27</v>
      </c>
      <c r="H3109" s="25">
        <v>15365.73</v>
      </c>
      <c r="I3109" s="25">
        <v>-8564.65</v>
      </c>
      <c r="J3109" s="25">
        <v>6801.08</v>
      </c>
      <c r="K3109" s="41">
        <f t="shared" si="100"/>
        <v>2020</v>
      </c>
      <c r="L3109" s="42">
        <f t="shared" si="99"/>
        <v>104.05706479540903</v>
      </c>
      <c r="M3109" s="39">
        <f>(VLOOKUP(DATE(2005,12,1),IGPM!A:B,2,1)/VLOOKUP(DATE(YEAR(F3109),MONTH(F3109),1),IGPM!A:B,2,1))*H3109</f>
        <v>6751.6480279057687</v>
      </c>
      <c r="N3109" s="26" t="s">
        <v>3513</v>
      </c>
      <c r="O3109" s="26" t="s">
        <v>3514</v>
      </c>
      <c r="P3109" s="25">
        <v>0</v>
      </c>
      <c r="Q3109" s="25">
        <v>15365.73</v>
      </c>
      <c r="R3109" s="25">
        <v>24135.439710318282</v>
      </c>
      <c r="S3109" s="25">
        <v>0</v>
      </c>
      <c r="T3109" s="27">
        <v>24135.439710318282</v>
      </c>
    </row>
    <row r="3110" spans="1:20">
      <c r="A3110" s="28" t="s">
        <v>3702</v>
      </c>
      <c r="B3110" s="22" t="s">
        <v>3703</v>
      </c>
      <c r="C3110" s="22" t="s">
        <v>24</v>
      </c>
      <c r="D3110" s="22" t="s">
        <v>99</v>
      </c>
      <c r="E3110" s="22" t="s">
        <v>26</v>
      </c>
      <c r="F3110" s="23">
        <v>43889</v>
      </c>
      <c r="G3110" s="24" t="s">
        <v>27</v>
      </c>
      <c r="H3110" s="25">
        <v>6146.29</v>
      </c>
      <c r="I3110" s="25">
        <v>-3425.86</v>
      </c>
      <c r="J3110" s="25">
        <v>2720.43</v>
      </c>
      <c r="K3110" s="41">
        <f t="shared" si="100"/>
        <v>2020</v>
      </c>
      <c r="L3110" s="42">
        <f t="shared" si="99"/>
        <v>104.057030935298</v>
      </c>
      <c r="M3110" s="39">
        <f>(VLOOKUP(DATE(2005,12,1),IGPM!A:B,2,1)/VLOOKUP(DATE(YEAR(F3110),MONTH(F3110),1),IGPM!A:B,2,1))*H3110</f>
        <v>2700.6583323693012</v>
      </c>
      <c r="N3110" s="26" t="s">
        <v>3513</v>
      </c>
      <c r="O3110" s="26" t="s">
        <v>3514</v>
      </c>
      <c r="P3110" s="25">
        <v>0</v>
      </c>
      <c r="Q3110" s="25">
        <v>6146.29</v>
      </c>
      <c r="R3110" s="25">
        <v>9654.1727426638481</v>
      </c>
      <c r="S3110" s="25">
        <v>0</v>
      </c>
      <c r="T3110" s="27">
        <v>9654.1727426638481</v>
      </c>
    </row>
    <row r="3111" spans="1:20">
      <c r="A3111" s="28" t="s">
        <v>3704</v>
      </c>
      <c r="B3111" s="22" t="s">
        <v>3705</v>
      </c>
      <c r="C3111" s="22" t="s">
        <v>24</v>
      </c>
      <c r="D3111" s="22" t="s">
        <v>99</v>
      </c>
      <c r="E3111" s="22" t="s">
        <v>26</v>
      </c>
      <c r="F3111" s="23">
        <v>43889</v>
      </c>
      <c r="G3111" s="24" t="s">
        <v>27</v>
      </c>
      <c r="H3111" s="25">
        <v>7682.87</v>
      </c>
      <c r="I3111" s="25">
        <v>-4282.33</v>
      </c>
      <c r="J3111" s="25">
        <v>3400.54</v>
      </c>
      <c r="K3111" s="41">
        <f t="shared" si="100"/>
        <v>2020</v>
      </c>
      <c r="L3111" s="42">
        <f t="shared" si="99"/>
        <v>104.0570110197019</v>
      </c>
      <c r="M3111" s="39">
        <f>(VLOOKUP(DATE(2005,12,1),IGPM!A:B,2,1)/VLOOKUP(DATE(YEAR(F3111),MONTH(F3111),1),IGPM!A:B,2,1))*H3111</f>
        <v>3375.8262109353991</v>
      </c>
      <c r="N3111" s="26" t="s">
        <v>3513</v>
      </c>
      <c r="O3111" s="26" t="s">
        <v>3514</v>
      </c>
      <c r="P3111" s="25">
        <v>0</v>
      </c>
      <c r="Q3111" s="25">
        <v>7682.87</v>
      </c>
      <c r="R3111" s="25">
        <v>12067.727708817805</v>
      </c>
      <c r="S3111" s="25">
        <v>0</v>
      </c>
      <c r="T3111" s="27">
        <v>12067.727708817805</v>
      </c>
    </row>
    <row r="3112" spans="1:20">
      <c r="A3112" s="28" t="s">
        <v>3706</v>
      </c>
      <c r="B3112" s="22" t="s">
        <v>3705</v>
      </c>
      <c r="C3112" s="22" t="s">
        <v>24</v>
      </c>
      <c r="D3112" s="22" t="s">
        <v>99</v>
      </c>
      <c r="E3112" s="22" t="s">
        <v>26</v>
      </c>
      <c r="F3112" s="23">
        <v>43889</v>
      </c>
      <c r="G3112" s="24" t="s">
        <v>27</v>
      </c>
      <c r="H3112" s="25">
        <v>9219.44</v>
      </c>
      <c r="I3112" s="25">
        <v>-5138.79</v>
      </c>
      <c r="J3112" s="25">
        <v>4080.6500000000005</v>
      </c>
      <c r="K3112" s="41">
        <f t="shared" si="100"/>
        <v>2020</v>
      </c>
      <c r="L3112" s="42">
        <f t="shared" si="99"/>
        <v>104.0570873688164</v>
      </c>
      <c r="M3112" s="39">
        <f>(VLOOKUP(DATE(2005,12,1),IGPM!A:B,2,1)/VLOOKUP(DATE(YEAR(F3112),MONTH(F3112),1),IGPM!A:B,2,1))*H3112</f>
        <v>4050.9896955364675</v>
      </c>
      <c r="N3112" s="26" t="s">
        <v>3513</v>
      </c>
      <c r="O3112" s="26" t="s">
        <v>3514</v>
      </c>
      <c r="P3112" s="25">
        <v>0</v>
      </c>
      <c r="Q3112" s="25">
        <v>9219.44</v>
      </c>
      <c r="R3112" s="25">
        <v>14481.266967654436</v>
      </c>
      <c r="S3112" s="25">
        <v>0</v>
      </c>
      <c r="T3112" s="27">
        <v>14481.266967654436</v>
      </c>
    </row>
    <row r="3113" spans="1:20">
      <c r="A3113" s="28" t="s">
        <v>3707</v>
      </c>
      <c r="B3113" s="22" t="s">
        <v>3708</v>
      </c>
      <c r="C3113" s="22" t="s">
        <v>2277</v>
      </c>
      <c r="D3113" s="22" t="s">
        <v>99</v>
      </c>
      <c r="E3113" s="22" t="s">
        <v>26</v>
      </c>
      <c r="F3113" s="23">
        <v>43889</v>
      </c>
      <c r="G3113" s="24" t="s">
        <v>27</v>
      </c>
      <c r="H3113" s="25">
        <v>734482.05</v>
      </c>
      <c r="I3113" s="25">
        <v>-409390.49</v>
      </c>
      <c r="J3113" s="25">
        <v>325091.56000000006</v>
      </c>
      <c r="K3113" s="41">
        <f t="shared" si="100"/>
        <v>2020</v>
      </c>
      <c r="L3113" s="42">
        <f t="shared" si="99"/>
        <v>104.05703097793015</v>
      </c>
      <c r="M3113" s="39">
        <f>(VLOOKUP(DATE(2005,12,1),IGPM!A:B,2,1)/VLOOKUP(DATE(YEAR(F3113),MONTH(F3113),1),IGPM!A:B,2,1))*H3113</f>
        <v>322728.84427975025</v>
      </c>
      <c r="N3113" s="26" t="s">
        <v>3513</v>
      </c>
      <c r="O3113" s="26" t="s">
        <v>3514</v>
      </c>
      <c r="P3113" s="25">
        <v>0</v>
      </c>
      <c r="Q3113" s="25">
        <v>734482.05</v>
      </c>
      <c r="R3113" s="25">
        <v>1153674.2631873644</v>
      </c>
      <c r="S3113" s="25">
        <v>0</v>
      </c>
      <c r="T3113" s="27">
        <v>1153674.2631873644</v>
      </c>
    </row>
    <row r="3114" spans="1:20">
      <c r="A3114" s="28" t="s">
        <v>3709</v>
      </c>
      <c r="B3114" s="22" t="s">
        <v>3708</v>
      </c>
      <c r="C3114" s="22" t="s">
        <v>2277</v>
      </c>
      <c r="D3114" s="22" t="s">
        <v>99</v>
      </c>
      <c r="E3114" s="22" t="s">
        <v>26</v>
      </c>
      <c r="F3114" s="23">
        <v>43889</v>
      </c>
      <c r="G3114" s="24" t="s">
        <v>27</v>
      </c>
      <c r="H3114" s="25">
        <v>734482.05</v>
      </c>
      <c r="I3114" s="25">
        <v>-409390.5</v>
      </c>
      <c r="J3114" s="25">
        <v>325091.55000000005</v>
      </c>
      <c r="K3114" s="41">
        <f t="shared" si="100"/>
        <v>2020</v>
      </c>
      <c r="L3114" s="42">
        <f t="shared" si="99"/>
        <v>104.05702843617526</v>
      </c>
      <c r="M3114" s="39">
        <f>(VLOOKUP(DATE(2005,12,1),IGPM!A:B,2,1)/VLOOKUP(DATE(YEAR(F3114),MONTH(F3114),1),IGPM!A:B,2,1))*H3114</f>
        <v>322728.84427975025</v>
      </c>
      <c r="N3114" s="26" t="s">
        <v>3513</v>
      </c>
      <c r="O3114" s="26" t="s">
        <v>3514</v>
      </c>
      <c r="P3114" s="25">
        <v>0</v>
      </c>
      <c r="Q3114" s="25">
        <v>734482.05</v>
      </c>
      <c r="R3114" s="25">
        <v>1153674.2631873644</v>
      </c>
      <c r="S3114" s="25">
        <v>0</v>
      </c>
      <c r="T3114" s="27">
        <v>1153674.2631873644</v>
      </c>
    </row>
    <row r="3115" spans="1:20">
      <c r="A3115" s="28" t="s">
        <v>3710</v>
      </c>
      <c r="B3115" s="22" t="s">
        <v>3708</v>
      </c>
      <c r="C3115" s="22" t="s">
        <v>2277</v>
      </c>
      <c r="D3115" s="22" t="s">
        <v>99</v>
      </c>
      <c r="E3115" s="22" t="s">
        <v>26</v>
      </c>
      <c r="F3115" s="23">
        <v>43889</v>
      </c>
      <c r="G3115" s="24" t="s">
        <v>27</v>
      </c>
      <c r="H3115" s="25">
        <v>734482.05</v>
      </c>
      <c r="I3115" s="25">
        <v>-409390.49</v>
      </c>
      <c r="J3115" s="25">
        <v>325091.56000000006</v>
      </c>
      <c r="K3115" s="41">
        <f t="shared" si="100"/>
        <v>2020</v>
      </c>
      <c r="L3115" s="42">
        <f t="shared" si="99"/>
        <v>104.05703097793015</v>
      </c>
      <c r="M3115" s="39">
        <f>(VLOOKUP(DATE(2005,12,1),IGPM!A:B,2,1)/VLOOKUP(DATE(YEAR(F3115),MONTH(F3115),1),IGPM!A:B,2,1))*H3115</f>
        <v>322728.84427975025</v>
      </c>
      <c r="N3115" s="26" t="s">
        <v>3513</v>
      </c>
      <c r="O3115" s="26" t="s">
        <v>3514</v>
      </c>
      <c r="P3115" s="25">
        <v>0</v>
      </c>
      <c r="Q3115" s="25">
        <v>734482.05</v>
      </c>
      <c r="R3115" s="25">
        <v>1153674.2631873644</v>
      </c>
      <c r="S3115" s="25">
        <v>0</v>
      </c>
      <c r="T3115" s="27">
        <v>1153674.2631873644</v>
      </c>
    </row>
    <row r="3116" spans="1:20">
      <c r="A3116" s="28" t="s">
        <v>3711</v>
      </c>
      <c r="B3116" s="22" t="s">
        <v>3708</v>
      </c>
      <c r="C3116" s="22" t="s">
        <v>2277</v>
      </c>
      <c r="D3116" s="22" t="s">
        <v>99</v>
      </c>
      <c r="E3116" s="22" t="s">
        <v>26</v>
      </c>
      <c r="F3116" s="23">
        <v>43889</v>
      </c>
      <c r="G3116" s="24" t="s">
        <v>27</v>
      </c>
      <c r="H3116" s="25">
        <v>734482.05</v>
      </c>
      <c r="I3116" s="25">
        <v>-409390.5</v>
      </c>
      <c r="J3116" s="25">
        <v>325091.55000000005</v>
      </c>
      <c r="K3116" s="41">
        <f t="shared" si="100"/>
        <v>2020</v>
      </c>
      <c r="L3116" s="42">
        <f t="shared" si="99"/>
        <v>104.05702843617526</v>
      </c>
      <c r="M3116" s="39">
        <f>(VLOOKUP(DATE(2005,12,1),IGPM!A:B,2,1)/VLOOKUP(DATE(YEAR(F3116),MONTH(F3116),1),IGPM!A:B,2,1))*H3116</f>
        <v>322728.84427975025</v>
      </c>
      <c r="N3116" s="26" t="s">
        <v>3513</v>
      </c>
      <c r="O3116" s="26" t="s">
        <v>3514</v>
      </c>
      <c r="P3116" s="25">
        <v>0</v>
      </c>
      <c r="Q3116" s="25">
        <v>734482.05</v>
      </c>
      <c r="R3116" s="25">
        <v>1153674.2631873644</v>
      </c>
      <c r="S3116" s="25">
        <v>0</v>
      </c>
      <c r="T3116" s="27">
        <v>1153674.2631873644</v>
      </c>
    </row>
    <row r="3117" spans="1:20">
      <c r="A3117" s="28" t="s">
        <v>3712</v>
      </c>
      <c r="B3117" s="22" t="s">
        <v>3708</v>
      </c>
      <c r="C3117" s="22" t="s">
        <v>2277</v>
      </c>
      <c r="D3117" s="22" t="s">
        <v>99</v>
      </c>
      <c r="E3117" s="22" t="s">
        <v>26</v>
      </c>
      <c r="F3117" s="23">
        <v>43889</v>
      </c>
      <c r="G3117" s="24" t="s">
        <v>27</v>
      </c>
      <c r="H3117" s="25">
        <v>734482.05</v>
      </c>
      <c r="I3117" s="25">
        <v>-409390.49</v>
      </c>
      <c r="J3117" s="25">
        <v>325091.56000000006</v>
      </c>
      <c r="K3117" s="41">
        <f t="shared" si="100"/>
        <v>2020</v>
      </c>
      <c r="L3117" s="42">
        <f t="shared" si="99"/>
        <v>104.05703097793015</v>
      </c>
      <c r="M3117" s="39">
        <f>(VLOOKUP(DATE(2005,12,1),IGPM!A:B,2,1)/VLOOKUP(DATE(YEAR(F3117),MONTH(F3117),1),IGPM!A:B,2,1))*H3117</f>
        <v>322728.84427975025</v>
      </c>
      <c r="N3117" s="26" t="s">
        <v>3513</v>
      </c>
      <c r="O3117" s="26" t="s">
        <v>3514</v>
      </c>
      <c r="P3117" s="25">
        <v>0</v>
      </c>
      <c r="Q3117" s="25">
        <v>734482.05</v>
      </c>
      <c r="R3117" s="25">
        <v>1153674.2631873644</v>
      </c>
      <c r="S3117" s="25">
        <v>0</v>
      </c>
      <c r="T3117" s="27">
        <v>1153674.2631873644</v>
      </c>
    </row>
    <row r="3118" spans="1:20">
      <c r="A3118" s="28" t="s">
        <v>3713</v>
      </c>
      <c r="B3118" s="22" t="s">
        <v>3708</v>
      </c>
      <c r="C3118" s="22" t="s">
        <v>2277</v>
      </c>
      <c r="D3118" s="22" t="s">
        <v>99</v>
      </c>
      <c r="E3118" s="22" t="s">
        <v>26</v>
      </c>
      <c r="F3118" s="23">
        <v>43889</v>
      </c>
      <c r="G3118" s="24" t="s">
        <v>27</v>
      </c>
      <c r="H3118" s="25">
        <v>734482.05</v>
      </c>
      <c r="I3118" s="25">
        <v>-409390.5</v>
      </c>
      <c r="J3118" s="25">
        <v>325091.55000000005</v>
      </c>
      <c r="K3118" s="41">
        <f t="shared" si="100"/>
        <v>2020</v>
      </c>
      <c r="L3118" s="42">
        <f t="shared" si="99"/>
        <v>104.05702843617526</v>
      </c>
      <c r="M3118" s="39">
        <f>(VLOOKUP(DATE(2005,12,1),IGPM!A:B,2,1)/VLOOKUP(DATE(YEAR(F3118),MONTH(F3118),1),IGPM!A:B,2,1))*H3118</f>
        <v>322728.84427975025</v>
      </c>
      <c r="N3118" s="26" t="s">
        <v>3513</v>
      </c>
      <c r="O3118" s="26" t="s">
        <v>3514</v>
      </c>
      <c r="P3118" s="25">
        <v>0</v>
      </c>
      <c r="Q3118" s="25">
        <v>734482.05</v>
      </c>
      <c r="R3118" s="25">
        <v>1153674.2631873644</v>
      </c>
      <c r="S3118" s="25">
        <v>0</v>
      </c>
      <c r="T3118" s="27">
        <v>1153674.2631873644</v>
      </c>
    </row>
    <row r="3119" spans="1:20">
      <c r="A3119" s="28" t="s">
        <v>3714</v>
      </c>
      <c r="B3119" s="22" t="s">
        <v>3715</v>
      </c>
      <c r="C3119" s="22" t="s">
        <v>2277</v>
      </c>
      <c r="D3119" s="22" t="s">
        <v>99</v>
      </c>
      <c r="E3119" s="22" t="s">
        <v>26</v>
      </c>
      <c r="F3119" s="23">
        <v>43889</v>
      </c>
      <c r="G3119" s="24" t="s">
        <v>27</v>
      </c>
      <c r="H3119" s="25">
        <v>32268.04</v>
      </c>
      <c r="I3119" s="25">
        <v>-17985.78</v>
      </c>
      <c r="J3119" s="25">
        <v>14282.260000000002</v>
      </c>
      <c r="K3119" s="41">
        <f t="shared" si="100"/>
        <v>2020</v>
      </c>
      <c r="L3119" s="42">
        <f t="shared" si="99"/>
        <v>104.05700058601852</v>
      </c>
      <c r="M3119" s="39">
        <f>(VLOOKUP(DATE(2005,12,1),IGPM!A:B,2,1)/VLOOKUP(DATE(YEAR(F3119),MONTH(F3119),1),IGPM!A:B,2,1))*H3119</f>
        <v>14178.463934377634</v>
      </c>
      <c r="N3119" s="26" t="s">
        <v>3513</v>
      </c>
      <c r="O3119" s="26" t="s">
        <v>3514</v>
      </c>
      <c r="P3119" s="25">
        <v>0</v>
      </c>
      <c r="Q3119" s="25">
        <v>32268.04</v>
      </c>
      <c r="R3119" s="25">
        <v>50684.434386790534</v>
      </c>
      <c r="S3119" s="25">
        <v>0</v>
      </c>
      <c r="T3119" s="27">
        <v>50684.434386790534</v>
      </c>
    </row>
    <row r="3120" spans="1:20">
      <c r="A3120" s="28" t="s">
        <v>3716</v>
      </c>
      <c r="B3120" s="22" t="s">
        <v>3717</v>
      </c>
      <c r="C3120" s="22" t="s">
        <v>2277</v>
      </c>
      <c r="D3120" s="22" t="s">
        <v>99</v>
      </c>
      <c r="E3120" s="22" t="s">
        <v>26</v>
      </c>
      <c r="F3120" s="23">
        <v>43889</v>
      </c>
      <c r="G3120" s="24" t="s">
        <v>27</v>
      </c>
      <c r="H3120" s="25">
        <v>11524.3</v>
      </c>
      <c r="I3120" s="25">
        <v>-6423.49</v>
      </c>
      <c r="J3120" s="25">
        <v>5100.8099999999995</v>
      </c>
      <c r="K3120" s="41">
        <f t="shared" si="100"/>
        <v>2020</v>
      </c>
      <c r="L3120" s="42">
        <f t="shared" si="99"/>
        <v>104.05704687015935</v>
      </c>
      <c r="M3120" s="39">
        <f>(VLOOKUP(DATE(2005,12,1),IGPM!A:B,2,1)/VLOOKUP(DATE(YEAR(F3120),MONTH(F3120),1),IGPM!A:B,2,1))*H3120</f>
        <v>5063.7371194205834</v>
      </c>
      <c r="N3120" s="26" t="s">
        <v>3513</v>
      </c>
      <c r="O3120" s="26" t="s">
        <v>3514</v>
      </c>
      <c r="P3120" s="25">
        <v>0</v>
      </c>
      <c r="Q3120" s="25">
        <v>11524.3</v>
      </c>
      <c r="R3120" s="25">
        <v>18101.583709568044</v>
      </c>
      <c r="S3120" s="25">
        <v>0</v>
      </c>
      <c r="T3120" s="27">
        <v>18101.583709568044</v>
      </c>
    </row>
    <row r="3121" spans="1:20">
      <c r="A3121" s="28" t="s">
        <v>3718</v>
      </c>
      <c r="B3121" s="22" t="s">
        <v>3719</v>
      </c>
      <c r="C3121" s="22" t="s">
        <v>2277</v>
      </c>
      <c r="D3121" s="22" t="s">
        <v>99</v>
      </c>
      <c r="E3121" s="22" t="s">
        <v>26</v>
      </c>
      <c r="F3121" s="23">
        <v>43889</v>
      </c>
      <c r="G3121" s="24" t="s">
        <v>27</v>
      </c>
      <c r="H3121" s="25">
        <v>22280.31</v>
      </c>
      <c r="I3121" s="25">
        <v>-12418.75</v>
      </c>
      <c r="J3121" s="25">
        <v>9861.5600000000013</v>
      </c>
      <c r="K3121" s="41">
        <f t="shared" si="100"/>
        <v>2020</v>
      </c>
      <c r="L3121" s="42">
        <f t="shared" si="99"/>
        <v>104.05700895822848</v>
      </c>
      <c r="M3121" s="39">
        <f>(VLOOKUP(DATE(2005,12,1),IGPM!A:B,2,1)/VLOOKUP(DATE(YEAR(F3121),MONTH(F3121),1),IGPM!A:B,2,1))*H3121</f>
        <v>9789.8902995581193</v>
      </c>
      <c r="N3121" s="26" t="s">
        <v>3513</v>
      </c>
      <c r="O3121" s="26" t="s">
        <v>3514</v>
      </c>
      <c r="P3121" s="25">
        <v>0</v>
      </c>
      <c r="Q3121" s="25">
        <v>22280.31</v>
      </c>
      <c r="R3121" s="25">
        <v>34996.389936059109</v>
      </c>
      <c r="S3121" s="25">
        <v>0</v>
      </c>
      <c r="T3121" s="27">
        <v>34996.389936059109</v>
      </c>
    </row>
    <row r="3122" spans="1:20">
      <c r="A3122" s="28" t="s">
        <v>3720</v>
      </c>
      <c r="B3122" s="22" t="s">
        <v>3721</v>
      </c>
      <c r="C3122" s="22" t="s">
        <v>2277</v>
      </c>
      <c r="D3122" s="22" t="s">
        <v>99</v>
      </c>
      <c r="E3122" s="22" t="s">
        <v>26</v>
      </c>
      <c r="F3122" s="23">
        <v>43889</v>
      </c>
      <c r="G3122" s="24" t="s">
        <v>27</v>
      </c>
      <c r="H3122" s="25">
        <v>26890.03</v>
      </c>
      <c r="I3122" s="25">
        <v>-14988.14</v>
      </c>
      <c r="J3122" s="25">
        <v>11901.89</v>
      </c>
      <c r="K3122" s="41">
        <f t="shared" si="100"/>
        <v>2020</v>
      </c>
      <c r="L3122" s="42">
        <f t="shared" si="99"/>
        <v>104.05705711315747</v>
      </c>
      <c r="M3122" s="39">
        <f>(VLOOKUP(DATE(2005,12,1),IGPM!A:B,2,1)/VLOOKUP(DATE(YEAR(F3122),MONTH(F3122),1),IGPM!A:B,2,1))*H3122</f>
        <v>11815.385147326351</v>
      </c>
      <c r="N3122" s="26" t="s">
        <v>3513</v>
      </c>
      <c r="O3122" s="26" t="s">
        <v>3514</v>
      </c>
      <c r="P3122" s="25">
        <v>0</v>
      </c>
      <c r="Q3122" s="25">
        <v>26890.03</v>
      </c>
      <c r="R3122" s="25">
        <v>42237.023419886325</v>
      </c>
      <c r="S3122" s="25">
        <v>0</v>
      </c>
      <c r="T3122" s="27">
        <v>42237.023419886325</v>
      </c>
    </row>
    <row r="3123" spans="1:20">
      <c r="A3123" s="28" t="s">
        <v>3722</v>
      </c>
      <c r="B3123" s="22" t="s">
        <v>3723</v>
      </c>
      <c r="C3123" s="22" t="s">
        <v>2277</v>
      </c>
      <c r="D3123" s="22" t="s">
        <v>99</v>
      </c>
      <c r="E3123" s="22" t="s">
        <v>26</v>
      </c>
      <c r="F3123" s="23">
        <v>43889</v>
      </c>
      <c r="G3123" s="24" t="s">
        <v>27</v>
      </c>
      <c r="H3123" s="25">
        <v>20743.740000000002</v>
      </c>
      <c r="I3123" s="25">
        <v>-11562.28</v>
      </c>
      <c r="J3123" s="25">
        <v>9181.4600000000009</v>
      </c>
      <c r="K3123" s="41">
        <f t="shared" si="100"/>
        <v>2020</v>
      </c>
      <c r="L3123" s="42">
        <f t="shared" si="99"/>
        <v>104.0570648695586</v>
      </c>
      <c r="M3123" s="39">
        <f>(VLOOKUP(DATE(2005,12,1),IGPM!A:B,2,1)/VLOOKUP(DATE(YEAR(F3123),MONTH(F3123),1),IGPM!A:B,2,1))*H3123</f>
        <v>9114.7268149570518</v>
      </c>
      <c r="N3123" s="26" t="s">
        <v>3513</v>
      </c>
      <c r="O3123" s="26" t="s">
        <v>3514</v>
      </c>
      <c r="P3123" s="25">
        <v>0</v>
      </c>
      <c r="Q3123" s="25">
        <v>20743.740000000002</v>
      </c>
      <c r="R3123" s="25">
        <v>32582.850677222483</v>
      </c>
      <c r="S3123" s="25">
        <v>0</v>
      </c>
      <c r="T3123" s="27">
        <v>32582.850677222483</v>
      </c>
    </row>
    <row r="3124" spans="1:20">
      <c r="A3124" s="28" t="s">
        <v>3724</v>
      </c>
      <c r="B3124" s="22" t="s">
        <v>3725</v>
      </c>
      <c r="C3124" s="22" t="s">
        <v>2277</v>
      </c>
      <c r="D3124" s="22" t="s">
        <v>99</v>
      </c>
      <c r="E3124" s="22" t="s">
        <v>26</v>
      </c>
      <c r="F3124" s="23">
        <v>43889</v>
      </c>
      <c r="G3124" s="24" t="s">
        <v>27</v>
      </c>
      <c r="H3124" s="25">
        <v>9987.73</v>
      </c>
      <c r="I3124" s="25">
        <v>-5567.03</v>
      </c>
      <c r="J3124" s="25">
        <v>4420.7</v>
      </c>
      <c r="K3124" s="41">
        <f t="shared" si="100"/>
        <v>2020</v>
      </c>
      <c r="L3124" s="42">
        <f t="shared" si="99"/>
        <v>104.05698190956399</v>
      </c>
      <c r="M3124" s="39">
        <f>(VLOOKUP(DATE(2005,12,1),IGPM!A:B,2,1)/VLOOKUP(DATE(YEAR(F3124),MONTH(F3124),1),IGPM!A:B,2,1))*H3124</f>
        <v>4388.573634819516</v>
      </c>
      <c r="N3124" s="26" t="s">
        <v>3513</v>
      </c>
      <c r="O3124" s="26" t="s">
        <v>3514</v>
      </c>
      <c r="P3124" s="25">
        <v>0</v>
      </c>
      <c r="Q3124" s="25">
        <v>9987.73</v>
      </c>
      <c r="R3124" s="25">
        <v>15688.044450731413</v>
      </c>
      <c r="S3124" s="25">
        <v>0</v>
      </c>
      <c r="T3124" s="27">
        <v>15688.044450731413</v>
      </c>
    </row>
    <row r="3125" spans="1:20">
      <c r="A3125" s="28" t="s">
        <v>3726</v>
      </c>
      <c r="B3125" s="22" t="s">
        <v>3727</v>
      </c>
      <c r="C3125" s="22" t="s">
        <v>2277</v>
      </c>
      <c r="D3125" s="22" t="s">
        <v>99</v>
      </c>
      <c r="E3125" s="22" t="s">
        <v>26</v>
      </c>
      <c r="F3125" s="23">
        <v>43889</v>
      </c>
      <c r="G3125" s="24" t="s">
        <v>27</v>
      </c>
      <c r="H3125" s="25">
        <v>9987.73</v>
      </c>
      <c r="I3125" s="25">
        <v>-5567.03</v>
      </c>
      <c r="J3125" s="25">
        <v>4420.7</v>
      </c>
      <c r="K3125" s="41">
        <f t="shared" si="100"/>
        <v>2020</v>
      </c>
      <c r="L3125" s="42">
        <f t="shared" si="99"/>
        <v>104.05698190956399</v>
      </c>
      <c r="M3125" s="39">
        <f>(VLOOKUP(DATE(2005,12,1),IGPM!A:B,2,1)/VLOOKUP(DATE(YEAR(F3125),MONTH(F3125),1),IGPM!A:B,2,1))*H3125</f>
        <v>4388.573634819516</v>
      </c>
      <c r="N3125" s="26" t="s">
        <v>3513</v>
      </c>
      <c r="O3125" s="26" t="s">
        <v>3514</v>
      </c>
      <c r="P3125" s="25">
        <v>0</v>
      </c>
      <c r="Q3125" s="25">
        <v>9987.73</v>
      </c>
      <c r="R3125" s="25">
        <v>15688.044450731413</v>
      </c>
      <c r="S3125" s="25">
        <v>0</v>
      </c>
      <c r="T3125" s="27">
        <v>15688.044450731413</v>
      </c>
    </row>
    <row r="3126" spans="1:20">
      <c r="A3126" s="28" t="s">
        <v>3728</v>
      </c>
      <c r="B3126" s="22" t="s">
        <v>3729</v>
      </c>
      <c r="C3126" s="22" t="s">
        <v>2277</v>
      </c>
      <c r="D3126" s="22" t="s">
        <v>99</v>
      </c>
      <c r="E3126" s="22" t="s">
        <v>26</v>
      </c>
      <c r="F3126" s="23">
        <v>43889</v>
      </c>
      <c r="G3126" s="24" t="s">
        <v>27</v>
      </c>
      <c r="H3126" s="25">
        <v>9987.73</v>
      </c>
      <c r="I3126" s="25">
        <v>-5567.03</v>
      </c>
      <c r="J3126" s="25">
        <v>4420.7</v>
      </c>
      <c r="K3126" s="41">
        <f t="shared" si="100"/>
        <v>2020</v>
      </c>
      <c r="L3126" s="42">
        <f t="shared" si="99"/>
        <v>104.05698190956399</v>
      </c>
      <c r="M3126" s="39">
        <f>(VLOOKUP(DATE(2005,12,1),IGPM!A:B,2,1)/VLOOKUP(DATE(YEAR(F3126),MONTH(F3126),1),IGPM!A:B,2,1))*H3126</f>
        <v>4388.573634819516</v>
      </c>
      <c r="N3126" s="26" t="s">
        <v>3513</v>
      </c>
      <c r="O3126" s="26" t="s">
        <v>3514</v>
      </c>
      <c r="P3126" s="25">
        <v>0</v>
      </c>
      <c r="Q3126" s="25">
        <v>9987.73</v>
      </c>
      <c r="R3126" s="25">
        <v>15688.044450731413</v>
      </c>
      <c r="S3126" s="25">
        <v>0</v>
      </c>
      <c r="T3126" s="27">
        <v>15688.044450731413</v>
      </c>
    </row>
    <row r="3127" spans="1:20">
      <c r="A3127" s="28" t="s">
        <v>3730</v>
      </c>
      <c r="B3127" s="22" t="s">
        <v>3731</v>
      </c>
      <c r="C3127" s="22" t="s">
        <v>2277</v>
      </c>
      <c r="D3127" s="22" t="s">
        <v>99</v>
      </c>
      <c r="E3127" s="22" t="s">
        <v>26</v>
      </c>
      <c r="F3127" s="23">
        <v>43889</v>
      </c>
      <c r="G3127" s="24" t="s">
        <v>27</v>
      </c>
      <c r="H3127" s="25">
        <v>7682.87</v>
      </c>
      <c r="I3127" s="25">
        <v>-4282.33</v>
      </c>
      <c r="J3127" s="25">
        <v>3400.54</v>
      </c>
      <c r="K3127" s="41">
        <f t="shared" si="100"/>
        <v>2020</v>
      </c>
      <c r="L3127" s="42">
        <f t="shared" si="99"/>
        <v>104.0570110197019</v>
      </c>
      <c r="M3127" s="39">
        <f>(VLOOKUP(DATE(2005,12,1),IGPM!A:B,2,1)/VLOOKUP(DATE(YEAR(F3127),MONTH(F3127),1),IGPM!A:B,2,1))*H3127</f>
        <v>3375.8262109353991</v>
      </c>
      <c r="N3127" s="26" t="s">
        <v>3513</v>
      </c>
      <c r="O3127" s="26" t="s">
        <v>3514</v>
      </c>
      <c r="P3127" s="25">
        <v>0</v>
      </c>
      <c r="Q3127" s="25">
        <v>7682.87</v>
      </c>
      <c r="R3127" s="25">
        <v>12067.727708817805</v>
      </c>
      <c r="S3127" s="25">
        <v>0</v>
      </c>
      <c r="T3127" s="27">
        <v>12067.727708817805</v>
      </c>
    </row>
    <row r="3128" spans="1:20">
      <c r="A3128" s="28" t="s">
        <v>3732</v>
      </c>
      <c r="B3128" s="22" t="s">
        <v>3733</v>
      </c>
      <c r="C3128" s="22" t="s">
        <v>2277</v>
      </c>
      <c r="D3128" s="22" t="s">
        <v>99</v>
      </c>
      <c r="E3128" s="22" t="s">
        <v>26</v>
      </c>
      <c r="F3128" s="23">
        <v>43889</v>
      </c>
      <c r="G3128" s="24" t="s">
        <v>27</v>
      </c>
      <c r="H3128" s="25">
        <v>1536.57</v>
      </c>
      <c r="I3128" s="25">
        <v>-856.46</v>
      </c>
      <c r="J3128" s="25">
        <v>680.1099999999999</v>
      </c>
      <c r="K3128" s="41">
        <f t="shared" si="100"/>
        <v>2020</v>
      </c>
      <c r="L3128" s="42">
        <f t="shared" si="99"/>
        <v>104.05746911706325</v>
      </c>
      <c r="M3128" s="39">
        <f>(VLOOKUP(DATE(2005,12,1),IGPM!A:B,2,1)/VLOOKUP(DATE(YEAR(F3128),MONTH(F3128),1),IGPM!A:B,2,1))*H3128</f>
        <v>675.16348460106781</v>
      </c>
      <c r="N3128" s="26" t="s">
        <v>3513</v>
      </c>
      <c r="O3128" s="26" t="s">
        <v>3514</v>
      </c>
      <c r="P3128" s="25">
        <v>0</v>
      </c>
      <c r="Q3128" s="25">
        <v>1536.57</v>
      </c>
      <c r="R3128" s="25">
        <v>2413.5392588366294</v>
      </c>
      <c r="S3128" s="25">
        <v>0</v>
      </c>
      <c r="T3128" s="27">
        <v>2413.5392588366294</v>
      </c>
    </row>
    <row r="3129" spans="1:20">
      <c r="A3129" s="28" t="s">
        <v>3734</v>
      </c>
      <c r="B3129" s="22" t="s">
        <v>3735</v>
      </c>
      <c r="C3129" s="22" t="s">
        <v>2277</v>
      </c>
      <c r="D3129" s="22" t="s">
        <v>99</v>
      </c>
      <c r="E3129" s="22" t="s">
        <v>26</v>
      </c>
      <c r="F3129" s="23">
        <v>43889</v>
      </c>
      <c r="G3129" s="24" t="s">
        <v>27</v>
      </c>
      <c r="H3129" s="25">
        <v>1536.57</v>
      </c>
      <c r="I3129" s="25">
        <v>-856.46</v>
      </c>
      <c r="J3129" s="25">
        <v>680.1099999999999</v>
      </c>
      <c r="K3129" s="41">
        <f t="shared" si="100"/>
        <v>2020</v>
      </c>
      <c r="L3129" s="42">
        <f t="shared" si="99"/>
        <v>104.05746911706325</v>
      </c>
      <c r="M3129" s="39">
        <f>(VLOOKUP(DATE(2005,12,1),IGPM!A:B,2,1)/VLOOKUP(DATE(YEAR(F3129),MONTH(F3129),1),IGPM!A:B,2,1))*H3129</f>
        <v>675.16348460106781</v>
      </c>
      <c r="N3129" s="26" t="s">
        <v>3513</v>
      </c>
      <c r="O3129" s="26" t="s">
        <v>3514</v>
      </c>
      <c r="P3129" s="25">
        <v>0</v>
      </c>
      <c r="Q3129" s="25">
        <v>1536.57</v>
      </c>
      <c r="R3129" s="25">
        <v>2413.5392588366294</v>
      </c>
      <c r="S3129" s="25">
        <v>0</v>
      </c>
      <c r="T3129" s="27">
        <v>2413.5392588366294</v>
      </c>
    </row>
    <row r="3130" spans="1:20">
      <c r="A3130" s="28" t="s">
        <v>3736</v>
      </c>
      <c r="B3130" s="22" t="s">
        <v>3737</v>
      </c>
      <c r="C3130" s="22" t="s">
        <v>2277</v>
      </c>
      <c r="D3130" s="22" t="s">
        <v>99</v>
      </c>
      <c r="E3130" s="22" t="s">
        <v>26</v>
      </c>
      <c r="F3130" s="23">
        <v>43889</v>
      </c>
      <c r="G3130" s="24" t="s">
        <v>27</v>
      </c>
      <c r="H3130" s="25">
        <v>9987.73</v>
      </c>
      <c r="I3130" s="25">
        <v>-5567.03</v>
      </c>
      <c r="J3130" s="25">
        <v>4420.7</v>
      </c>
      <c r="K3130" s="41">
        <f t="shared" si="100"/>
        <v>2020</v>
      </c>
      <c r="L3130" s="42">
        <f t="shared" si="99"/>
        <v>104.05698190956399</v>
      </c>
      <c r="M3130" s="39">
        <f>(VLOOKUP(DATE(2005,12,1),IGPM!A:B,2,1)/VLOOKUP(DATE(YEAR(F3130),MONTH(F3130),1),IGPM!A:B,2,1))*H3130</f>
        <v>4388.573634819516</v>
      </c>
      <c r="N3130" s="26" t="s">
        <v>3513</v>
      </c>
      <c r="O3130" s="26" t="s">
        <v>3514</v>
      </c>
      <c r="P3130" s="25">
        <v>0</v>
      </c>
      <c r="Q3130" s="25">
        <v>9987.73</v>
      </c>
      <c r="R3130" s="25">
        <v>15688.044450731413</v>
      </c>
      <c r="S3130" s="25">
        <v>0</v>
      </c>
      <c r="T3130" s="27">
        <v>15688.044450731413</v>
      </c>
    </row>
    <row r="3131" spans="1:20">
      <c r="A3131" s="28" t="s">
        <v>3738</v>
      </c>
      <c r="B3131" s="22" t="s">
        <v>445</v>
      </c>
      <c r="C3131" s="22" t="s">
        <v>2277</v>
      </c>
      <c r="D3131" s="22" t="s">
        <v>99</v>
      </c>
      <c r="E3131" s="22" t="s">
        <v>26</v>
      </c>
      <c r="F3131" s="23">
        <v>43889</v>
      </c>
      <c r="G3131" s="24" t="s">
        <v>27</v>
      </c>
      <c r="H3131" s="25">
        <v>6146.29</v>
      </c>
      <c r="I3131" s="25">
        <v>-3425.86</v>
      </c>
      <c r="J3131" s="25">
        <v>2720.43</v>
      </c>
      <c r="K3131" s="41">
        <f t="shared" si="100"/>
        <v>2020</v>
      </c>
      <c r="L3131" s="42">
        <f t="shared" si="99"/>
        <v>104.057030935298</v>
      </c>
      <c r="M3131" s="39">
        <f>(VLOOKUP(DATE(2005,12,1),IGPM!A:B,2,1)/VLOOKUP(DATE(YEAR(F3131),MONTH(F3131),1),IGPM!A:B,2,1))*H3131</f>
        <v>2700.6583323693012</v>
      </c>
      <c r="N3131" s="26" t="s">
        <v>3513</v>
      </c>
      <c r="O3131" s="26" t="s">
        <v>3514</v>
      </c>
      <c r="P3131" s="25">
        <v>0</v>
      </c>
      <c r="Q3131" s="25">
        <v>6146.29</v>
      </c>
      <c r="R3131" s="25">
        <v>9654.1727426638481</v>
      </c>
      <c r="S3131" s="25">
        <v>0</v>
      </c>
      <c r="T3131" s="27">
        <v>9654.1727426638481</v>
      </c>
    </row>
    <row r="3132" spans="1:20">
      <c r="A3132" s="28" t="s">
        <v>3739</v>
      </c>
      <c r="B3132" s="22" t="s">
        <v>445</v>
      </c>
      <c r="C3132" s="22" t="s">
        <v>2277</v>
      </c>
      <c r="D3132" s="22" t="s">
        <v>99</v>
      </c>
      <c r="E3132" s="22" t="s">
        <v>26</v>
      </c>
      <c r="F3132" s="23">
        <v>43889</v>
      </c>
      <c r="G3132" s="24" t="s">
        <v>27</v>
      </c>
      <c r="H3132" s="25">
        <v>33036.33</v>
      </c>
      <c r="I3132" s="25">
        <v>-18414.009999999998</v>
      </c>
      <c r="J3132" s="25">
        <v>14622.320000000003</v>
      </c>
      <c r="K3132" s="41">
        <f t="shared" si="100"/>
        <v>2020</v>
      </c>
      <c r="L3132" s="42">
        <f t="shared" si="99"/>
        <v>104.05702723089649</v>
      </c>
      <c r="M3132" s="39">
        <f>(VLOOKUP(DATE(2005,12,1),IGPM!A:B,2,1)/VLOOKUP(DATE(YEAR(F3132),MONTH(F3132),1),IGPM!A:B,2,1))*H3132</f>
        <v>14516.047873660684</v>
      </c>
      <c r="N3132" s="26" t="s">
        <v>3513</v>
      </c>
      <c r="O3132" s="26" t="s">
        <v>3514</v>
      </c>
      <c r="P3132" s="25">
        <v>0</v>
      </c>
      <c r="Q3132" s="25">
        <v>33036.33</v>
      </c>
      <c r="R3132" s="25">
        <v>51891.211869867504</v>
      </c>
      <c r="S3132" s="25">
        <v>0</v>
      </c>
      <c r="T3132" s="27">
        <v>51891.211869867504</v>
      </c>
    </row>
    <row r="3133" spans="1:20">
      <c r="A3133" s="28" t="s">
        <v>3740</v>
      </c>
      <c r="B3133" s="22" t="s">
        <v>445</v>
      </c>
      <c r="C3133" s="22" t="s">
        <v>2277</v>
      </c>
      <c r="D3133" s="22" t="s">
        <v>99</v>
      </c>
      <c r="E3133" s="22" t="s">
        <v>26</v>
      </c>
      <c r="F3133" s="23">
        <v>43889</v>
      </c>
      <c r="G3133" s="24" t="s">
        <v>27</v>
      </c>
      <c r="H3133" s="25">
        <v>33036.33</v>
      </c>
      <c r="I3133" s="25">
        <v>-18414.009999999998</v>
      </c>
      <c r="J3133" s="25">
        <v>14622.320000000003</v>
      </c>
      <c r="K3133" s="41">
        <f t="shared" si="100"/>
        <v>2020</v>
      </c>
      <c r="L3133" s="42">
        <f t="shared" si="99"/>
        <v>104.05702723089649</v>
      </c>
      <c r="M3133" s="39">
        <f>(VLOOKUP(DATE(2005,12,1),IGPM!A:B,2,1)/VLOOKUP(DATE(YEAR(F3133),MONTH(F3133),1),IGPM!A:B,2,1))*H3133</f>
        <v>14516.047873660684</v>
      </c>
      <c r="N3133" s="26" t="s">
        <v>3513</v>
      </c>
      <c r="O3133" s="26" t="s">
        <v>3514</v>
      </c>
      <c r="P3133" s="25">
        <v>0</v>
      </c>
      <c r="Q3133" s="25">
        <v>33036.33</v>
      </c>
      <c r="R3133" s="25">
        <v>51891.211869867504</v>
      </c>
      <c r="S3133" s="25">
        <v>0</v>
      </c>
      <c r="T3133" s="27">
        <v>51891.211869867504</v>
      </c>
    </row>
    <row r="3134" spans="1:20">
      <c r="A3134" s="28" t="s">
        <v>3741</v>
      </c>
      <c r="B3134" s="22" t="s">
        <v>445</v>
      </c>
      <c r="C3134" s="22" t="s">
        <v>2277</v>
      </c>
      <c r="D3134" s="22" t="s">
        <v>99</v>
      </c>
      <c r="E3134" s="22" t="s">
        <v>26</v>
      </c>
      <c r="F3134" s="23">
        <v>43889</v>
      </c>
      <c r="G3134" s="24" t="s">
        <v>27</v>
      </c>
      <c r="H3134" s="25">
        <v>33036.33</v>
      </c>
      <c r="I3134" s="25">
        <v>-18414.009999999998</v>
      </c>
      <c r="J3134" s="25">
        <v>14622.320000000003</v>
      </c>
      <c r="K3134" s="41">
        <f t="shared" si="100"/>
        <v>2020</v>
      </c>
      <c r="L3134" s="42">
        <f t="shared" si="99"/>
        <v>104.05702723089649</v>
      </c>
      <c r="M3134" s="39">
        <f>(VLOOKUP(DATE(2005,12,1),IGPM!A:B,2,1)/VLOOKUP(DATE(YEAR(F3134),MONTH(F3134),1),IGPM!A:B,2,1))*H3134</f>
        <v>14516.047873660684</v>
      </c>
      <c r="N3134" s="26" t="s">
        <v>3513</v>
      </c>
      <c r="O3134" s="26" t="s">
        <v>3514</v>
      </c>
      <c r="P3134" s="25">
        <v>0</v>
      </c>
      <c r="Q3134" s="25">
        <v>33036.33</v>
      </c>
      <c r="R3134" s="25">
        <v>51891.211869867504</v>
      </c>
      <c r="S3134" s="25">
        <v>0</v>
      </c>
      <c r="T3134" s="27">
        <v>51891.211869867504</v>
      </c>
    </row>
    <row r="3135" spans="1:20">
      <c r="A3135" s="28" t="s">
        <v>3742</v>
      </c>
      <c r="B3135" s="22" t="s">
        <v>445</v>
      </c>
      <c r="C3135" s="22" t="s">
        <v>2277</v>
      </c>
      <c r="D3135" s="22" t="s">
        <v>99</v>
      </c>
      <c r="E3135" s="22" t="s">
        <v>26</v>
      </c>
      <c r="F3135" s="23">
        <v>43889</v>
      </c>
      <c r="G3135" s="24" t="s">
        <v>27</v>
      </c>
      <c r="H3135" s="25">
        <v>33036.33</v>
      </c>
      <c r="I3135" s="25">
        <v>-18414.009999999998</v>
      </c>
      <c r="J3135" s="25">
        <v>14622.320000000003</v>
      </c>
      <c r="K3135" s="41">
        <f t="shared" si="100"/>
        <v>2020</v>
      </c>
      <c r="L3135" s="42">
        <f t="shared" si="99"/>
        <v>104.05702723089649</v>
      </c>
      <c r="M3135" s="39">
        <f>(VLOOKUP(DATE(2005,12,1),IGPM!A:B,2,1)/VLOOKUP(DATE(YEAR(F3135),MONTH(F3135),1),IGPM!A:B,2,1))*H3135</f>
        <v>14516.047873660684</v>
      </c>
      <c r="N3135" s="26" t="s">
        <v>3513</v>
      </c>
      <c r="O3135" s="26" t="s">
        <v>3514</v>
      </c>
      <c r="P3135" s="25">
        <v>0</v>
      </c>
      <c r="Q3135" s="25">
        <v>33036.33</v>
      </c>
      <c r="R3135" s="25">
        <v>51891.211869867504</v>
      </c>
      <c r="S3135" s="25">
        <v>0</v>
      </c>
      <c r="T3135" s="27">
        <v>51891.211869867504</v>
      </c>
    </row>
    <row r="3136" spans="1:20">
      <c r="A3136" s="28" t="s">
        <v>3743</v>
      </c>
      <c r="B3136" s="22" t="s">
        <v>204</v>
      </c>
      <c r="C3136" s="22" t="s">
        <v>2277</v>
      </c>
      <c r="D3136" s="22" t="s">
        <v>99</v>
      </c>
      <c r="E3136" s="22" t="s">
        <v>26</v>
      </c>
      <c r="F3136" s="23">
        <v>43889</v>
      </c>
      <c r="G3136" s="24" t="s">
        <v>27</v>
      </c>
      <c r="H3136" s="25">
        <v>33036.33</v>
      </c>
      <c r="I3136" s="25">
        <v>-18414.009999999998</v>
      </c>
      <c r="J3136" s="25">
        <v>14622.320000000003</v>
      </c>
      <c r="K3136" s="41">
        <f t="shared" si="100"/>
        <v>2020</v>
      </c>
      <c r="L3136" s="42">
        <f t="shared" si="99"/>
        <v>104.05702723089649</v>
      </c>
      <c r="M3136" s="39">
        <f>(VLOOKUP(DATE(2005,12,1),IGPM!A:B,2,1)/VLOOKUP(DATE(YEAR(F3136),MONTH(F3136),1),IGPM!A:B,2,1))*H3136</f>
        <v>14516.047873660684</v>
      </c>
      <c r="N3136" s="26" t="s">
        <v>3513</v>
      </c>
      <c r="O3136" s="26" t="s">
        <v>3514</v>
      </c>
      <c r="P3136" s="25">
        <v>0</v>
      </c>
      <c r="Q3136" s="25">
        <v>33036.33</v>
      </c>
      <c r="R3136" s="25">
        <v>51891.211869867504</v>
      </c>
      <c r="S3136" s="25">
        <v>0</v>
      </c>
      <c r="T3136" s="27">
        <v>51891.211869867504</v>
      </c>
    </row>
    <row r="3137" spans="1:20">
      <c r="A3137" s="28" t="s">
        <v>3744</v>
      </c>
      <c r="B3137" s="22" t="s">
        <v>204</v>
      </c>
      <c r="C3137" s="22" t="s">
        <v>2277</v>
      </c>
      <c r="D3137" s="22" t="s">
        <v>99</v>
      </c>
      <c r="E3137" s="22" t="s">
        <v>26</v>
      </c>
      <c r="F3137" s="23">
        <v>43889</v>
      </c>
      <c r="G3137" s="24" t="s">
        <v>27</v>
      </c>
      <c r="H3137" s="25">
        <v>33036.33</v>
      </c>
      <c r="I3137" s="25">
        <v>-18414.009999999998</v>
      </c>
      <c r="J3137" s="25">
        <v>14622.320000000003</v>
      </c>
      <c r="K3137" s="41">
        <f t="shared" si="100"/>
        <v>2020</v>
      </c>
      <c r="L3137" s="42">
        <f t="shared" si="99"/>
        <v>104.05702723089649</v>
      </c>
      <c r="M3137" s="39">
        <f>(VLOOKUP(DATE(2005,12,1),IGPM!A:B,2,1)/VLOOKUP(DATE(YEAR(F3137),MONTH(F3137),1),IGPM!A:B,2,1))*H3137</f>
        <v>14516.047873660684</v>
      </c>
      <c r="N3137" s="26" t="s">
        <v>3513</v>
      </c>
      <c r="O3137" s="26" t="s">
        <v>3514</v>
      </c>
      <c r="P3137" s="25">
        <v>0</v>
      </c>
      <c r="Q3137" s="25">
        <v>33036.33</v>
      </c>
      <c r="R3137" s="25">
        <v>51891.211869867504</v>
      </c>
      <c r="S3137" s="25">
        <v>0</v>
      </c>
      <c r="T3137" s="27">
        <v>51891.211869867504</v>
      </c>
    </row>
    <row r="3138" spans="1:20">
      <c r="A3138" s="28" t="s">
        <v>3745</v>
      </c>
      <c r="B3138" s="22" t="s">
        <v>204</v>
      </c>
      <c r="C3138" s="22" t="s">
        <v>2277</v>
      </c>
      <c r="D3138" s="22" t="s">
        <v>99</v>
      </c>
      <c r="E3138" s="22" t="s">
        <v>26</v>
      </c>
      <c r="F3138" s="23">
        <v>43889</v>
      </c>
      <c r="G3138" s="24" t="s">
        <v>27</v>
      </c>
      <c r="H3138" s="25">
        <v>33036.33</v>
      </c>
      <c r="I3138" s="25">
        <v>-18414.009999999998</v>
      </c>
      <c r="J3138" s="25">
        <v>14622.320000000003</v>
      </c>
      <c r="K3138" s="41">
        <f t="shared" si="100"/>
        <v>2020</v>
      </c>
      <c r="L3138" s="42">
        <f t="shared" si="99"/>
        <v>104.05702723089649</v>
      </c>
      <c r="M3138" s="39">
        <f>(VLOOKUP(DATE(2005,12,1),IGPM!A:B,2,1)/VLOOKUP(DATE(YEAR(F3138),MONTH(F3138),1),IGPM!A:B,2,1))*H3138</f>
        <v>14516.047873660684</v>
      </c>
      <c r="N3138" s="26" t="s">
        <v>3513</v>
      </c>
      <c r="O3138" s="26" t="s">
        <v>3514</v>
      </c>
      <c r="P3138" s="25">
        <v>0</v>
      </c>
      <c r="Q3138" s="25">
        <v>33036.33</v>
      </c>
      <c r="R3138" s="25">
        <v>51891.211869867504</v>
      </c>
      <c r="S3138" s="25">
        <v>0</v>
      </c>
      <c r="T3138" s="27">
        <v>51891.211869867504</v>
      </c>
    </row>
    <row r="3139" spans="1:20">
      <c r="A3139" s="28" t="s">
        <v>3746</v>
      </c>
      <c r="B3139" s="22" t="s">
        <v>204</v>
      </c>
      <c r="C3139" s="22" t="s">
        <v>2277</v>
      </c>
      <c r="D3139" s="22" t="s">
        <v>99</v>
      </c>
      <c r="E3139" s="22" t="s">
        <v>26</v>
      </c>
      <c r="F3139" s="23">
        <v>43889</v>
      </c>
      <c r="G3139" s="24" t="s">
        <v>27</v>
      </c>
      <c r="H3139" s="25">
        <v>33036.33</v>
      </c>
      <c r="I3139" s="25">
        <v>-18414.009999999998</v>
      </c>
      <c r="J3139" s="25">
        <v>14622.320000000003</v>
      </c>
      <c r="K3139" s="41">
        <f t="shared" si="100"/>
        <v>2020</v>
      </c>
      <c r="L3139" s="42">
        <f t="shared" ref="L3139:L3202" si="101">IFERROR((DATEDIF(F3139,DATE(2024,12,31),"M")*H3139)/(H3139-J3139),12*_xlfn.NUMBERVALUE(LEFT(G3139,3)))</f>
        <v>104.05702723089649</v>
      </c>
      <c r="M3139" s="39">
        <f>(VLOOKUP(DATE(2005,12,1),IGPM!A:B,2,1)/VLOOKUP(DATE(YEAR(F3139),MONTH(F3139),1),IGPM!A:B,2,1))*H3139</f>
        <v>14516.047873660684</v>
      </c>
      <c r="N3139" s="26" t="s">
        <v>3513</v>
      </c>
      <c r="O3139" s="26" t="s">
        <v>3514</v>
      </c>
      <c r="P3139" s="25">
        <v>0</v>
      </c>
      <c r="Q3139" s="25">
        <v>33036.33</v>
      </c>
      <c r="R3139" s="25">
        <v>51891.211869867504</v>
      </c>
      <c r="S3139" s="25">
        <v>0</v>
      </c>
      <c r="T3139" s="27">
        <v>51891.211869867504</v>
      </c>
    </row>
    <row r="3140" spans="1:20">
      <c r="A3140" s="28" t="s">
        <v>3747</v>
      </c>
      <c r="B3140" s="22" t="s">
        <v>204</v>
      </c>
      <c r="C3140" s="22" t="s">
        <v>2277</v>
      </c>
      <c r="D3140" s="22" t="s">
        <v>99</v>
      </c>
      <c r="E3140" s="22" t="s">
        <v>26</v>
      </c>
      <c r="F3140" s="23">
        <v>43889</v>
      </c>
      <c r="G3140" s="24" t="s">
        <v>27</v>
      </c>
      <c r="H3140" s="25">
        <v>33036.33</v>
      </c>
      <c r="I3140" s="25">
        <v>-18414.02</v>
      </c>
      <c r="J3140" s="25">
        <v>14622.310000000001</v>
      </c>
      <c r="K3140" s="41">
        <f t="shared" si="100"/>
        <v>2020</v>
      </c>
      <c r="L3140" s="42">
        <f t="shared" si="101"/>
        <v>104.0569707212222</v>
      </c>
      <c r="M3140" s="39">
        <f>(VLOOKUP(DATE(2005,12,1),IGPM!A:B,2,1)/VLOOKUP(DATE(YEAR(F3140),MONTH(F3140),1),IGPM!A:B,2,1))*H3140</f>
        <v>14516.047873660684</v>
      </c>
      <c r="N3140" s="26" t="s">
        <v>3513</v>
      </c>
      <c r="O3140" s="26" t="s">
        <v>3514</v>
      </c>
      <c r="P3140" s="25">
        <v>0</v>
      </c>
      <c r="Q3140" s="25">
        <v>33036.33</v>
      </c>
      <c r="R3140" s="25">
        <v>51891.211869867504</v>
      </c>
      <c r="S3140" s="25">
        <v>0</v>
      </c>
      <c r="T3140" s="27">
        <v>51891.211869867504</v>
      </c>
    </row>
    <row r="3141" spans="1:20">
      <c r="A3141" s="28" t="s">
        <v>3748</v>
      </c>
      <c r="B3141" s="22" t="s">
        <v>204</v>
      </c>
      <c r="C3141" s="22" t="s">
        <v>2277</v>
      </c>
      <c r="D3141" s="22" t="s">
        <v>99</v>
      </c>
      <c r="E3141" s="22" t="s">
        <v>26</v>
      </c>
      <c r="F3141" s="23">
        <v>43889</v>
      </c>
      <c r="G3141" s="24" t="s">
        <v>27</v>
      </c>
      <c r="H3141" s="25">
        <v>33036.33</v>
      </c>
      <c r="I3141" s="25">
        <v>-18414.009999999998</v>
      </c>
      <c r="J3141" s="25">
        <v>14622.320000000003</v>
      </c>
      <c r="K3141" s="41">
        <f t="shared" ref="K3141:K3204" si="102">YEAR(F3141)</f>
        <v>2020</v>
      </c>
      <c r="L3141" s="42">
        <f t="shared" si="101"/>
        <v>104.05702723089649</v>
      </c>
      <c r="M3141" s="39">
        <f>(VLOOKUP(DATE(2005,12,1),IGPM!A:B,2,1)/VLOOKUP(DATE(YEAR(F3141),MONTH(F3141),1),IGPM!A:B,2,1))*H3141</f>
        <v>14516.047873660684</v>
      </c>
      <c r="N3141" s="26" t="s">
        <v>3513</v>
      </c>
      <c r="O3141" s="26" t="s">
        <v>3514</v>
      </c>
      <c r="P3141" s="25">
        <v>0</v>
      </c>
      <c r="Q3141" s="25">
        <v>33036.33</v>
      </c>
      <c r="R3141" s="25">
        <v>51891.211869867504</v>
      </c>
      <c r="S3141" s="25">
        <v>0</v>
      </c>
      <c r="T3141" s="27">
        <v>51891.211869867504</v>
      </c>
    </row>
    <row r="3142" spans="1:20">
      <c r="A3142" s="28" t="s">
        <v>3749</v>
      </c>
      <c r="B3142" s="22" t="s">
        <v>61</v>
      </c>
      <c r="C3142" s="22" t="s">
        <v>2277</v>
      </c>
      <c r="D3142" s="22" t="s">
        <v>99</v>
      </c>
      <c r="E3142" s="22" t="s">
        <v>26</v>
      </c>
      <c r="F3142" s="23">
        <v>43889</v>
      </c>
      <c r="G3142" s="24" t="s">
        <v>27</v>
      </c>
      <c r="H3142" s="25">
        <v>77596.95</v>
      </c>
      <c r="I3142" s="25">
        <v>-43251.51</v>
      </c>
      <c r="J3142" s="25">
        <v>34345.439999999995</v>
      </c>
      <c r="K3142" s="41">
        <f t="shared" si="102"/>
        <v>2020</v>
      </c>
      <c r="L3142" s="42">
        <f t="shared" si="101"/>
        <v>104.05701673768151</v>
      </c>
      <c r="M3142" s="39">
        <f>(VLOOKUP(DATE(2005,12,1),IGPM!A:B,2,1)/VLOOKUP(DATE(YEAR(F3142),MONTH(F3142),1),IGPM!A:B,2,1))*H3142</f>
        <v>34095.828472776921</v>
      </c>
      <c r="N3142" s="26" t="s">
        <v>3513</v>
      </c>
      <c r="O3142" s="26" t="s">
        <v>3514</v>
      </c>
      <c r="P3142" s="25">
        <v>0</v>
      </c>
      <c r="Q3142" s="25">
        <v>77596.95</v>
      </c>
      <c r="R3142" s="25">
        <v>121883.99174198572</v>
      </c>
      <c r="S3142" s="25">
        <v>0</v>
      </c>
      <c r="T3142" s="27">
        <v>121883.99174198572</v>
      </c>
    </row>
    <row r="3143" spans="1:20">
      <c r="A3143" s="28" t="s">
        <v>3750</v>
      </c>
      <c r="B3143" s="22" t="s">
        <v>61</v>
      </c>
      <c r="C3143" s="22" t="s">
        <v>2277</v>
      </c>
      <c r="D3143" s="22" t="s">
        <v>99</v>
      </c>
      <c r="E3143" s="22" t="s">
        <v>26</v>
      </c>
      <c r="F3143" s="23">
        <v>43889</v>
      </c>
      <c r="G3143" s="24" t="s">
        <v>27</v>
      </c>
      <c r="H3143" s="25">
        <v>82974.960000000006</v>
      </c>
      <c r="I3143" s="25">
        <v>-46249.15</v>
      </c>
      <c r="J3143" s="25">
        <v>36725.810000000005</v>
      </c>
      <c r="K3143" s="41">
        <f t="shared" si="102"/>
        <v>2020</v>
      </c>
      <c r="L3143" s="42">
        <f t="shared" si="101"/>
        <v>104.05699737184361</v>
      </c>
      <c r="M3143" s="39">
        <f>(VLOOKUP(DATE(2005,12,1),IGPM!A:B,2,1)/VLOOKUP(DATE(YEAR(F3143),MONTH(F3143),1),IGPM!A:B,2,1))*H3143</f>
        <v>36458.907259828207</v>
      </c>
      <c r="N3143" s="26" t="s">
        <v>3513</v>
      </c>
      <c r="O3143" s="26" t="s">
        <v>3514</v>
      </c>
      <c r="P3143" s="25">
        <v>0</v>
      </c>
      <c r="Q3143" s="25">
        <v>82974.960000000006</v>
      </c>
      <c r="R3143" s="25">
        <v>130331.40270888993</v>
      </c>
      <c r="S3143" s="25">
        <v>0</v>
      </c>
      <c r="T3143" s="27">
        <v>130331.40270888993</v>
      </c>
    </row>
    <row r="3144" spans="1:20">
      <c r="A3144" s="28" t="s">
        <v>3751</v>
      </c>
      <c r="B3144" s="22" t="s">
        <v>523</v>
      </c>
      <c r="C3144" s="22" t="s">
        <v>2277</v>
      </c>
      <c r="D3144" s="22" t="s">
        <v>99</v>
      </c>
      <c r="E3144" s="22" t="s">
        <v>26</v>
      </c>
      <c r="F3144" s="23">
        <v>43889</v>
      </c>
      <c r="G3144" s="24" t="s">
        <v>27</v>
      </c>
      <c r="H3144" s="25">
        <v>134450.17000000001</v>
      </c>
      <c r="I3144" s="25">
        <v>-74940.73</v>
      </c>
      <c r="J3144" s="25">
        <v>59509.440000000017</v>
      </c>
      <c r="K3144" s="41">
        <f t="shared" si="102"/>
        <v>2020</v>
      </c>
      <c r="L3144" s="42">
        <f t="shared" si="101"/>
        <v>104.05703093631462</v>
      </c>
      <c r="M3144" s="39">
        <f>(VLOOKUP(DATE(2005,12,1),IGPM!A:B,2,1)/VLOOKUP(DATE(YEAR(F3144),MONTH(F3144),1),IGPM!A:B,2,1))*H3144</f>
        <v>59076.934524561824</v>
      </c>
      <c r="N3144" s="26" t="s">
        <v>3513</v>
      </c>
      <c r="O3144" s="26" t="s">
        <v>3514</v>
      </c>
      <c r="P3144" s="25">
        <v>0</v>
      </c>
      <c r="Q3144" s="25">
        <v>134450.17000000001</v>
      </c>
      <c r="R3144" s="25">
        <v>211185.1485140663</v>
      </c>
      <c r="S3144" s="25">
        <v>0</v>
      </c>
      <c r="T3144" s="27">
        <v>211185.1485140663</v>
      </c>
    </row>
    <row r="3145" spans="1:20">
      <c r="A3145" s="28" t="s">
        <v>3752</v>
      </c>
      <c r="B3145" s="22" t="s">
        <v>523</v>
      </c>
      <c r="C3145" s="22" t="s">
        <v>2277</v>
      </c>
      <c r="D3145" s="22" t="s">
        <v>99</v>
      </c>
      <c r="E3145" s="22" t="s">
        <v>26</v>
      </c>
      <c r="F3145" s="23">
        <v>43889</v>
      </c>
      <c r="G3145" s="24" t="s">
        <v>27</v>
      </c>
      <c r="H3145" s="25">
        <v>168254.78</v>
      </c>
      <c r="I3145" s="25">
        <v>-93782.98</v>
      </c>
      <c r="J3145" s="25">
        <v>74471.8</v>
      </c>
      <c r="K3145" s="41">
        <f t="shared" si="102"/>
        <v>2020</v>
      </c>
      <c r="L3145" s="42">
        <f t="shared" si="101"/>
        <v>104.05701802182017</v>
      </c>
      <c r="M3145" s="39">
        <f>(VLOOKUP(DATE(2005,12,1),IGPM!A:B,2,1)/VLOOKUP(DATE(YEAR(F3145),MONTH(F3145),1),IGPM!A:B,2,1))*H3145</f>
        <v>73930.561943540524</v>
      </c>
      <c r="N3145" s="26" t="s">
        <v>3513</v>
      </c>
      <c r="O3145" s="26" t="s">
        <v>3514</v>
      </c>
      <c r="P3145" s="25">
        <v>0</v>
      </c>
      <c r="Q3145" s="25">
        <v>168254.78</v>
      </c>
      <c r="R3145" s="25">
        <v>264283.12215969345</v>
      </c>
      <c r="S3145" s="25">
        <v>0</v>
      </c>
      <c r="T3145" s="27">
        <v>264283.12215969345</v>
      </c>
    </row>
    <row r="3146" spans="1:20">
      <c r="A3146" s="28" t="s">
        <v>3753</v>
      </c>
      <c r="B3146" s="22" t="s">
        <v>523</v>
      </c>
      <c r="C3146" s="22" t="s">
        <v>2277</v>
      </c>
      <c r="D3146" s="22" t="s">
        <v>99</v>
      </c>
      <c r="E3146" s="22" t="s">
        <v>26</v>
      </c>
      <c r="F3146" s="23">
        <v>43889</v>
      </c>
      <c r="G3146" s="24" t="s">
        <v>27</v>
      </c>
      <c r="H3146" s="25">
        <v>165949.92000000001</v>
      </c>
      <c r="I3146" s="25">
        <v>-92498.27</v>
      </c>
      <c r="J3146" s="25">
        <v>73451.650000000009</v>
      </c>
      <c r="K3146" s="41">
        <f t="shared" si="102"/>
        <v>2020</v>
      </c>
      <c r="L3146" s="42">
        <f t="shared" si="101"/>
        <v>104.05703112069016</v>
      </c>
      <c r="M3146" s="39">
        <f>(VLOOKUP(DATE(2005,12,1),IGPM!A:B,2,1)/VLOOKUP(DATE(YEAR(F3146),MONTH(F3146),1),IGPM!A:B,2,1))*H3146</f>
        <v>72917.814519656415</v>
      </c>
      <c r="N3146" s="26" t="s">
        <v>3513</v>
      </c>
      <c r="O3146" s="26" t="s">
        <v>3514</v>
      </c>
      <c r="P3146" s="25">
        <v>0</v>
      </c>
      <c r="Q3146" s="25">
        <v>165949.92000000001</v>
      </c>
      <c r="R3146" s="25">
        <v>260662.80541777986</v>
      </c>
      <c r="S3146" s="25">
        <v>0</v>
      </c>
      <c r="T3146" s="27">
        <v>260662.80541777986</v>
      </c>
    </row>
    <row r="3147" spans="1:20">
      <c r="A3147" s="28" t="s">
        <v>3754</v>
      </c>
      <c r="B3147" s="22" t="s">
        <v>3755</v>
      </c>
      <c r="C3147" s="22" t="s">
        <v>2277</v>
      </c>
      <c r="D3147" s="22" t="s">
        <v>99</v>
      </c>
      <c r="E3147" s="22" t="s">
        <v>26</v>
      </c>
      <c r="F3147" s="23">
        <v>43889</v>
      </c>
      <c r="G3147" s="24" t="s">
        <v>27</v>
      </c>
      <c r="H3147" s="25">
        <v>117547.86</v>
      </c>
      <c r="I3147" s="25">
        <v>-65519.61</v>
      </c>
      <c r="J3147" s="25">
        <v>52028.25</v>
      </c>
      <c r="K3147" s="41">
        <f t="shared" si="102"/>
        <v>2020</v>
      </c>
      <c r="L3147" s="42">
        <f t="shared" si="101"/>
        <v>104.05702781197873</v>
      </c>
      <c r="M3147" s="39">
        <f>(VLOOKUP(DATE(2005,12,1),IGPM!A:B,2,1)/VLOOKUP(DATE(YEAR(F3147),MONTH(F3147),1),IGPM!A:B,2,1))*H3147</f>
        <v>51650.118618089953</v>
      </c>
      <c r="N3147" s="26" t="s">
        <v>3513</v>
      </c>
      <c r="O3147" s="26" t="s">
        <v>3514</v>
      </c>
      <c r="P3147" s="25">
        <v>0</v>
      </c>
      <c r="Q3147" s="25">
        <v>117547.86</v>
      </c>
      <c r="R3147" s="25">
        <v>184636.15383759406</v>
      </c>
      <c r="S3147" s="25">
        <v>0</v>
      </c>
      <c r="T3147" s="27">
        <v>184636.15383759406</v>
      </c>
    </row>
    <row r="3148" spans="1:20">
      <c r="A3148" s="28" t="s">
        <v>3756</v>
      </c>
      <c r="B3148" s="22" t="s">
        <v>3757</v>
      </c>
      <c r="C3148" s="22" t="s">
        <v>2277</v>
      </c>
      <c r="D3148" s="22" t="s">
        <v>99</v>
      </c>
      <c r="E3148" s="22" t="s">
        <v>26</v>
      </c>
      <c r="F3148" s="23">
        <v>43889</v>
      </c>
      <c r="G3148" s="24" t="s">
        <v>27</v>
      </c>
      <c r="H3148" s="25">
        <v>5378.01</v>
      </c>
      <c r="I3148" s="25">
        <v>-2997.63</v>
      </c>
      <c r="J3148" s="25">
        <v>2380.38</v>
      </c>
      <c r="K3148" s="41">
        <f t="shared" si="102"/>
        <v>2020</v>
      </c>
      <c r="L3148" s="42">
        <f t="shared" si="101"/>
        <v>104.05706508141432</v>
      </c>
      <c r="M3148" s="39">
        <f>(VLOOKUP(DATE(2005,12,1),IGPM!A:B,2,1)/VLOOKUP(DATE(YEAR(F3148),MONTH(F3148),1),IGPM!A:B,2,1))*H3148</f>
        <v>2363.0787870512827</v>
      </c>
      <c r="N3148" s="26" t="s">
        <v>3513</v>
      </c>
      <c r="O3148" s="26" t="s">
        <v>3514</v>
      </c>
      <c r="P3148" s="25">
        <v>0</v>
      </c>
      <c r="Q3148" s="25">
        <v>5378.01</v>
      </c>
      <c r="R3148" s="25">
        <v>8447.4109669041973</v>
      </c>
      <c r="S3148" s="25">
        <v>0</v>
      </c>
      <c r="T3148" s="27">
        <v>8447.4109669041973</v>
      </c>
    </row>
    <row r="3149" spans="1:20">
      <c r="A3149" s="28" t="s">
        <v>3758</v>
      </c>
      <c r="B3149" s="22" t="s">
        <v>3759</v>
      </c>
      <c r="C3149" s="22" t="s">
        <v>2277</v>
      </c>
      <c r="D3149" s="22" t="s">
        <v>99</v>
      </c>
      <c r="E3149" s="22" t="s">
        <v>26</v>
      </c>
      <c r="F3149" s="23">
        <v>43889</v>
      </c>
      <c r="G3149" s="24" t="s">
        <v>27</v>
      </c>
      <c r="H3149" s="25">
        <v>6146.29</v>
      </c>
      <c r="I3149" s="25">
        <v>-3459.71</v>
      </c>
      <c r="J3149" s="25">
        <v>2686.58</v>
      </c>
      <c r="K3149" s="41">
        <f t="shared" si="102"/>
        <v>2020</v>
      </c>
      <c r="L3149" s="42">
        <f t="shared" si="101"/>
        <v>103.03893100866836</v>
      </c>
      <c r="M3149" s="39">
        <f>(VLOOKUP(DATE(2005,12,1),IGPM!A:B,2,1)/VLOOKUP(DATE(YEAR(F3149),MONTH(F3149),1),IGPM!A:B,2,1))*H3149</f>
        <v>2700.6583323693012</v>
      </c>
      <c r="N3149" s="26" t="s">
        <v>3513</v>
      </c>
      <c r="O3149" s="26" t="s">
        <v>3514</v>
      </c>
      <c r="P3149" s="25">
        <v>0</v>
      </c>
      <c r="Q3149" s="25">
        <v>6146.29</v>
      </c>
      <c r="R3149" s="25">
        <v>9654.1727426638481</v>
      </c>
      <c r="S3149" s="25">
        <v>0</v>
      </c>
      <c r="T3149" s="27">
        <v>9654.1727426638481</v>
      </c>
    </row>
    <row r="3150" spans="1:20">
      <c r="A3150" s="28" t="s">
        <v>3760</v>
      </c>
      <c r="B3150" s="22" t="s">
        <v>3674</v>
      </c>
      <c r="C3150" s="22" t="s">
        <v>2277</v>
      </c>
      <c r="D3150" s="22" t="s">
        <v>99</v>
      </c>
      <c r="E3150" s="22" t="s">
        <v>26</v>
      </c>
      <c r="F3150" s="23">
        <v>43889</v>
      </c>
      <c r="G3150" s="24" t="s">
        <v>27</v>
      </c>
      <c r="H3150" s="25">
        <v>6146.29</v>
      </c>
      <c r="I3150" s="25">
        <v>-3459.71</v>
      </c>
      <c r="J3150" s="25">
        <v>2686.58</v>
      </c>
      <c r="K3150" s="41">
        <f t="shared" si="102"/>
        <v>2020</v>
      </c>
      <c r="L3150" s="42">
        <f t="shared" si="101"/>
        <v>103.03893100866836</v>
      </c>
      <c r="M3150" s="39">
        <f>(VLOOKUP(DATE(2005,12,1),IGPM!A:B,2,1)/VLOOKUP(DATE(YEAR(F3150),MONTH(F3150),1),IGPM!A:B,2,1))*H3150</f>
        <v>2700.6583323693012</v>
      </c>
      <c r="N3150" s="26" t="s">
        <v>3513</v>
      </c>
      <c r="O3150" s="26" t="s">
        <v>3514</v>
      </c>
      <c r="P3150" s="25">
        <v>0</v>
      </c>
      <c r="Q3150" s="25">
        <v>6146.29</v>
      </c>
      <c r="R3150" s="25">
        <v>9654.1727426638481</v>
      </c>
      <c r="S3150" s="25">
        <v>0</v>
      </c>
      <c r="T3150" s="27">
        <v>9654.1727426638481</v>
      </c>
    </row>
    <row r="3151" spans="1:20">
      <c r="A3151" s="28" t="s">
        <v>3761</v>
      </c>
      <c r="B3151" s="22" t="s">
        <v>3762</v>
      </c>
      <c r="C3151" s="22" t="s">
        <v>2277</v>
      </c>
      <c r="D3151" s="22" t="s">
        <v>99</v>
      </c>
      <c r="E3151" s="22" t="s">
        <v>26</v>
      </c>
      <c r="F3151" s="23">
        <v>43889</v>
      </c>
      <c r="G3151" s="24" t="s">
        <v>27</v>
      </c>
      <c r="H3151" s="25">
        <v>3073.15</v>
      </c>
      <c r="I3151" s="25">
        <v>-1729.87</v>
      </c>
      <c r="J3151" s="25">
        <v>1343.2800000000002</v>
      </c>
      <c r="K3151" s="41">
        <f t="shared" si="102"/>
        <v>2020</v>
      </c>
      <c r="L3151" s="42">
        <f t="shared" si="101"/>
        <v>103.03820518304845</v>
      </c>
      <c r="M3151" s="39">
        <f>(VLOOKUP(DATE(2005,12,1),IGPM!A:B,2,1)/VLOOKUP(DATE(YEAR(F3151),MONTH(F3151),1),IGPM!A:B,2,1))*H3151</f>
        <v>1350.3313631671658</v>
      </c>
      <c r="N3151" s="26" t="s">
        <v>3513</v>
      </c>
      <c r="O3151" s="26" t="s">
        <v>3514</v>
      </c>
      <c r="P3151" s="25">
        <v>0</v>
      </c>
      <c r="Q3151" s="25">
        <v>3073.15</v>
      </c>
      <c r="R3151" s="25">
        <v>4827.0942249905884</v>
      </c>
      <c r="S3151" s="25">
        <v>0</v>
      </c>
      <c r="T3151" s="27">
        <v>4827.0942249905884</v>
      </c>
    </row>
    <row r="3152" spans="1:20">
      <c r="A3152" s="28" t="s">
        <v>3763</v>
      </c>
      <c r="B3152" s="22" t="s">
        <v>3764</v>
      </c>
      <c r="C3152" s="22" t="s">
        <v>91</v>
      </c>
      <c r="D3152" s="22" t="s">
        <v>99</v>
      </c>
      <c r="E3152" s="22" t="s">
        <v>26</v>
      </c>
      <c r="F3152" s="23">
        <v>43889</v>
      </c>
      <c r="G3152" s="24" t="s">
        <v>27</v>
      </c>
      <c r="H3152" s="25">
        <v>85279.82</v>
      </c>
      <c r="I3152" s="25">
        <v>-48003.56</v>
      </c>
      <c r="J3152" s="25">
        <v>37276.260000000009</v>
      </c>
      <c r="K3152" s="41">
        <f t="shared" si="102"/>
        <v>2020</v>
      </c>
      <c r="L3152" s="42">
        <f t="shared" si="101"/>
        <v>103.03880712180515</v>
      </c>
      <c r="M3152" s="39">
        <f>(VLOOKUP(DATE(2005,12,1),IGPM!A:B,2,1)/VLOOKUP(DATE(YEAR(F3152),MONTH(F3152),1),IGPM!A:B,2,1))*H3152</f>
        <v>37471.654683712324</v>
      </c>
      <c r="N3152" s="26" t="s">
        <v>3513</v>
      </c>
      <c r="O3152" s="26" t="s">
        <v>3514</v>
      </c>
      <c r="P3152" s="25">
        <v>0</v>
      </c>
      <c r="Q3152" s="25">
        <v>85279.82</v>
      </c>
      <c r="R3152" s="25">
        <v>133951.71945080356</v>
      </c>
      <c r="S3152" s="25">
        <v>0</v>
      </c>
      <c r="T3152" s="27">
        <v>133951.71945080356</v>
      </c>
    </row>
    <row r="3153" spans="1:20">
      <c r="A3153" s="28" t="s">
        <v>3765</v>
      </c>
      <c r="B3153" s="22" t="s">
        <v>3766</v>
      </c>
      <c r="C3153" s="22" t="s">
        <v>91</v>
      </c>
      <c r="D3153" s="22" t="s">
        <v>99</v>
      </c>
      <c r="E3153" s="22" t="s">
        <v>26</v>
      </c>
      <c r="F3153" s="23">
        <v>43889</v>
      </c>
      <c r="G3153" s="24" t="s">
        <v>27</v>
      </c>
      <c r="H3153" s="25">
        <v>79901.81</v>
      </c>
      <c r="I3153" s="25">
        <v>-44976.3</v>
      </c>
      <c r="J3153" s="25">
        <v>34925.509999999995</v>
      </c>
      <c r="K3153" s="41">
        <f t="shared" si="102"/>
        <v>2020</v>
      </c>
      <c r="L3153" s="42">
        <f t="shared" si="101"/>
        <v>103.03882222414914</v>
      </c>
      <c r="M3153" s="39">
        <f>(VLOOKUP(DATE(2005,12,1),IGPM!A:B,2,1)/VLOOKUP(DATE(YEAR(F3153),MONTH(F3153),1),IGPM!A:B,2,1))*H3153</f>
        <v>35108.575896661037</v>
      </c>
      <c r="N3153" s="26" t="s">
        <v>3513</v>
      </c>
      <c r="O3153" s="26" t="s">
        <v>3514</v>
      </c>
      <c r="P3153" s="25">
        <v>0</v>
      </c>
      <c r="Q3153" s="25">
        <v>79901.81</v>
      </c>
      <c r="R3153" s="25">
        <v>125504.30848389932</v>
      </c>
      <c r="S3153" s="25">
        <v>0</v>
      </c>
      <c r="T3153" s="27">
        <v>125504.30848389932</v>
      </c>
    </row>
    <row r="3154" spans="1:20">
      <c r="A3154" s="28" t="s">
        <v>3767</v>
      </c>
      <c r="B3154" s="22" t="s">
        <v>3768</v>
      </c>
      <c r="C3154" s="22" t="s">
        <v>2277</v>
      </c>
      <c r="D3154" s="22" t="s">
        <v>99</v>
      </c>
      <c r="E3154" s="22" t="s">
        <v>26</v>
      </c>
      <c r="F3154" s="23">
        <v>43889</v>
      </c>
      <c r="G3154" s="24" t="s">
        <v>27</v>
      </c>
      <c r="H3154" s="25">
        <v>2487712.23</v>
      </c>
      <c r="I3154" s="25">
        <v>-1400320.12</v>
      </c>
      <c r="J3154" s="25">
        <v>1087392.1099999999</v>
      </c>
      <c r="K3154" s="41">
        <f t="shared" si="102"/>
        <v>2020</v>
      </c>
      <c r="L3154" s="42">
        <f t="shared" si="101"/>
        <v>103.03880325592979</v>
      </c>
      <c r="M3154" s="39">
        <f>(VLOOKUP(DATE(2005,12,1),IGPM!A:B,2,1)/VLOOKUP(DATE(YEAR(F3154),MONTH(F3154),1),IGPM!A:B,2,1))*H3154</f>
        <v>1093092.054310245</v>
      </c>
      <c r="N3154" s="26" t="s">
        <v>3513</v>
      </c>
      <c r="O3154" s="26" t="s">
        <v>3514</v>
      </c>
      <c r="P3154" s="25">
        <v>0</v>
      </c>
      <c r="Q3154" s="25">
        <v>2487712.23</v>
      </c>
      <c r="R3154" s="25">
        <v>3907528.5420078612</v>
      </c>
      <c r="S3154" s="25">
        <v>0</v>
      </c>
      <c r="T3154" s="27">
        <v>3907528.5420078612</v>
      </c>
    </row>
    <row r="3155" spans="1:20">
      <c r="A3155" s="28" t="s">
        <v>3769</v>
      </c>
      <c r="B3155" s="22" t="s">
        <v>3770</v>
      </c>
      <c r="C3155" s="22" t="s">
        <v>2277</v>
      </c>
      <c r="D3155" s="22" t="s">
        <v>99</v>
      </c>
      <c r="E3155" s="22" t="s">
        <v>26</v>
      </c>
      <c r="F3155" s="23">
        <v>43889</v>
      </c>
      <c r="G3155" s="24" t="s">
        <v>27</v>
      </c>
      <c r="H3155" s="25">
        <v>2487712.23</v>
      </c>
      <c r="I3155" s="25">
        <v>-1400320.12</v>
      </c>
      <c r="J3155" s="25">
        <v>1087392.1099999999</v>
      </c>
      <c r="K3155" s="41">
        <f t="shared" si="102"/>
        <v>2020</v>
      </c>
      <c r="L3155" s="42">
        <f t="shared" si="101"/>
        <v>103.03880325592979</v>
      </c>
      <c r="M3155" s="39">
        <f>(VLOOKUP(DATE(2005,12,1),IGPM!A:B,2,1)/VLOOKUP(DATE(YEAR(F3155),MONTH(F3155),1),IGPM!A:B,2,1))*H3155</f>
        <v>1093092.054310245</v>
      </c>
      <c r="N3155" s="26" t="s">
        <v>3513</v>
      </c>
      <c r="O3155" s="26" t="s">
        <v>3514</v>
      </c>
      <c r="P3155" s="25">
        <v>0</v>
      </c>
      <c r="Q3155" s="25">
        <v>2487712.23</v>
      </c>
      <c r="R3155" s="25">
        <v>3907528.5420078612</v>
      </c>
      <c r="S3155" s="25">
        <v>0</v>
      </c>
      <c r="T3155" s="27">
        <v>3907528.5420078612</v>
      </c>
    </row>
    <row r="3156" spans="1:20">
      <c r="A3156" s="28" t="s">
        <v>3771</v>
      </c>
      <c r="B3156" s="22" t="s">
        <v>3772</v>
      </c>
      <c r="C3156" s="22" t="s">
        <v>2277</v>
      </c>
      <c r="D3156" s="22" t="s">
        <v>99</v>
      </c>
      <c r="E3156" s="22" t="s">
        <v>26</v>
      </c>
      <c r="F3156" s="23">
        <v>43889</v>
      </c>
      <c r="G3156" s="24" t="s">
        <v>27</v>
      </c>
      <c r="H3156" s="25">
        <v>2487712.23</v>
      </c>
      <c r="I3156" s="25">
        <v>-1400320.12</v>
      </c>
      <c r="J3156" s="25">
        <v>1087392.1099999999</v>
      </c>
      <c r="K3156" s="41">
        <f t="shared" si="102"/>
        <v>2020</v>
      </c>
      <c r="L3156" s="42">
        <f t="shared" si="101"/>
        <v>103.03880325592979</v>
      </c>
      <c r="M3156" s="39">
        <f>(VLOOKUP(DATE(2005,12,1),IGPM!A:B,2,1)/VLOOKUP(DATE(YEAR(F3156),MONTH(F3156),1),IGPM!A:B,2,1))*H3156</f>
        <v>1093092.054310245</v>
      </c>
      <c r="N3156" s="26" t="s">
        <v>3513</v>
      </c>
      <c r="O3156" s="26" t="s">
        <v>3514</v>
      </c>
      <c r="P3156" s="25">
        <v>0</v>
      </c>
      <c r="Q3156" s="25">
        <v>2487712.23</v>
      </c>
      <c r="R3156" s="25">
        <v>3907528.5420078612</v>
      </c>
      <c r="S3156" s="25">
        <v>0</v>
      </c>
      <c r="T3156" s="27">
        <v>3907528.5420078612</v>
      </c>
    </row>
    <row r="3157" spans="1:20">
      <c r="A3157" s="28" t="s">
        <v>3773</v>
      </c>
      <c r="B3157" s="22" t="s">
        <v>3774</v>
      </c>
      <c r="C3157" s="22" t="s">
        <v>2277</v>
      </c>
      <c r="D3157" s="22" t="s">
        <v>99</v>
      </c>
      <c r="E3157" s="22" t="s">
        <v>26</v>
      </c>
      <c r="F3157" s="23">
        <v>43889</v>
      </c>
      <c r="G3157" s="24" t="s">
        <v>27</v>
      </c>
      <c r="H3157" s="25">
        <v>5378.01</v>
      </c>
      <c r="I3157" s="25">
        <v>-3027.26</v>
      </c>
      <c r="J3157" s="25">
        <v>2350.75</v>
      </c>
      <c r="K3157" s="41">
        <f t="shared" si="102"/>
        <v>2020</v>
      </c>
      <c r="L3157" s="42">
        <f t="shared" si="101"/>
        <v>103.03858274479232</v>
      </c>
      <c r="M3157" s="39">
        <f>(VLOOKUP(DATE(2005,12,1),IGPM!A:B,2,1)/VLOOKUP(DATE(YEAR(F3157),MONTH(F3157),1),IGPM!A:B,2,1))*H3157</f>
        <v>2363.0787870512827</v>
      </c>
      <c r="N3157" s="26" t="s">
        <v>3513</v>
      </c>
      <c r="O3157" s="26" t="s">
        <v>3514</v>
      </c>
      <c r="P3157" s="25">
        <v>0</v>
      </c>
      <c r="Q3157" s="25">
        <v>5378.01</v>
      </c>
      <c r="R3157" s="25">
        <v>8447.4109669041973</v>
      </c>
      <c r="S3157" s="25">
        <v>0</v>
      </c>
      <c r="T3157" s="27">
        <v>8447.4109669041973</v>
      </c>
    </row>
    <row r="3158" spans="1:20">
      <c r="A3158" s="28" t="s">
        <v>3775</v>
      </c>
      <c r="B3158" s="22" t="s">
        <v>204</v>
      </c>
      <c r="C3158" s="22" t="s">
        <v>2277</v>
      </c>
      <c r="D3158" s="22" t="s">
        <v>99</v>
      </c>
      <c r="E3158" s="22" t="s">
        <v>26</v>
      </c>
      <c r="F3158" s="23">
        <v>43889</v>
      </c>
      <c r="G3158" s="24" t="s">
        <v>27</v>
      </c>
      <c r="H3158" s="25">
        <v>33804.61</v>
      </c>
      <c r="I3158" s="25">
        <v>-19028.439999999999</v>
      </c>
      <c r="J3158" s="25">
        <v>14776.170000000002</v>
      </c>
      <c r="K3158" s="41">
        <f t="shared" si="102"/>
        <v>2020</v>
      </c>
      <c r="L3158" s="42">
        <f t="shared" si="101"/>
        <v>103.03878720483657</v>
      </c>
      <c r="M3158" s="39">
        <f>(VLOOKUP(DATE(2005,12,1),IGPM!A:B,2,1)/VLOOKUP(DATE(YEAR(F3158),MONTH(F3158),1),IGPM!A:B,2,1))*H3158</f>
        <v>14853.627418978704</v>
      </c>
      <c r="N3158" s="26" t="s">
        <v>3513</v>
      </c>
      <c r="O3158" s="26" t="s">
        <v>3514</v>
      </c>
      <c r="P3158" s="25">
        <v>0</v>
      </c>
      <c r="Q3158" s="25">
        <v>33804.61</v>
      </c>
      <c r="R3158" s="25">
        <v>53097.973645627157</v>
      </c>
      <c r="S3158" s="25">
        <v>0</v>
      </c>
      <c r="T3158" s="27">
        <v>53097.973645627157</v>
      </c>
    </row>
    <row r="3159" spans="1:20">
      <c r="A3159" s="28" t="s">
        <v>3776</v>
      </c>
      <c r="B3159" s="22" t="s">
        <v>3777</v>
      </c>
      <c r="C3159" s="22" t="s">
        <v>2277</v>
      </c>
      <c r="D3159" s="22" t="s">
        <v>99</v>
      </c>
      <c r="E3159" s="22" t="s">
        <v>26</v>
      </c>
      <c r="F3159" s="23">
        <v>43889</v>
      </c>
      <c r="G3159" s="24" t="s">
        <v>27</v>
      </c>
      <c r="H3159" s="25">
        <v>289644.07</v>
      </c>
      <c r="I3159" s="25">
        <v>-156841.68</v>
      </c>
      <c r="J3159" s="25">
        <v>132802.39000000001</v>
      </c>
      <c r="K3159" s="41">
        <f t="shared" si="102"/>
        <v>2020</v>
      </c>
      <c r="L3159" s="42">
        <f t="shared" si="101"/>
        <v>107.11027872182954</v>
      </c>
      <c r="M3159" s="39">
        <f>(VLOOKUP(DATE(2005,12,1),IGPM!A:B,2,1)/VLOOKUP(DATE(YEAR(F3159),MONTH(F3159),1),IGPM!A:B,2,1))*H3159</f>
        <v>127268.59147011567</v>
      </c>
      <c r="N3159" s="26" t="s">
        <v>3513</v>
      </c>
      <c r="O3159" s="26" t="s">
        <v>3514</v>
      </c>
      <c r="P3159" s="25">
        <v>0</v>
      </c>
      <c r="Q3159" s="25">
        <v>289644.07</v>
      </c>
      <c r="R3159" s="25">
        <v>454953.13199803774</v>
      </c>
      <c r="S3159" s="25">
        <v>0</v>
      </c>
      <c r="T3159" s="27">
        <v>454953.13199803774</v>
      </c>
    </row>
    <row r="3160" spans="1:20">
      <c r="A3160" s="28" t="s">
        <v>3778</v>
      </c>
      <c r="B3160" s="22" t="s">
        <v>3779</v>
      </c>
      <c r="C3160" s="22" t="s">
        <v>2277</v>
      </c>
      <c r="D3160" s="22" t="s">
        <v>99</v>
      </c>
      <c r="E3160" s="22" t="s">
        <v>26</v>
      </c>
      <c r="F3160" s="23">
        <v>43889</v>
      </c>
      <c r="G3160" s="24" t="s">
        <v>27</v>
      </c>
      <c r="H3160" s="25">
        <v>70682.37</v>
      </c>
      <c r="I3160" s="25">
        <v>-38274.36</v>
      </c>
      <c r="J3160" s="25">
        <v>32408.009999999995</v>
      </c>
      <c r="K3160" s="41">
        <f t="shared" si="102"/>
        <v>2020</v>
      </c>
      <c r="L3160" s="42">
        <f t="shared" si="101"/>
        <v>107.11028113860036</v>
      </c>
      <c r="M3160" s="39">
        <f>(VLOOKUP(DATE(2005,12,1),IGPM!A:B,2,1)/VLOOKUP(DATE(YEAR(F3160),MONTH(F3160),1),IGPM!A:B,2,1))*H3160</f>
        <v>31057.58620112457</v>
      </c>
      <c r="N3160" s="26" t="s">
        <v>3513</v>
      </c>
      <c r="O3160" s="26" t="s">
        <v>3514</v>
      </c>
      <c r="P3160" s="25">
        <v>0</v>
      </c>
      <c r="Q3160" s="25">
        <v>70682.37</v>
      </c>
      <c r="R3160" s="25">
        <v>111023.04151624489</v>
      </c>
      <c r="S3160" s="25">
        <v>0</v>
      </c>
      <c r="T3160" s="27">
        <v>111023.04151624489</v>
      </c>
    </row>
    <row r="3161" spans="1:20">
      <c r="A3161" s="28" t="s">
        <v>3780</v>
      </c>
      <c r="B3161" s="22" t="s">
        <v>3772</v>
      </c>
      <c r="C3161" s="22" t="s">
        <v>2277</v>
      </c>
      <c r="D3161" s="22" t="s">
        <v>99</v>
      </c>
      <c r="E3161" s="22" t="s">
        <v>26</v>
      </c>
      <c r="F3161" s="23">
        <v>43889</v>
      </c>
      <c r="G3161" s="24" t="s">
        <v>27</v>
      </c>
      <c r="H3161" s="25">
        <v>2453139.33</v>
      </c>
      <c r="I3161" s="25">
        <v>-1328369.98</v>
      </c>
      <c r="J3161" s="25">
        <v>1124769.3500000001</v>
      </c>
      <c r="K3161" s="41">
        <f t="shared" si="102"/>
        <v>2020</v>
      </c>
      <c r="L3161" s="42">
        <f t="shared" si="101"/>
        <v>107.11028048074378</v>
      </c>
      <c r="M3161" s="39">
        <f>(VLOOKUP(DATE(2005,12,1),IGPM!A:B,2,1)/VLOOKUP(DATE(YEAR(F3161),MONTH(F3161),1),IGPM!A:B,2,1))*H3161</f>
        <v>1077900.8429519834</v>
      </c>
      <c r="N3161" s="26" t="s">
        <v>3513</v>
      </c>
      <c r="O3161" s="26" t="s">
        <v>3514</v>
      </c>
      <c r="P3161" s="25">
        <v>0</v>
      </c>
      <c r="Q3161" s="25">
        <v>2453139.33</v>
      </c>
      <c r="R3161" s="25">
        <v>3853223.7908791569</v>
      </c>
      <c r="S3161" s="25">
        <v>0</v>
      </c>
      <c r="T3161" s="27">
        <v>3853223.7908791569</v>
      </c>
    </row>
    <row r="3162" spans="1:20">
      <c r="A3162" s="28" t="s">
        <v>3781</v>
      </c>
      <c r="B3162" s="22" t="s">
        <v>3772</v>
      </c>
      <c r="C3162" s="22" t="s">
        <v>2277</v>
      </c>
      <c r="D3162" s="22" t="s">
        <v>99</v>
      </c>
      <c r="E3162" s="22" t="s">
        <v>26</v>
      </c>
      <c r="F3162" s="23">
        <v>43889</v>
      </c>
      <c r="G3162" s="24" t="s">
        <v>27</v>
      </c>
      <c r="H3162" s="25">
        <v>2453139.33</v>
      </c>
      <c r="I3162" s="25">
        <v>-1328369.97</v>
      </c>
      <c r="J3162" s="25">
        <v>1124769.3600000001</v>
      </c>
      <c r="K3162" s="41">
        <f t="shared" si="102"/>
        <v>2020</v>
      </c>
      <c r="L3162" s="42">
        <f t="shared" si="101"/>
        <v>107.11028128707247</v>
      </c>
      <c r="M3162" s="39">
        <f>(VLOOKUP(DATE(2005,12,1),IGPM!A:B,2,1)/VLOOKUP(DATE(YEAR(F3162),MONTH(F3162),1),IGPM!A:B,2,1))*H3162</f>
        <v>1077900.8429519834</v>
      </c>
      <c r="N3162" s="26" t="s">
        <v>3513</v>
      </c>
      <c r="O3162" s="26" t="s">
        <v>3514</v>
      </c>
      <c r="P3162" s="25">
        <v>0</v>
      </c>
      <c r="Q3162" s="25">
        <v>2453139.33</v>
      </c>
      <c r="R3162" s="25">
        <v>3853223.7908791569</v>
      </c>
      <c r="S3162" s="25">
        <v>0</v>
      </c>
      <c r="T3162" s="27">
        <v>3853223.7908791569</v>
      </c>
    </row>
    <row r="3163" spans="1:20">
      <c r="A3163" s="28" t="s">
        <v>3782</v>
      </c>
      <c r="B3163" s="22" t="s">
        <v>3772</v>
      </c>
      <c r="C3163" s="22" t="s">
        <v>2277</v>
      </c>
      <c r="D3163" s="22" t="s">
        <v>99</v>
      </c>
      <c r="E3163" s="22" t="s">
        <v>26</v>
      </c>
      <c r="F3163" s="23">
        <v>43889</v>
      </c>
      <c r="G3163" s="24" t="s">
        <v>27</v>
      </c>
      <c r="H3163" s="25">
        <v>2416261.5699999998</v>
      </c>
      <c r="I3163" s="25">
        <v>-1308400.76</v>
      </c>
      <c r="J3163" s="25">
        <v>1107860.8099999998</v>
      </c>
      <c r="K3163" s="41">
        <f t="shared" si="102"/>
        <v>2020</v>
      </c>
      <c r="L3163" s="42">
        <f t="shared" si="101"/>
        <v>107.11027946819597</v>
      </c>
      <c r="M3163" s="39">
        <f>(VLOOKUP(DATE(2005,12,1),IGPM!A:B,2,1)/VLOOKUP(DATE(YEAR(F3163),MONTH(F3163),1),IGPM!A:B,2,1))*H3163</f>
        <v>1061696.8841698375</v>
      </c>
      <c r="N3163" s="26" t="s">
        <v>3513</v>
      </c>
      <c r="O3163" s="26" t="s">
        <v>3514</v>
      </c>
      <c r="P3163" s="25">
        <v>0</v>
      </c>
      <c r="Q3163" s="25">
        <v>2416261.5699999998</v>
      </c>
      <c r="R3163" s="25">
        <v>3795298.7230085391</v>
      </c>
      <c r="S3163" s="25">
        <v>0</v>
      </c>
      <c r="T3163" s="27">
        <v>3795298.7230085391</v>
      </c>
    </row>
    <row r="3164" spans="1:20">
      <c r="A3164" s="28" t="s">
        <v>3783</v>
      </c>
      <c r="B3164" s="22" t="s">
        <v>3784</v>
      </c>
      <c r="C3164" s="22" t="s">
        <v>2277</v>
      </c>
      <c r="D3164" s="22" t="s">
        <v>99</v>
      </c>
      <c r="E3164" s="22" t="s">
        <v>26</v>
      </c>
      <c r="F3164" s="23">
        <v>43889</v>
      </c>
      <c r="G3164" s="24" t="s">
        <v>27</v>
      </c>
      <c r="H3164" s="25">
        <v>7682866.6699999999</v>
      </c>
      <c r="I3164" s="25">
        <v>-4240839.33</v>
      </c>
      <c r="J3164" s="25">
        <v>3442027.34</v>
      </c>
      <c r="K3164" s="41">
        <f t="shared" si="102"/>
        <v>2020</v>
      </c>
      <c r="L3164" s="42">
        <f t="shared" si="101"/>
        <v>105.07501751074356</v>
      </c>
      <c r="M3164" s="39">
        <f>(VLOOKUP(DATE(2005,12,1),IGPM!A:B,2,1)/VLOOKUP(DATE(YEAR(F3164),MONTH(F3164),1),IGPM!A:B,2,1))*H3164</f>
        <v>3375824.7477450441</v>
      </c>
      <c r="N3164" s="26" t="s">
        <v>3513</v>
      </c>
      <c r="O3164" s="26" t="s">
        <v>3514</v>
      </c>
      <c r="P3164" s="25">
        <v>0</v>
      </c>
      <c r="Q3164" s="25">
        <v>7682866.6699999999</v>
      </c>
      <c r="R3164" s="25">
        <v>12067722.478281137</v>
      </c>
      <c r="S3164" s="25">
        <v>0</v>
      </c>
      <c r="T3164" s="27">
        <v>12067722.478281137</v>
      </c>
    </row>
    <row r="3165" spans="1:20">
      <c r="A3165" s="28" t="s">
        <v>3785</v>
      </c>
      <c r="B3165" s="22" t="s">
        <v>3784</v>
      </c>
      <c r="C3165" s="22" t="s">
        <v>2277</v>
      </c>
      <c r="D3165" s="22" t="s">
        <v>99</v>
      </c>
      <c r="E3165" s="22" t="s">
        <v>26</v>
      </c>
      <c r="F3165" s="23">
        <v>43889</v>
      </c>
      <c r="G3165" s="24" t="s">
        <v>27</v>
      </c>
      <c r="H3165" s="25">
        <v>7682866.6699999999</v>
      </c>
      <c r="I3165" s="25">
        <v>-4121116.64</v>
      </c>
      <c r="J3165" s="25">
        <v>3561750.03</v>
      </c>
      <c r="K3165" s="41">
        <f t="shared" si="102"/>
        <v>2020</v>
      </c>
      <c r="L3165" s="42">
        <f t="shared" si="101"/>
        <v>108.12755517155176</v>
      </c>
      <c r="M3165" s="39">
        <f>(VLOOKUP(DATE(2005,12,1),IGPM!A:B,2,1)/VLOOKUP(DATE(YEAR(F3165),MONTH(F3165),1),IGPM!A:B,2,1))*H3165</f>
        <v>3375824.7477450441</v>
      </c>
      <c r="N3165" s="26" t="s">
        <v>3513</v>
      </c>
      <c r="O3165" s="26" t="s">
        <v>3514</v>
      </c>
      <c r="P3165" s="25">
        <v>0</v>
      </c>
      <c r="Q3165" s="25">
        <v>7682866.6699999999</v>
      </c>
      <c r="R3165" s="25">
        <v>12067722.478281137</v>
      </c>
      <c r="S3165" s="25">
        <v>0</v>
      </c>
      <c r="T3165" s="27">
        <v>12067722.478281137</v>
      </c>
    </row>
    <row r="3166" spans="1:20">
      <c r="A3166" s="28" t="s">
        <v>3786</v>
      </c>
      <c r="B3166" s="22" t="s">
        <v>3784</v>
      </c>
      <c r="C3166" s="22" t="s">
        <v>2277</v>
      </c>
      <c r="D3166" s="22" t="s">
        <v>99</v>
      </c>
      <c r="E3166" s="22" t="s">
        <v>26</v>
      </c>
      <c r="F3166" s="23">
        <v>43889</v>
      </c>
      <c r="G3166" s="24" t="s">
        <v>27</v>
      </c>
      <c r="H3166" s="25">
        <v>7682866.6699999999</v>
      </c>
      <c r="I3166" s="25">
        <v>-4160256.75</v>
      </c>
      <c r="J3166" s="25">
        <v>3522609.92</v>
      </c>
      <c r="K3166" s="41">
        <f t="shared" si="102"/>
        <v>2020</v>
      </c>
      <c r="L3166" s="42">
        <f t="shared" si="101"/>
        <v>107.11028035949946</v>
      </c>
      <c r="M3166" s="39">
        <f>(VLOOKUP(DATE(2005,12,1),IGPM!A:B,2,1)/VLOOKUP(DATE(YEAR(F3166),MONTH(F3166),1),IGPM!A:B,2,1))*H3166</f>
        <v>3375824.7477450441</v>
      </c>
      <c r="N3166" s="26" t="s">
        <v>3513</v>
      </c>
      <c r="O3166" s="26" t="s">
        <v>3514</v>
      </c>
      <c r="P3166" s="25">
        <v>0</v>
      </c>
      <c r="Q3166" s="25">
        <v>7682866.6699999999</v>
      </c>
      <c r="R3166" s="25">
        <v>12067722.478281137</v>
      </c>
      <c r="S3166" s="25">
        <v>0</v>
      </c>
      <c r="T3166" s="27">
        <v>12067722.478281137</v>
      </c>
    </row>
    <row r="3167" spans="1:20">
      <c r="A3167" s="28" t="s">
        <v>3787</v>
      </c>
      <c r="B3167" s="22" t="s">
        <v>3788</v>
      </c>
      <c r="C3167" s="22" t="s">
        <v>2277</v>
      </c>
      <c r="D3167" s="22" t="s">
        <v>99</v>
      </c>
      <c r="E3167" s="22" t="s">
        <v>26</v>
      </c>
      <c r="F3167" s="23">
        <v>43889</v>
      </c>
      <c r="G3167" s="24" t="s">
        <v>27</v>
      </c>
      <c r="H3167" s="25">
        <v>10000</v>
      </c>
      <c r="I3167" s="25">
        <v>-2495.11</v>
      </c>
      <c r="J3167" s="25">
        <v>7504.8899999999994</v>
      </c>
      <c r="K3167" s="41">
        <f t="shared" si="102"/>
        <v>2020</v>
      </c>
      <c r="L3167" s="42">
        <f t="shared" si="101"/>
        <v>232.45468135673372</v>
      </c>
      <c r="M3167" s="39">
        <f>(VLOOKUP(DATE(2005,12,1),IGPM!A:B,2,1)/VLOOKUP(DATE(YEAR(F3167),MONTH(F3167),1),IGPM!A:B,2,1))*H3167</f>
        <v>4393.9650299112172</v>
      </c>
      <c r="N3167" s="26" t="s">
        <v>3513</v>
      </c>
      <c r="O3167" s="26" t="s">
        <v>3514</v>
      </c>
      <c r="P3167" s="25">
        <v>0</v>
      </c>
      <c r="Q3167" s="25">
        <v>10000</v>
      </c>
      <c r="R3167" s="25">
        <v>15707.317329094214</v>
      </c>
      <c r="S3167" s="25">
        <v>0</v>
      </c>
      <c r="T3167" s="27">
        <v>15707.317329094214</v>
      </c>
    </row>
    <row r="3168" spans="1:20">
      <c r="A3168" s="28" t="s">
        <v>3789</v>
      </c>
      <c r="B3168" s="22" t="s">
        <v>3790</v>
      </c>
      <c r="C3168" s="22" t="s">
        <v>2277</v>
      </c>
      <c r="D3168" s="22" t="s">
        <v>99</v>
      </c>
      <c r="E3168" s="22" t="s">
        <v>26</v>
      </c>
      <c r="F3168" s="23">
        <v>43889</v>
      </c>
      <c r="G3168" s="24" t="s">
        <v>27</v>
      </c>
      <c r="H3168" s="25">
        <v>10000</v>
      </c>
      <c r="I3168" s="25">
        <v>-2495.11</v>
      </c>
      <c r="J3168" s="25">
        <v>7504.8899999999994</v>
      </c>
      <c r="K3168" s="41">
        <f t="shared" si="102"/>
        <v>2020</v>
      </c>
      <c r="L3168" s="42">
        <f t="shared" si="101"/>
        <v>232.45468135673372</v>
      </c>
      <c r="M3168" s="39">
        <f>(VLOOKUP(DATE(2005,12,1),IGPM!A:B,2,1)/VLOOKUP(DATE(YEAR(F3168),MONTH(F3168),1),IGPM!A:B,2,1))*H3168</f>
        <v>4393.9650299112172</v>
      </c>
      <c r="N3168" s="26" t="s">
        <v>3513</v>
      </c>
      <c r="O3168" s="26" t="s">
        <v>3514</v>
      </c>
      <c r="P3168" s="25">
        <v>0</v>
      </c>
      <c r="Q3168" s="25">
        <v>10000</v>
      </c>
      <c r="R3168" s="25">
        <v>15707.317329094214</v>
      </c>
      <c r="S3168" s="25">
        <v>0</v>
      </c>
      <c r="T3168" s="27">
        <v>15707.317329094214</v>
      </c>
    </row>
    <row r="3169" spans="1:20">
      <c r="A3169" s="28" t="s">
        <v>3791</v>
      </c>
      <c r="B3169" s="22" t="s">
        <v>3792</v>
      </c>
      <c r="C3169" s="22" t="s">
        <v>2277</v>
      </c>
      <c r="D3169" s="22" t="s">
        <v>99</v>
      </c>
      <c r="E3169" s="22" t="s">
        <v>26</v>
      </c>
      <c r="F3169" s="23">
        <v>43889</v>
      </c>
      <c r="G3169" s="24" t="s">
        <v>27</v>
      </c>
      <c r="H3169" s="25">
        <v>10000</v>
      </c>
      <c r="I3169" s="25">
        <v>-2495.13</v>
      </c>
      <c r="J3169" s="25">
        <v>7504.87</v>
      </c>
      <c r="K3169" s="41">
        <f t="shared" si="102"/>
        <v>2020</v>
      </c>
      <c r="L3169" s="42">
        <f t="shared" si="101"/>
        <v>232.45281808963861</v>
      </c>
      <c r="M3169" s="39">
        <f>(VLOOKUP(DATE(2005,12,1),IGPM!A:B,2,1)/VLOOKUP(DATE(YEAR(F3169),MONTH(F3169),1),IGPM!A:B,2,1))*H3169</f>
        <v>4393.9650299112172</v>
      </c>
      <c r="N3169" s="26" t="s">
        <v>3513</v>
      </c>
      <c r="O3169" s="26" t="s">
        <v>3514</v>
      </c>
      <c r="P3169" s="25">
        <v>0</v>
      </c>
      <c r="Q3169" s="25">
        <v>10000</v>
      </c>
      <c r="R3169" s="25">
        <v>15707.317329094214</v>
      </c>
      <c r="S3169" s="25">
        <v>0</v>
      </c>
      <c r="T3169" s="27">
        <v>15707.317329094214</v>
      </c>
    </row>
    <row r="3170" spans="1:20">
      <c r="A3170" s="28" t="s">
        <v>3793</v>
      </c>
      <c r="B3170" s="22" t="s">
        <v>3794</v>
      </c>
      <c r="C3170" s="22" t="s">
        <v>2277</v>
      </c>
      <c r="D3170" s="22" t="s">
        <v>99</v>
      </c>
      <c r="E3170" s="22" t="s">
        <v>26</v>
      </c>
      <c r="F3170" s="23">
        <v>43889</v>
      </c>
      <c r="G3170" s="24" t="s">
        <v>27</v>
      </c>
      <c r="H3170" s="25">
        <v>10000</v>
      </c>
      <c r="I3170" s="25">
        <v>-2495.11</v>
      </c>
      <c r="J3170" s="25">
        <v>7504.8899999999994</v>
      </c>
      <c r="K3170" s="41">
        <f t="shared" si="102"/>
        <v>2020</v>
      </c>
      <c r="L3170" s="42">
        <f t="shared" si="101"/>
        <v>232.45468135673372</v>
      </c>
      <c r="M3170" s="39">
        <f>(VLOOKUP(DATE(2005,12,1),IGPM!A:B,2,1)/VLOOKUP(DATE(YEAR(F3170),MONTH(F3170),1),IGPM!A:B,2,1))*H3170</f>
        <v>4393.9650299112172</v>
      </c>
      <c r="N3170" s="26" t="s">
        <v>3513</v>
      </c>
      <c r="O3170" s="26" t="s">
        <v>3514</v>
      </c>
      <c r="P3170" s="25">
        <v>0</v>
      </c>
      <c r="Q3170" s="25">
        <v>10000</v>
      </c>
      <c r="R3170" s="25">
        <v>15707.317329094214</v>
      </c>
      <c r="S3170" s="25">
        <v>0</v>
      </c>
      <c r="T3170" s="27">
        <v>15707.317329094214</v>
      </c>
    </row>
    <row r="3171" spans="1:20">
      <c r="A3171" s="28" t="s">
        <v>3795</v>
      </c>
      <c r="B3171" s="22" t="s">
        <v>3796</v>
      </c>
      <c r="C3171" s="22" t="s">
        <v>2277</v>
      </c>
      <c r="D3171" s="22" t="s">
        <v>99</v>
      </c>
      <c r="E3171" s="22" t="s">
        <v>26</v>
      </c>
      <c r="F3171" s="23">
        <v>43889</v>
      </c>
      <c r="G3171" s="24" t="s">
        <v>27</v>
      </c>
      <c r="H3171" s="25">
        <v>9999.9500000000007</v>
      </c>
      <c r="I3171" s="25">
        <v>-3683.25</v>
      </c>
      <c r="J3171" s="25">
        <v>6316.7000000000007</v>
      </c>
      <c r="K3171" s="41">
        <f t="shared" si="102"/>
        <v>2020</v>
      </c>
      <c r="L3171" s="42">
        <f t="shared" si="101"/>
        <v>157.46883866150822</v>
      </c>
      <c r="M3171" s="39">
        <f>(VLOOKUP(DATE(2005,12,1),IGPM!A:B,2,1)/VLOOKUP(DATE(YEAR(F3171),MONTH(F3171),1),IGPM!A:B,2,1))*H3171</f>
        <v>4393.9430600860678</v>
      </c>
      <c r="N3171" s="26" t="s">
        <v>3513</v>
      </c>
      <c r="O3171" s="26" t="s">
        <v>3514</v>
      </c>
      <c r="P3171" s="25">
        <v>0</v>
      </c>
      <c r="Q3171" s="25">
        <v>9999.9500000000007</v>
      </c>
      <c r="R3171" s="25">
        <v>15707.238792507571</v>
      </c>
      <c r="S3171" s="25">
        <v>0</v>
      </c>
      <c r="T3171" s="27">
        <v>15707.238792507571</v>
      </c>
    </row>
    <row r="3172" spans="1:20">
      <c r="A3172" s="28" t="s">
        <v>3797</v>
      </c>
      <c r="B3172" s="22" t="s">
        <v>3798</v>
      </c>
      <c r="C3172" s="22" t="s">
        <v>24</v>
      </c>
      <c r="D3172" s="22" t="s">
        <v>99</v>
      </c>
      <c r="E3172" s="22" t="s">
        <v>26</v>
      </c>
      <c r="F3172" s="23">
        <v>43889</v>
      </c>
      <c r="G3172" s="24" t="s">
        <v>27</v>
      </c>
      <c r="H3172" s="25">
        <v>0.01</v>
      </c>
      <c r="I3172" s="25">
        <v>0</v>
      </c>
      <c r="J3172" s="25">
        <v>0.01</v>
      </c>
      <c r="K3172" s="41">
        <f t="shared" si="102"/>
        <v>2020</v>
      </c>
      <c r="L3172" s="42">
        <f t="shared" si="101"/>
        <v>360</v>
      </c>
      <c r="M3172" s="39">
        <f>(VLOOKUP(DATE(2005,12,1),IGPM!A:B,2,1)/VLOOKUP(DATE(YEAR(F3172),MONTH(F3172),1),IGPM!A:B,2,1))*H3172</f>
        <v>4.3939650299112173E-3</v>
      </c>
      <c r="N3172" s="26" t="s">
        <v>3513</v>
      </c>
      <c r="O3172" s="26" t="s">
        <v>3514</v>
      </c>
      <c r="P3172" s="25">
        <v>0</v>
      </c>
      <c r="Q3172" s="25">
        <v>0.01</v>
      </c>
      <c r="R3172" s="25">
        <v>1.5707317329094212E-2</v>
      </c>
      <c r="S3172" s="25">
        <v>0</v>
      </c>
      <c r="T3172" s="27">
        <v>1.5707317329094212E-2</v>
      </c>
    </row>
    <row r="3173" spans="1:20">
      <c r="A3173" s="28" t="s">
        <v>3799</v>
      </c>
      <c r="B3173" s="22" t="s">
        <v>3798</v>
      </c>
      <c r="C3173" s="22" t="s">
        <v>24</v>
      </c>
      <c r="D3173" s="22" t="s">
        <v>99</v>
      </c>
      <c r="E3173" s="22" t="s">
        <v>26</v>
      </c>
      <c r="F3173" s="23">
        <v>43889</v>
      </c>
      <c r="G3173" s="24" t="s">
        <v>27</v>
      </c>
      <c r="H3173" s="25">
        <v>0.01</v>
      </c>
      <c r="I3173" s="25">
        <v>0</v>
      </c>
      <c r="J3173" s="25">
        <v>0.01</v>
      </c>
      <c r="K3173" s="41">
        <f t="shared" si="102"/>
        <v>2020</v>
      </c>
      <c r="L3173" s="42">
        <f t="shared" si="101"/>
        <v>360</v>
      </c>
      <c r="M3173" s="39">
        <f>(VLOOKUP(DATE(2005,12,1),IGPM!A:B,2,1)/VLOOKUP(DATE(YEAR(F3173),MONTH(F3173),1),IGPM!A:B,2,1))*H3173</f>
        <v>4.3939650299112173E-3</v>
      </c>
      <c r="N3173" s="26" t="s">
        <v>3513</v>
      </c>
      <c r="O3173" s="26" t="s">
        <v>3514</v>
      </c>
      <c r="P3173" s="25">
        <v>0</v>
      </c>
      <c r="Q3173" s="25">
        <v>0.01</v>
      </c>
      <c r="R3173" s="25">
        <v>1.5707317329094212E-2</v>
      </c>
      <c r="S3173" s="25">
        <v>0</v>
      </c>
      <c r="T3173" s="27">
        <v>1.5707317329094212E-2</v>
      </c>
    </row>
    <row r="3174" spans="1:20">
      <c r="A3174" s="28" t="s">
        <v>3800</v>
      </c>
      <c r="B3174" s="22" t="s">
        <v>3801</v>
      </c>
      <c r="C3174" s="22" t="s">
        <v>2277</v>
      </c>
      <c r="D3174" s="22" t="s">
        <v>99</v>
      </c>
      <c r="E3174" s="22" t="s">
        <v>26</v>
      </c>
      <c r="F3174" s="23">
        <v>43889</v>
      </c>
      <c r="G3174" s="24" t="s">
        <v>27</v>
      </c>
      <c r="H3174" s="25">
        <v>0.01</v>
      </c>
      <c r="I3174" s="25">
        <v>0</v>
      </c>
      <c r="J3174" s="25">
        <v>0.01</v>
      </c>
      <c r="K3174" s="41">
        <f t="shared" si="102"/>
        <v>2020</v>
      </c>
      <c r="L3174" s="42">
        <f t="shared" si="101"/>
        <v>360</v>
      </c>
      <c r="M3174" s="39">
        <f>(VLOOKUP(DATE(2005,12,1),IGPM!A:B,2,1)/VLOOKUP(DATE(YEAR(F3174),MONTH(F3174),1),IGPM!A:B,2,1))*H3174</f>
        <v>4.3939650299112173E-3</v>
      </c>
      <c r="N3174" s="26" t="s">
        <v>3513</v>
      </c>
      <c r="O3174" s="26" t="s">
        <v>3514</v>
      </c>
      <c r="P3174" s="25">
        <v>0</v>
      </c>
      <c r="Q3174" s="25">
        <v>0.01</v>
      </c>
      <c r="R3174" s="25">
        <v>1.5707317329094212E-2</v>
      </c>
      <c r="S3174" s="25">
        <v>0</v>
      </c>
      <c r="T3174" s="27">
        <v>1.5707317329094212E-2</v>
      </c>
    </row>
    <row r="3175" spans="1:20">
      <c r="A3175" s="28" t="s">
        <v>3802</v>
      </c>
      <c r="B3175" s="22" t="s">
        <v>3801</v>
      </c>
      <c r="C3175" s="22" t="s">
        <v>2277</v>
      </c>
      <c r="D3175" s="22" t="s">
        <v>99</v>
      </c>
      <c r="E3175" s="22" t="s">
        <v>26</v>
      </c>
      <c r="F3175" s="23">
        <v>43889</v>
      </c>
      <c r="G3175" s="24" t="s">
        <v>27</v>
      </c>
      <c r="H3175" s="25">
        <v>0.01</v>
      </c>
      <c r="I3175" s="25">
        <v>0</v>
      </c>
      <c r="J3175" s="25">
        <v>0.01</v>
      </c>
      <c r="K3175" s="41">
        <f t="shared" si="102"/>
        <v>2020</v>
      </c>
      <c r="L3175" s="42">
        <f t="shared" si="101"/>
        <v>360</v>
      </c>
      <c r="M3175" s="39">
        <f>(VLOOKUP(DATE(2005,12,1),IGPM!A:B,2,1)/VLOOKUP(DATE(YEAR(F3175),MONTH(F3175),1),IGPM!A:B,2,1))*H3175</f>
        <v>4.3939650299112173E-3</v>
      </c>
      <c r="N3175" s="26" t="s">
        <v>3513</v>
      </c>
      <c r="O3175" s="26" t="s">
        <v>3514</v>
      </c>
      <c r="P3175" s="25">
        <v>0</v>
      </c>
      <c r="Q3175" s="25">
        <v>0.01</v>
      </c>
      <c r="R3175" s="25">
        <v>1.5707317329094212E-2</v>
      </c>
      <c r="S3175" s="25">
        <v>0</v>
      </c>
      <c r="T3175" s="27">
        <v>1.5707317329094212E-2</v>
      </c>
    </row>
    <row r="3176" spans="1:20">
      <c r="A3176" s="28" t="s">
        <v>3803</v>
      </c>
      <c r="B3176" s="22" t="s">
        <v>3804</v>
      </c>
      <c r="C3176" s="22" t="s">
        <v>82</v>
      </c>
      <c r="D3176" s="22" t="s">
        <v>99</v>
      </c>
      <c r="E3176" s="22" t="s">
        <v>26</v>
      </c>
      <c r="F3176" s="23">
        <v>43889</v>
      </c>
      <c r="G3176" s="24" t="s">
        <v>27</v>
      </c>
      <c r="H3176" s="25">
        <v>0.01</v>
      </c>
      <c r="I3176" s="25">
        <v>0</v>
      </c>
      <c r="J3176" s="25">
        <v>0.01</v>
      </c>
      <c r="K3176" s="41">
        <f t="shared" si="102"/>
        <v>2020</v>
      </c>
      <c r="L3176" s="42">
        <f t="shared" si="101"/>
        <v>360</v>
      </c>
      <c r="M3176" s="39">
        <f>(VLOOKUP(DATE(2005,12,1),IGPM!A:B,2,1)/VLOOKUP(DATE(YEAR(F3176),MONTH(F3176),1),IGPM!A:B,2,1))*H3176</f>
        <v>4.3939650299112173E-3</v>
      </c>
      <c r="N3176" s="26" t="s">
        <v>3513</v>
      </c>
      <c r="O3176" s="26" t="s">
        <v>3514</v>
      </c>
      <c r="P3176" s="25">
        <v>0</v>
      </c>
      <c r="Q3176" s="25">
        <v>0.01</v>
      </c>
      <c r="R3176" s="25">
        <v>1.5707317329094212E-2</v>
      </c>
      <c r="S3176" s="25">
        <v>0</v>
      </c>
      <c r="T3176" s="27">
        <v>1.5707317329094212E-2</v>
      </c>
    </row>
    <row r="3177" spans="1:20">
      <c r="A3177" s="28" t="s">
        <v>3805</v>
      </c>
      <c r="B3177" s="22" t="s">
        <v>314</v>
      </c>
      <c r="C3177" s="22" t="s">
        <v>32</v>
      </c>
      <c r="D3177" s="22" t="s">
        <v>95</v>
      </c>
      <c r="E3177" s="22" t="s">
        <v>26</v>
      </c>
      <c r="F3177" s="23">
        <v>43921</v>
      </c>
      <c r="G3177" s="24" t="s">
        <v>27</v>
      </c>
      <c r="H3177" s="25">
        <v>42559.32</v>
      </c>
      <c r="I3177" s="25">
        <v>-21853.279999999999</v>
      </c>
      <c r="J3177" s="25">
        <v>20706.04</v>
      </c>
      <c r="K3177" s="41">
        <f t="shared" si="102"/>
        <v>2020</v>
      </c>
      <c r="L3177" s="42">
        <f t="shared" si="101"/>
        <v>111.00764919499498</v>
      </c>
      <c r="M3177" s="39">
        <f>(VLOOKUP(DATE(2005,12,1),IGPM!A:B,2,1)/VLOOKUP(DATE(YEAR(F3177),MONTH(F3177),1),IGPM!A:B,2,1))*H3177</f>
        <v>18470.63063981718</v>
      </c>
      <c r="N3177" s="26" t="s">
        <v>3513</v>
      </c>
      <c r="O3177" s="26" t="s">
        <v>3514</v>
      </c>
      <c r="P3177" s="25">
        <v>0</v>
      </c>
      <c r="Q3177" s="25">
        <v>42559.32</v>
      </c>
      <c r="R3177" s="25">
        <v>66027.848367732935</v>
      </c>
      <c r="S3177" s="25">
        <v>0</v>
      </c>
      <c r="T3177" s="27">
        <v>66027.848367732935</v>
      </c>
    </row>
    <row r="3178" spans="1:20">
      <c r="A3178" s="28" t="s">
        <v>3806</v>
      </c>
      <c r="B3178" s="22" t="s">
        <v>88</v>
      </c>
      <c r="C3178" s="22" t="s">
        <v>32</v>
      </c>
      <c r="D3178" s="22" t="s">
        <v>95</v>
      </c>
      <c r="E3178" s="22" t="s">
        <v>26</v>
      </c>
      <c r="F3178" s="23">
        <v>43921</v>
      </c>
      <c r="G3178" s="24" t="s">
        <v>27</v>
      </c>
      <c r="H3178" s="25">
        <v>42559.32</v>
      </c>
      <c r="I3178" s="25">
        <v>-21029.34</v>
      </c>
      <c r="J3178" s="25">
        <v>21529.98</v>
      </c>
      <c r="K3178" s="41">
        <f t="shared" si="102"/>
        <v>2020</v>
      </c>
      <c r="L3178" s="42">
        <f t="shared" si="101"/>
        <v>115.35698409935831</v>
      </c>
      <c r="M3178" s="39">
        <f>(VLOOKUP(DATE(2005,12,1),IGPM!A:B,2,1)/VLOOKUP(DATE(YEAR(F3178),MONTH(F3178),1),IGPM!A:B,2,1))*H3178</f>
        <v>18470.63063981718</v>
      </c>
      <c r="N3178" s="26" t="s">
        <v>3513</v>
      </c>
      <c r="O3178" s="26" t="s">
        <v>3514</v>
      </c>
      <c r="P3178" s="25">
        <v>0</v>
      </c>
      <c r="Q3178" s="25">
        <v>42559.32</v>
      </c>
      <c r="R3178" s="25">
        <v>66027.848367732935</v>
      </c>
      <c r="S3178" s="25">
        <v>0</v>
      </c>
      <c r="T3178" s="27">
        <v>66027.848367732935</v>
      </c>
    </row>
    <row r="3179" spans="1:20">
      <c r="A3179" s="28" t="s">
        <v>3807</v>
      </c>
      <c r="B3179" s="22" t="s">
        <v>2272</v>
      </c>
      <c r="C3179" s="22" t="s">
        <v>32</v>
      </c>
      <c r="D3179" s="22" t="s">
        <v>99</v>
      </c>
      <c r="E3179" s="22" t="s">
        <v>26</v>
      </c>
      <c r="F3179" s="23">
        <v>43921</v>
      </c>
      <c r="G3179" s="24" t="s">
        <v>27</v>
      </c>
      <c r="H3179" s="25">
        <v>0</v>
      </c>
      <c r="I3179" s="25">
        <v>0</v>
      </c>
      <c r="J3179" s="25">
        <v>0</v>
      </c>
      <c r="K3179" s="41">
        <f t="shared" si="102"/>
        <v>2020</v>
      </c>
      <c r="L3179" s="42">
        <f t="shared" si="101"/>
        <v>360</v>
      </c>
      <c r="M3179" s="39">
        <f>(VLOOKUP(DATE(2005,12,1),IGPM!A:B,2,1)/VLOOKUP(DATE(YEAR(F3179),MONTH(F3179),1),IGPM!A:B,2,1))*H3179</f>
        <v>0</v>
      </c>
      <c r="N3179" s="26" t="s">
        <v>3513</v>
      </c>
      <c r="O3179" s="26" t="s">
        <v>3514</v>
      </c>
      <c r="P3179" s="25">
        <v>0</v>
      </c>
      <c r="Q3179" s="25">
        <v>0</v>
      </c>
      <c r="R3179" s="25">
        <v>0</v>
      </c>
      <c r="S3179" s="25">
        <v>0</v>
      </c>
      <c r="T3179" s="27">
        <v>0</v>
      </c>
    </row>
    <row r="3180" spans="1:20">
      <c r="A3180" s="28" t="s">
        <v>3808</v>
      </c>
      <c r="B3180" s="22" t="s">
        <v>1333</v>
      </c>
      <c r="C3180" s="22" t="s">
        <v>32</v>
      </c>
      <c r="D3180" s="22" t="s">
        <v>99</v>
      </c>
      <c r="E3180" s="22" t="s">
        <v>26</v>
      </c>
      <c r="F3180" s="23">
        <v>43921</v>
      </c>
      <c r="G3180" s="24" t="s">
        <v>27</v>
      </c>
      <c r="H3180" s="25">
        <v>61857.19</v>
      </c>
      <c r="I3180" s="25">
        <v>-18674.509999999998</v>
      </c>
      <c r="J3180" s="25">
        <v>43182.680000000008</v>
      </c>
      <c r="K3180" s="41">
        <f t="shared" si="102"/>
        <v>2020</v>
      </c>
      <c r="L3180" s="42">
        <f t="shared" si="101"/>
        <v>188.80601579372103</v>
      </c>
      <c r="M3180" s="39">
        <f>(VLOOKUP(DATE(2005,12,1),IGPM!A:B,2,1)/VLOOKUP(DATE(YEAR(F3180),MONTH(F3180),1),IGPM!A:B,2,1))*H3180</f>
        <v>26845.854419360854</v>
      </c>
      <c r="N3180" s="26" t="s">
        <v>3513</v>
      </c>
      <c r="O3180" s="26" t="s">
        <v>3514</v>
      </c>
      <c r="P3180" s="25">
        <v>0</v>
      </c>
      <c r="Q3180" s="25">
        <v>61857.19</v>
      </c>
      <c r="R3180" s="25">
        <v>95967.162111002865</v>
      </c>
      <c r="S3180" s="25">
        <v>0</v>
      </c>
      <c r="T3180" s="27">
        <v>95967.162111002865</v>
      </c>
    </row>
    <row r="3181" spans="1:20">
      <c r="A3181" s="28" t="s">
        <v>3809</v>
      </c>
      <c r="B3181" s="22" t="s">
        <v>51</v>
      </c>
      <c r="C3181" s="22" t="s">
        <v>32</v>
      </c>
      <c r="D3181" s="22" t="s">
        <v>99</v>
      </c>
      <c r="E3181" s="22" t="s">
        <v>26</v>
      </c>
      <c r="F3181" s="23">
        <v>43921</v>
      </c>
      <c r="G3181" s="24" t="s">
        <v>27</v>
      </c>
      <c r="H3181" s="25">
        <v>154642.98000000001</v>
      </c>
      <c r="I3181" s="25">
        <v>-46686.239999999998</v>
      </c>
      <c r="J3181" s="25">
        <v>107956.74000000002</v>
      </c>
      <c r="K3181" s="41">
        <f t="shared" si="102"/>
        <v>2020</v>
      </c>
      <c r="L3181" s="42">
        <f t="shared" si="101"/>
        <v>188.80616344344722</v>
      </c>
      <c r="M3181" s="39">
        <f>(VLOOKUP(DATE(2005,12,1),IGPM!A:B,2,1)/VLOOKUP(DATE(YEAR(F3181),MONTH(F3181),1),IGPM!A:B,2,1))*H3181</f>
        <v>67114.638218388718</v>
      </c>
      <c r="N3181" s="26" t="s">
        <v>3513</v>
      </c>
      <c r="O3181" s="26" t="s">
        <v>3514</v>
      </c>
      <c r="P3181" s="25">
        <v>0</v>
      </c>
      <c r="Q3181" s="25">
        <v>154642.98000000001</v>
      </c>
      <c r="R3181" s="25">
        <v>239917.91303466214</v>
      </c>
      <c r="S3181" s="25">
        <v>0</v>
      </c>
      <c r="T3181" s="27">
        <v>239917.91303466214</v>
      </c>
    </row>
    <row r="3182" spans="1:20">
      <c r="A3182" s="28" t="s">
        <v>3810</v>
      </c>
      <c r="B3182" s="22" t="s">
        <v>1333</v>
      </c>
      <c r="C3182" s="22" t="s">
        <v>32</v>
      </c>
      <c r="D3182" s="22" t="s">
        <v>99</v>
      </c>
      <c r="E3182" s="22" t="s">
        <v>26</v>
      </c>
      <c r="F3182" s="23">
        <v>43921</v>
      </c>
      <c r="G3182" s="24" t="s">
        <v>27</v>
      </c>
      <c r="H3182" s="25">
        <v>61857.19</v>
      </c>
      <c r="I3182" s="25">
        <v>-18674.509999999998</v>
      </c>
      <c r="J3182" s="25">
        <v>43182.680000000008</v>
      </c>
      <c r="K3182" s="41">
        <f t="shared" si="102"/>
        <v>2020</v>
      </c>
      <c r="L3182" s="42">
        <f t="shared" si="101"/>
        <v>188.80601579372103</v>
      </c>
      <c r="M3182" s="39">
        <f>(VLOOKUP(DATE(2005,12,1),IGPM!A:B,2,1)/VLOOKUP(DATE(YEAR(F3182),MONTH(F3182),1),IGPM!A:B,2,1))*H3182</f>
        <v>26845.854419360854</v>
      </c>
      <c r="N3182" s="26" t="s">
        <v>3513</v>
      </c>
      <c r="O3182" s="26" t="s">
        <v>3514</v>
      </c>
      <c r="P3182" s="25">
        <v>0</v>
      </c>
      <c r="Q3182" s="25">
        <v>61857.19</v>
      </c>
      <c r="R3182" s="25">
        <v>95967.162111002865</v>
      </c>
      <c r="S3182" s="25">
        <v>0</v>
      </c>
      <c r="T3182" s="27">
        <v>95967.162111002865</v>
      </c>
    </row>
    <row r="3183" spans="1:20">
      <c r="A3183" s="28" t="s">
        <v>3811</v>
      </c>
      <c r="B3183" s="22" t="s">
        <v>51</v>
      </c>
      <c r="C3183" s="22" t="s">
        <v>32</v>
      </c>
      <c r="D3183" s="22" t="s">
        <v>99</v>
      </c>
      <c r="E3183" s="22" t="s">
        <v>26</v>
      </c>
      <c r="F3183" s="23">
        <v>43921</v>
      </c>
      <c r="G3183" s="24" t="s">
        <v>27</v>
      </c>
      <c r="H3183" s="25">
        <v>154642.98000000001</v>
      </c>
      <c r="I3183" s="25">
        <v>-46686.239999999998</v>
      </c>
      <c r="J3183" s="25">
        <v>107956.74000000002</v>
      </c>
      <c r="K3183" s="41">
        <f t="shared" si="102"/>
        <v>2020</v>
      </c>
      <c r="L3183" s="42">
        <f t="shared" si="101"/>
        <v>188.80616344344722</v>
      </c>
      <c r="M3183" s="39">
        <f>(VLOOKUP(DATE(2005,12,1),IGPM!A:B,2,1)/VLOOKUP(DATE(YEAR(F3183),MONTH(F3183),1),IGPM!A:B,2,1))*H3183</f>
        <v>67114.638218388718</v>
      </c>
      <c r="N3183" s="26" t="s">
        <v>3513</v>
      </c>
      <c r="O3183" s="26" t="s">
        <v>3514</v>
      </c>
      <c r="P3183" s="25">
        <v>0</v>
      </c>
      <c r="Q3183" s="25">
        <v>154642.98000000001</v>
      </c>
      <c r="R3183" s="25">
        <v>239917.91303466214</v>
      </c>
      <c r="S3183" s="25">
        <v>0</v>
      </c>
      <c r="T3183" s="27">
        <v>239917.91303466214</v>
      </c>
    </row>
    <row r="3184" spans="1:20">
      <c r="A3184" s="28" t="s">
        <v>3812</v>
      </c>
      <c r="B3184" s="22" t="s">
        <v>68</v>
      </c>
      <c r="C3184" s="22" t="s">
        <v>69</v>
      </c>
      <c r="D3184" s="22" t="s">
        <v>99</v>
      </c>
      <c r="E3184" s="22" t="s">
        <v>26</v>
      </c>
      <c r="F3184" s="23">
        <v>43921</v>
      </c>
      <c r="G3184" s="24" t="s">
        <v>27</v>
      </c>
      <c r="H3184" s="25">
        <v>4418.37</v>
      </c>
      <c r="I3184" s="25">
        <v>-1135.24</v>
      </c>
      <c r="J3184" s="25">
        <v>3283.13</v>
      </c>
      <c r="K3184" s="41">
        <f t="shared" si="102"/>
        <v>2020</v>
      </c>
      <c r="L3184" s="42">
        <f t="shared" si="101"/>
        <v>221.84479933758504</v>
      </c>
      <c r="M3184" s="39">
        <f>(VLOOKUP(DATE(2005,12,1),IGPM!A:B,2,1)/VLOOKUP(DATE(YEAR(F3184),MONTH(F3184),1),IGPM!A:B,2,1))*H3184</f>
        <v>1917.5607199562639</v>
      </c>
      <c r="N3184" s="26" t="s">
        <v>3513</v>
      </c>
      <c r="O3184" s="26" t="s">
        <v>3514</v>
      </c>
      <c r="P3184" s="25">
        <v>0</v>
      </c>
      <c r="Q3184" s="25">
        <v>4418.37</v>
      </c>
      <c r="R3184" s="25">
        <v>6854.7961854780615</v>
      </c>
      <c r="S3184" s="25">
        <v>0</v>
      </c>
      <c r="T3184" s="27">
        <v>6854.7961854780615</v>
      </c>
    </row>
    <row r="3185" spans="1:20">
      <c r="A3185" s="28" t="s">
        <v>3813</v>
      </c>
      <c r="B3185" s="22" t="s">
        <v>68</v>
      </c>
      <c r="C3185" s="22" t="s">
        <v>69</v>
      </c>
      <c r="D3185" s="22" t="s">
        <v>99</v>
      </c>
      <c r="E3185" s="22" t="s">
        <v>26</v>
      </c>
      <c r="F3185" s="23">
        <v>43921</v>
      </c>
      <c r="G3185" s="24" t="s">
        <v>27</v>
      </c>
      <c r="H3185" s="25">
        <v>4418.38</v>
      </c>
      <c r="I3185" s="25">
        <v>-1135.25</v>
      </c>
      <c r="J3185" s="25">
        <v>3283.13</v>
      </c>
      <c r="K3185" s="41">
        <f t="shared" si="102"/>
        <v>2020</v>
      </c>
      <c r="L3185" s="42">
        <f t="shared" si="101"/>
        <v>221.84334728033474</v>
      </c>
      <c r="M3185" s="39">
        <f>(VLOOKUP(DATE(2005,12,1),IGPM!A:B,2,1)/VLOOKUP(DATE(YEAR(F3185),MONTH(F3185),1),IGPM!A:B,2,1))*H3185</f>
        <v>1917.5650599294215</v>
      </c>
      <c r="N3185" s="26" t="s">
        <v>3513</v>
      </c>
      <c r="O3185" s="26" t="s">
        <v>3514</v>
      </c>
      <c r="P3185" s="25">
        <v>0</v>
      </c>
      <c r="Q3185" s="25">
        <v>4418.38</v>
      </c>
      <c r="R3185" s="25">
        <v>6854.811699788057</v>
      </c>
      <c r="S3185" s="25">
        <v>0</v>
      </c>
      <c r="T3185" s="27">
        <v>6854.811699788057</v>
      </c>
    </row>
    <row r="3186" spans="1:20">
      <c r="A3186" s="28" t="s">
        <v>3814</v>
      </c>
      <c r="B3186" s="22" t="s">
        <v>1333</v>
      </c>
      <c r="C3186" s="22" t="s">
        <v>32</v>
      </c>
      <c r="D3186" s="22" t="s">
        <v>99</v>
      </c>
      <c r="E3186" s="22" t="s">
        <v>26</v>
      </c>
      <c r="F3186" s="23">
        <v>43921</v>
      </c>
      <c r="G3186" s="24" t="s">
        <v>27</v>
      </c>
      <c r="H3186" s="25">
        <v>81166.740000000005</v>
      </c>
      <c r="I3186" s="25">
        <v>-28086.83</v>
      </c>
      <c r="J3186" s="25">
        <v>53079.91</v>
      </c>
      <c r="K3186" s="41">
        <f t="shared" si="102"/>
        <v>2020</v>
      </c>
      <c r="L3186" s="42">
        <f t="shared" si="101"/>
        <v>164.72147907043978</v>
      </c>
      <c r="M3186" s="39">
        <f>(VLOOKUP(DATE(2005,12,1),IGPM!A:B,2,1)/VLOOKUP(DATE(YEAR(F3186),MONTH(F3186),1),IGPM!A:B,2,1))*H3186</f>
        <v>35226.147287552405</v>
      </c>
      <c r="N3186" s="26" t="s">
        <v>3513</v>
      </c>
      <c r="O3186" s="26" t="s">
        <v>3514</v>
      </c>
      <c r="P3186" s="25">
        <v>0</v>
      </c>
      <c r="Q3186" s="25">
        <v>81166.740000000005</v>
      </c>
      <c r="R3186" s="25">
        <v>125924.59656834752</v>
      </c>
      <c r="S3186" s="25">
        <v>0</v>
      </c>
      <c r="T3186" s="27">
        <v>125924.59656834752</v>
      </c>
    </row>
    <row r="3187" spans="1:20">
      <c r="A3187" s="28" t="s">
        <v>3815</v>
      </c>
      <c r="B3187" s="22" t="s">
        <v>1333</v>
      </c>
      <c r="C3187" s="22" t="s">
        <v>32</v>
      </c>
      <c r="D3187" s="22" t="s">
        <v>99</v>
      </c>
      <c r="E3187" s="22" t="s">
        <v>26</v>
      </c>
      <c r="F3187" s="23">
        <v>43921</v>
      </c>
      <c r="G3187" s="24" t="s">
        <v>27</v>
      </c>
      <c r="H3187" s="25">
        <v>36893.97</v>
      </c>
      <c r="I3187" s="25">
        <v>-12766.73</v>
      </c>
      <c r="J3187" s="25">
        <v>24127.24</v>
      </c>
      <c r="K3187" s="41">
        <f t="shared" si="102"/>
        <v>2020</v>
      </c>
      <c r="L3187" s="42">
        <f t="shared" si="101"/>
        <v>164.72160764737723</v>
      </c>
      <c r="M3187" s="39">
        <f>(VLOOKUP(DATE(2005,12,1),IGPM!A:B,2,1)/VLOOKUP(DATE(YEAR(F3187),MONTH(F3187),1),IGPM!A:B,2,1))*H3187</f>
        <v>16011.883947076594</v>
      </c>
      <c r="N3187" s="26" t="s">
        <v>3513</v>
      </c>
      <c r="O3187" s="26" t="s">
        <v>3514</v>
      </c>
      <c r="P3187" s="25">
        <v>0</v>
      </c>
      <c r="Q3187" s="25">
        <v>36893.97</v>
      </c>
      <c r="R3187" s="25">
        <v>57238.448754437057</v>
      </c>
      <c r="S3187" s="25">
        <v>0</v>
      </c>
      <c r="T3187" s="27">
        <v>57238.448754437057</v>
      </c>
    </row>
    <row r="3188" spans="1:20">
      <c r="A3188" s="28" t="s">
        <v>3816</v>
      </c>
      <c r="B3188" s="22" t="s">
        <v>867</v>
      </c>
      <c r="C3188" s="22" t="s">
        <v>32</v>
      </c>
      <c r="D3188" s="22" t="s">
        <v>99</v>
      </c>
      <c r="E3188" s="22" t="s">
        <v>26</v>
      </c>
      <c r="F3188" s="23">
        <v>43921</v>
      </c>
      <c r="G3188" s="24" t="s">
        <v>27</v>
      </c>
      <c r="H3188" s="25">
        <v>125439.51</v>
      </c>
      <c r="I3188" s="25">
        <v>-43406.93</v>
      </c>
      <c r="J3188" s="25">
        <v>82032.579999999987</v>
      </c>
      <c r="K3188" s="41">
        <f t="shared" si="102"/>
        <v>2020</v>
      </c>
      <c r="L3188" s="42">
        <f t="shared" si="101"/>
        <v>164.72144125373524</v>
      </c>
      <c r="M3188" s="39">
        <f>(VLOOKUP(DATE(2005,12,1),IGPM!A:B,2,1)/VLOOKUP(DATE(YEAR(F3188),MONTH(F3188),1),IGPM!A:B,2,1))*H3188</f>
        <v>54440.410628028207</v>
      </c>
      <c r="N3188" s="26" t="s">
        <v>3513</v>
      </c>
      <c r="O3188" s="26" t="s">
        <v>3514</v>
      </c>
      <c r="P3188" s="25">
        <v>0</v>
      </c>
      <c r="Q3188" s="25">
        <v>125439.51</v>
      </c>
      <c r="R3188" s="25">
        <v>194610.74438225798</v>
      </c>
      <c r="S3188" s="25">
        <v>0</v>
      </c>
      <c r="T3188" s="27">
        <v>194610.74438225798</v>
      </c>
    </row>
    <row r="3189" spans="1:20">
      <c r="A3189" s="28" t="s">
        <v>3817</v>
      </c>
      <c r="B3189" s="22" t="s">
        <v>1336</v>
      </c>
      <c r="C3189" s="22" t="s">
        <v>32</v>
      </c>
      <c r="D3189" s="22" t="s">
        <v>99</v>
      </c>
      <c r="E3189" s="22" t="s">
        <v>26</v>
      </c>
      <c r="F3189" s="23">
        <v>43921</v>
      </c>
      <c r="G3189" s="24" t="s">
        <v>27</v>
      </c>
      <c r="H3189" s="25">
        <v>125439.51</v>
      </c>
      <c r="I3189" s="25">
        <v>-44765.09</v>
      </c>
      <c r="J3189" s="25">
        <v>80674.42</v>
      </c>
      <c r="K3189" s="41">
        <f t="shared" si="102"/>
        <v>2020</v>
      </c>
      <c r="L3189" s="42">
        <f t="shared" si="101"/>
        <v>159.72383993866649</v>
      </c>
      <c r="M3189" s="39">
        <f>(VLOOKUP(DATE(2005,12,1),IGPM!A:B,2,1)/VLOOKUP(DATE(YEAR(F3189),MONTH(F3189),1),IGPM!A:B,2,1))*H3189</f>
        <v>54440.410628028207</v>
      </c>
      <c r="N3189" s="26" t="s">
        <v>3513</v>
      </c>
      <c r="O3189" s="26" t="s">
        <v>3514</v>
      </c>
      <c r="P3189" s="25">
        <v>0</v>
      </c>
      <c r="Q3189" s="25">
        <v>125439.51</v>
      </c>
      <c r="R3189" s="25">
        <v>194610.74438225798</v>
      </c>
      <c r="S3189" s="25">
        <v>0</v>
      </c>
      <c r="T3189" s="27">
        <v>194610.74438225798</v>
      </c>
    </row>
    <row r="3190" spans="1:20">
      <c r="A3190" s="28" t="s">
        <v>3818</v>
      </c>
      <c r="B3190" s="22" t="s">
        <v>1333</v>
      </c>
      <c r="C3190" s="22" t="s">
        <v>32</v>
      </c>
      <c r="D3190" s="22" t="s">
        <v>99</v>
      </c>
      <c r="E3190" s="22" t="s">
        <v>26</v>
      </c>
      <c r="F3190" s="23">
        <v>43921</v>
      </c>
      <c r="G3190" s="24" t="s">
        <v>27</v>
      </c>
      <c r="H3190" s="25">
        <v>81166.740000000005</v>
      </c>
      <c r="I3190" s="25">
        <v>-28086.83</v>
      </c>
      <c r="J3190" s="25">
        <v>53079.91</v>
      </c>
      <c r="K3190" s="41">
        <f t="shared" si="102"/>
        <v>2020</v>
      </c>
      <c r="L3190" s="42">
        <f t="shared" si="101"/>
        <v>164.72147907043978</v>
      </c>
      <c r="M3190" s="39">
        <f>(VLOOKUP(DATE(2005,12,1),IGPM!A:B,2,1)/VLOOKUP(DATE(YEAR(F3190),MONTH(F3190),1),IGPM!A:B,2,1))*H3190</f>
        <v>35226.147287552405</v>
      </c>
      <c r="N3190" s="26" t="s">
        <v>3513</v>
      </c>
      <c r="O3190" s="26" t="s">
        <v>3514</v>
      </c>
      <c r="P3190" s="25">
        <v>0</v>
      </c>
      <c r="Q3190" s="25">
        <v>81166.740000000005</v>
      </c>
      <c r="R3190" s="25">
        <v>125924.59656834752</v>
      </c>
      <c r="S3190" s="25">
        <v>0</v>
      </c>
      <c r="T3190" s="27">
        <v>125924.59656834752</v>
      </c>
    </row>
    <row r="3191" spans="1:20">
      <c r="A3191" s="28" t="s">
        <v>3819</v>
      </c>
      <c r="B3191" s="22" t="s">
        <v>1333</v>
      </c>
      <c r="C3191" s="22" t="s">
        <v>32</v>
      </c>
      <c r="D3191" s="22" t="s">
        <v>99</v>
      </c>
      <c r="E3191" s="22" t="s">
        <v>26</v>
      </c>
      <c r="F3191" s="23">
        <v>43921</v>
      </c>
      <c r="G3191" s="24" t="s">
        <v>27</v>
      </c>
      <c r="H3191" s="25">
        <v>36893.980000000003</v>
      </c>
      <c r="I3191" s="25">
        <v>-12766.73</v>
      </c>
      <c r="J3191" s="25">
        <v>24127.250000000004</v>
      </c>
      <c r="K3191" s="41">
        <f t="shared" si="102"/>
        <v>2020</v>
      </c>
      <c r="L3191" s="42">
        <f t="shared" si="101"/>
        <v>164.72165229467532</v>
      </c>
      <c r="M3191" s="39">
        <f>(VLOOKUP(DATE(2005,12,1),IGPM!A:B,2,1)/VLOOKUP(DATE(YEAR(F3191),MONTH(F3191),1),IGPM!A:B,2,1))*H3191</f>
        <v>16011.888287049753</v>
      </c>
      <c r="N3191" s="26" t="s">
        <v>3513</v>
      </c>
      <c r="O3191" s="26" t="s">
        <v>3514</v>
      </c>
      <c r="P3191" s="25">
        <v>0</v>
      </c>
      <c r="Q3191" s="25">
        <v>36893.980000000003</v>
      </c>
      <c r="R3191" s="25">
        <v>57238.464268747048</v>
      </c>
      <c r="S3191" s="25">
        <v>0</v>
      </c>
      <c r="T3191" s="27">
        <v>57238.464268747048</v>
      </c>
    </row>
    <row r="3192" spans="1:20">
      <c r="A3192" s="28" t="s">
        <v>3820</v>
      </c>
      <c r="B3192" s="22" t="s">
        <v>867</v>
      </c>
      <c r="C3192" s="22" t="s">
        <v>32</v>
      </c>
      <c r="D3192" s="22" t="s">
        <v>99</v>
      </c>
      <c r="E3192" s="22" t="s">
        <v>26</v>
      </c>
      <c r="F3192" s="23">
        <v>43921</v>
      </c>
      <c r="G3192" s="24" t="s">
        <v>27</v>
      </c>
      <c r="H3192" s="25">
        <v>125439.51</v>
      </c>
      <c r="I3192" s="25">
        <v>-42290.71</v>
      </c>
      <c r="J3192" s="25">
        <v>83148.799999999988</v>
      </c>
      <c r="K3192" s="41">
        <f t="shared" si="102"/>
        <v>2020</v>
      </c>
      <c r="L3192" s="42">
        <f t="shared" si="101"/>
        <v>169.06909508021971</v>
      </c>
      <c r="M3192" s="39">
        <f>(VLOOKUP(DATE(2005,12,1),IGPM!A:B,2,1)/VLOOKUP(DATE(YEAR(F3192),MONTH(F3192),1),IGPM!A:B,2,1))*H3192</f>
        <v>54440.410628028207</v>
      </c>
      <c r="N3192" s="26" t="s">
        <v>3513</v>
      </c>
      <c r="O3192" s="26" t="s">
        <v>3514</v>
      </c>
      <c r="P3192" s="25">
        <v>0</v>
      </c>
      <c r="Q3192" s="25">
        <v>125439.51</v>
      </c>
      <c r="R3192" s="25">
        <v>194610.74438225798</v>
      </c>
      <c r="S3192" s="25">
        <v>0</v>
      </c>
      <c r="T3192" s="27">
        <v>194610.74438225798</v>
      </c>
    </row>
    <row r="3193" spans="1:20">
      <c r="A3193" s="28" t="s">
        <v>3821</v>
      </c>
      <c r="B3193" s="22" t="s">
        <v>1336</v>
      </c>
      <c r="C3193" s="22" t="s">
        <v>32</v>
      </c>
      <c r="D3193" s="22" t="s">
        <v>99</v>
      </c>
      <c r="E3193" s="22" t="s">
        <v>26</v>
      </c>
      <c r="F3193" s="23">
        <v>43921</v>
      </c>
      <c r="G3193" s="24" t="s">
        <v>27</v>
      </c>
      <c r="H3193" s="25">
        <v>125439.51</v>
      </c>
      <c r="I3193" s="25">
        <v>-44765.09</v>
      </c>
      <c r="J3193" s="25">
        <v>80674.42</v>
      </c>
      <c r="K3193" s="41">
        <f t="shared" si="102"/>
        <v>2020</v>
      </c>
      <c r="L3193" s="42">
        <f t="shared" si="101"/>
        <v>159.72383993866649</v>
      </c>
      <c r="M3193" s="39">
        <f>(VLOOKUP(DATE(2005,12,1),IGPM!A:B,2,1)/VLOOKUP(DATE(YEAR(F3193),MONTH(F3193),1),IGPM!A:B,2,1))*H3193</f>
        <v>54440.410628028207</v>
      </c>
      <c r="N3193" s="26" t="s">
        <v>3513</v>
      </c>
      <c r="O3193" s="26" t="s">
        <v>3514</v>
      </c>
      <c r="P3193" s="25">
        <v>0</v>
      </c>
      <c r="Q3193" s="25">
        <v>125439.51</v>
      </c>
      <c r="R3193" s="25">
        <v>194610.74438225798</v>
      </c>
      <c r="S3193" s="25">
        <v>0</v>
      </c>
      <c r="T3193" s="27">
        <v>194610.74438225798</v>
      </c>
    </row>
    <row r="3194" spans="1:20">
      <c r="A3194" s="28" t="s">
        <v>3822</v>
      </c>
      <c r="B3194" s="22" t="s">
        <v>2413</v>
      </c>
      <c r="C3194" s="22" t="s">
        <v>32</v>
      </c>
      <c r="D3194" s="22" t="s">
        <v>99</v>
      </c>
      <c r="E3194" s="22" t="s">
        <v>26</v>
      </c>
      <c r="F3194" s="23">
        <v>43921</v>
      </c>
      <c r="G3194" s="24" t="s">
        <v>27</v>
      </c>
      <c r="H3194" s="25">
        <v>80350.31</v>
      </c>
      <c r="I3194" s="25">
        <v>-27804.31</v>
      </c>
      <c r="J3194" s="25">
        <v>52546</v>
      </c>
      <c r="K3194" s="41">
        <f t="shared" si="102"/>
        <v>2020</v>
      </c>
      <c r="L3194" s="42">
        <f t="shared" si="101"/>
        <v>164.72150073136143</v>
      </c>
      <c r="M3194" s="39">
        <f>(VLOOKUP(DATE(2005,12,1),IGPM!A:B,2,1)/VLOOKUP(DATE(YEAR(F3194),MONTH(F3194),1),IGPM!A:B,2,1))*H3194</f>
        <v>34871.818859060921</v>
      </c>
      <c r="N3194" s="26" t="s">
        <v>3513</v>
      </c>
      <c r="O3194" s="26" t="s">
        <v>3514</v>
      </c>
      <c r="P3194" s="25">
        <v>0</v>
      </c>
      <c r="Q3194" s="25">
        <v>80350.31</v>
      </c>
      <c r="R3194" s="25">
        <v>124657.96175738558</v>
      </c>
      <c r="S3194" s="25">
        <v>0</v>
      </c>
      <c r="T3194" s="27">
        <v>124657.96175738558</v>
      </c>
    </row>
    <row r="3195" spans="1:20">
      <c r="A3195" s="28" t="s">
        <v>3823</v>
      </c>
      <c r="B3195" s="22" t="s">
        <v>2413</v>
      </c>
      <c r="C3195" s="22" t="s">
        <v>32</v>
      </c>
      <c r="D3195" s="22" t="s">
        <v>99</v>
      </c>
      <c r="E3195" s="22" t="s">
        <v>26</v>
      </c>
      <c r="F3195" s="23">
        <v>43921</v>
      </c>
      <c r="G3195" s="24" t="s">
        <v>27</v>
      </c>
      <c r="H3195" s="25">
        <v>36522.870000000003</v>
      </c>
      <c r="I3195" s="25">
        <v>-12638.32</v>
      </c>
      <c r="J3195" s="25">
        <v>23884.550000000003</v>
      </c>
      <c r="K3195" s="41">
        <f t="shared" si="102"/>
        <v>2020</v>
      </c>
      <c r="L3195" s="42">
        <f t="shared" si="101"/>
        <v>164.72154447743054</v>
      </c>
      <c r="M3195" s="39">
        <f>(VLOOKUP(DATE(2005,12,1),IGPM!A:B,2,1)/VLOOKUP(DATE(YEAR(F3195),MONTH(F3195),1),IGPM!A:B,2,1))*H3195</f>
        <v>15850.82754320463</v>
      </c>
      <c r="N3195" s="26" t="s">
        <v>3513</v>
      </c>
      <c r="O3195" s="26" t="s">
        <v>3514</v>
      </c>
      <c r="P3195" s="25">
        <v>0</v>
      </c>
      <c r="Q3195" s="25">
        <v>36522.870000000003</v>
      </c>
      <c r="R3195" s="25">
        <v>56662.712710504355</v>
      </c>
      <c r="S3195" s="25">
        <v>0</v>
      </c>
      <c r="T3195" s="27">
        <v>56662.712710504355</v>
      </c>
    </row>
    <row r="3196" spans="1:20">
      <c r="A3196" s="28" t="s">
        <v>3824</v>
      </c>
      <c r="B3196" s="22" t="s">
        <v>867</v>
      </c>
      <c r="C3196" s="22" t="s">
        <v>32</v>
      </c>
      <c r="D3196" s="22" t="s">
        <v>99</v>
      </c>
      <c r="E3196" s="22" t="s">
        <v>26</v>
      </c>
      <c r="F3196" s="23">
        <v>43921</v>
      </c>
      <c r="G3196" s="24" t="s">
        <v>27</v>
      </c>
      <c r="H3196" s="25">
        <v>124177.75</v>
      </c>
      <c r="I3196" s="25">
        <v>-31091.279999999999</v>
      </c>
      <c r="J3196" s="25">
        <v>93086.47</v>
      </c>
      <c r="K3196" s="41">
        <f t="shared" si="102"/>
        <v>2020</v>
      </c>
      <c r="L3196" s="42">
        <f t="shared" si="101"/>
        <v>227.65649243131838</v>
      </c>
      <c r="M3196" s="39">
        <f>(VLOOKUP(DATE(2005,12,1),IGPM!A:B,2,1)/VLOOKUP(DATE(YEAR(F3196),MONTH(F3196),1),IGPM!A:B,2,1))*H3196</f>
        <v>53892.810174917213</v>
      </c>
      <c r="N3196" s="26" t="s">
        <v>3513</v>
      </c>
      <c r="O3196" s="26" t="s">
        <v>3514</v>
      </c>
      <c r="P3196" s="25">
        <v>0</v>
      </c>
      <c r="Q3196" s="25">
        <v>124177.75</v>
      </c>
      <c r="R3196" s="25">
        <v>192653.21080426683</v>
      </c>
      <c r="S3196" s="25">
        <v>0</v>
      </c>
      <c r="T3196" s="27">
        <v>192653.21080426683</v>
      </c>
    </row>
    <row r="3197" spans="1:20">
      <c r="A3197" s="28" t="s">
        <v>3825</v>
      </c>
      <c r="B3197" s="22" t="s">
        <v>1336</v>
      </c>
      <c r="C3197" s="22" t="s">
        <v>32</v>
      </c>
      <c r="D3197" s="22" t="s">
        <v>99</v>
      </c>
      <c r="E3197" s="22" t="s">
        <v>26</v>
      </c>
      <c r="F3197" s="23">
        <v>43921</v>
      </c>
      <c r="G3197" s="24" t="s">
        <v>27</v>
      </c>
      <c r="H3197" s="25">
        <v>124177.75</v>
      </c>
      <c r="I3197" s="25">
        <v>-31509.72</v>
      </c>
      <c r="J3197" s="25">
        <v>92668.03</v>
      </c>
      <c r="K3197" s="41">
        <f t="shared" si="102"/>
        <v>2020</v>
      </c>
      <c r="L3197" s="42">
        <f t="shared" si="101"/>
        <v>224.63327982603462</v>
      </c>
      <c r="M3197" s="39">
        <f>(VLOOKUP(DATE(2005,12,1),IGPM!A:B,2,1)/VLOOKUP(DATE(YEAR(F3197),MONTH(F3197),1),IGPM!A:B,2,1))*H3197</f>
        <v>53892.810174917213</v>
      </c>
      <c r="N3197" s="26" t="s">
        <v>3513</v>
      </c>
      <c r="O3197" s="26" t="s">
        <v>3514</v>
      </c>
      <c r="P3197" s="25">
        <v>0</v>
      </c>
      <c r="Q3197" s="25">
        <v>124177.75</v>
      </c>
      <c r="R3197" s="25">
        <v>192653.21080426683</v>
      </c>
      <c r="S3197" s="25">
        <v>0</v>
      </c>
      <c r="T3197" s="27">
        <v>192653.21080426683</v>
      </c>
    </row>
    <row r="3198" spans="1:20">
      <c r="A3198" s="28" t="s">
        <v>3826</v>
      </c>
      <c r="B3198" s="22" t="s">
        <v>2413</v>
      </c>
      <c r="C3198" s="22" t="s">
        <v>32</v>
      </c>
      <c r="D3198" s="22" t="s">
        <v>99</v>
      </c>
      <c r="E3198" s="22" t="s">
        <v>26</v>
      </c>
      <c r="F3198" s="23">
        <v>43921</v>
      </c>
      <c r="G3198" s="24" t="s">
        <v>27</v>
      </c>
      <c r="H3198" s="25">
        <v>80350.31</v>
      </c>
      <c r="I3198" s="25">
        <v>-20195.27</v>
      </c>
      <c r="J3198" s="25">
        <v>60155.039999999994</v>
      </c>
      <c r="K3198" s="41">
        <f t="shared" si="102"/>
        <v>2020</v>
      </c>
      <c r="L3198" s="42">
        <f t="shared" si="101"/>
        <v>226.78417619571312</v>
      </c>
      <c r="M3198" s="39">
        <f>(VLOOKUP(DATE(2005,12,1),IGPM!A:B,2,1)/VLOOKUP(DATE(YEAR(F3198),MONTH(F3198),1),IGPM!A:B,2,1))*H3198</f>
        <v>34871.818859060921</v>
      </c>
      <c r="N3198" s="26" t="s">
        <v>3513</v>
      </c>
      <c r="O3198" s="26" t="s">
        <v>3514</v>
      </c>
      <c r="P3198" s="25">
        <v>0</v>
      </c>
      <c r="Q3198" s="25">
        <v>80350.31</v>
      </c>
      <c r="R3198" s="25">
        <v>124657.96175738558</v>
      </c>
      <c r="S3198" s="25">
        <v>0</v>
      </c>
      <c r="T3198" s="27">
        <v>124657.96175738558</v>
      </c>
    </row>
    <row r="3199" spans="1:20">
      <c r="A3199" s="28" t="s">
        <v>3827</v>
      </c>
      <c r="B3199" s="22" t="s">
        <v>2413</v>
      </c>
      <c r="C3199" s="22" t="s">
        <v>32</v>
      </c>
      <c r="D3199" s="22" t="s">
        <v>99</v>
      </c>
      <c r="E3199" s="22" t="s">
        <v>26</v>
      </c>
      <c r="F3199" s="23">
        <v>43921</v>
      </c>
      <c r="G3199" s="24" t="s">
        <v>27</v>
      </c>
      <c r="H3199" s="25">
        <v>36522.870000000003</v>
      </c>
      <c r="I3199" s="25">
        <v>-9179.68</v>
      </c>
      <c r="J3199" s="25">
        <v>27343.190000000002</v>
      </c>
      <c r="K3199" s="41">
        <f t="shared" si="102"/>
        <v>2020</v>
      </c>
      <c r="L3199" s="42">
        <f t="shared" si="101"/>
        <v>226.78389551705507</v>
      </c>
      <c r="M3199" s="39">
        <f>(VLOOKUP(DATE(2005,12,1),IGPM!A:B,2,1)/VLOOKUP(DATE(YEAR(F3199),MONTH(F3199),1),IGPM!A:B,2,1))*H3199</f>
        <v>15850.82754320463</v>
      </c>
      <c r="N3199" s="26" t="s">
        <v>3513</v>
      </c>
      <c r="O3199" s="26" t="s">
        <v>3514</v>
      </c>
      <c r="P3199" s="25">
        <v>0</v>
      </c>
      <c r="Q3199" s="25">
        <v>36522.870000000003</v>
      </c>
      <c r="R3199" s="25">
        <v>56662.712710504355</v>
      </c>
      <c r="S3199" s="25">
        <v>0</v>
      </c>
      <c r="T3199" s="27">
        <v>56662.712710504355</v>
      </c>
    </row>
    <row r="3200" spans="1:20">
      <c r="A3200" s="28" t="s">
        <v>3828</v>
      </c>
      <c r="B3200" s="22" t="s">
        <v>867</v>
      </c>
      <c r="C3200" s="22" t="s">
        <v>32</v>
      </c>
      <c r="D3200" s="22" t="s">
        <v>99</v>
      </c>
      <c r="E3200" s="22" t="s">
        <v>26</v>
      </c>
      <c r="F3200" s="23">
        <v>43921</v>
      </c>
      <c r="G3200" s="24" t="s">
        <v>27</v>
      </c>
      <c r="H3200" s="25">
        <v>124177.75</v>
      </c>
      <c r="I3200" s="25">
        <v>-31091.279999999999</v>
      </c>
      <c r="J3200" s="25">
        <v>93086.47</v>
      </c>
      <c r="K3200" s="41">
        <f t="shared" si="102"/>
        <v>2020</v>
      </c>
      <c r="L3200" s="42">
        <f t="shared" si="101"/>
        <v>227.65649243131838</v>
      </c>
      <c r="M3200" s="39">
        <f>(VLOOKUP(DATE(2005,12,1),IGPM!A:B,2,1)/VLOOKUP(DATE(YEAR(F3200),MONTH(F3200),1),IGPM!A:B,2,1))*H3200</f>
        <v>53892.810174917213</v>
      </c>
      <c r="N3200" s="26" t="s">
        <v>3513</v>
      </c>
      <c r="O3200" s="26" t="s">
        <v>3514</v>
      </c>
      <c r="P3200" s="25">
        <v>0</v>
      </c>
      <c r="Q3200" s="25">
        <v>124177.75</v>
      </c>
      <c r="R3200" s="25">
        <v>192653.21080426683</v>
      </c>
      <c r="S3200" s="25">
        <v>0</v>
      </c>
      <c r="T3200" s="27">
        <v>192653.21080426683</v>
      </c>
    </row>
    <row r="3201" spans="1:20">
      <c r="A3201" s="28" t="s">
        <v>3829</v>
      </c>
      <c r="B3201" s="22" t="s">
        <v>1336</v>
      </c>
      <c r="C3201" s="22" t="s">
        <v>32</v>
      </c>
      <c r="D3201" s="22" t="s">
        <v>99</v>
      </c>
      <c r="E3201" s="22" t="s">
        <v>26</v>
      </c>
      <c r="F3201" s="23">
        <v>43921</v>
      </c>
      <c r="G3201" s="24" t="s">
        <v>27</v>
      </c>
      <c r="H3201" s="25">
        <v>124177.75</v>
      </c>
      <c r="I3201" s="25">
        <v>-31509.72</v>
      </c>
      <c r="J3201" s="25">
        <v>92668.03</v>
      </c>
      <c r="K3201" s="41">
        <f t="shared" si="102"/>
        <v>2020</v>
      </c>
      <c r="L3201" s="42">
        <f t="shared" si="101"/>
        <v>224.63327982603462</v>
      </c>
      <c r="M3201" s="39">
        <f>(VLOOKUP(DATE(2005,12,1),IGPM!A:B,2,1)/VLOOKUP(DATE(YEAR(F3201),MONTH(F3201),1),IGPM!A:B,2,1))*H3201</f>
        <v>53892.810174917213</v>
      </c>
      <c r="N3201" s="26" t="s">
        <v>3513</v>
      </c>
      <c r="O3201" s="26" t="s">
        <v>3514</v>
      </c>
      <c r="P3201" s="25">
        <v>0</v>
      </c>
      <c r="Q3201" s="25">
        <v>124177.75</v>
      </c>
      <c r="R3201" s="25">
        <v>192653.21080426683</v>
      </c>
      <c r="S3201" s="25">
        <v>0</v>
      </c>
      <c r="T3201" s="27">
        <v>192653.21080426683</v>
      </c>
    </row>
    <row r="3202" spans="1:20">
      <c r="A3202" s="28" t="s">
        <v>3830</v>
      </c>
      <c r="B3202" s="22" t="s">
        <v>759</v>
      </c>
      <c r="C3202" s="22" t="s">
        <v>32</v>
      </c>
      <c r="D3202" s="22" t="s">
        <v>105</v>
      </c>
      <c r="E3202" s="22" t="s">
        <v>26</v>
      </c>
      <c r="F3202" s="23">
        <v>43921</v>
      </c>
      <c r="G3202" s="24" t="s">
        <v>27</v>
      </c>
      <c r="H3202" s="25">
        <v>39240.17</v>
      </c>
      <c r="I3202" s="25">
        <v>-15257.44</v>
      </c>
      <c r="J3202" s="25">
        <v>23982.729999999996</v>
      </c>
      <c r="K3202" s="41">
        <f t="shared" si="102"/>
        <v>2020</v>
      </c>
      <c r="L3202" s="42">
        <f t="shared" si="101"/>
        <v>146.59665645088558</v>
      </c>
      <c r="M3202" s="39">
        <f>(VLOOKUP(DATE(2005,12,1),IGPM!A:B,2,1)/VLOOKUP(DATE(YEAR(F3202),MONTH(F3202),1),IGPM!A:B,2,1))*H3202</f>
        <v>17030.128449271153</v>
      </c>
      <c r="N3202" s="26" t="s">
        <v>3513</v>
      </c>
      <c r="O3202" s="26" t="s">
        <v>3514</v>
      </c>
      <c r="P3202" s="25">
        <v>0</v>
      </c>
      <c r="Q3202" s="25">
        <v>39240.17</v>
      </c>
      <c r="R3202" s="25">
        <v>60878.416165579314</v>
      </c>
      <c r="S3202" s="25">
        <v>0</v>
      </c>
      <c r="T3202" s="27">
        <v>60878.416165579314</v>
      </c>
    </row>
    <row r="3203" spans="1:20">
      <c r="A3203" s="28" t="s">
        <v>3831</v>
      </c>
      <c r="B3203" s="22" t="s">
        <v>759</v>
      </c>
      <c r="C3203" s="22" t="s">
        <v>32</v>
      </c>
      <c r="D3203" s="22" t="s">
        <v>105</v>
      </c>
      <c r="E3203" s="22" t="s">
        <v>26</v>
      </c>
      <c r="F3203" s="23">
        <v>43921</v>
      </c>
      <c r="G3203" s="24" t="s">
        <v>27</v>
      </c>
      <c r="H3203" s="25">
        <v>39240.17</v>
      </c>
      <c r="I3203" s="25">
        <v>-15257.44</v>
      </c>
      <c r="J3203" s="25">
        <v>23982.729999999996</v>
      </c>
      <c r="K3203" s="41">
        <f t="shared" si="102"/>
        <v>2020</v>
      </c>
      <c r="L3203" s="42">
        <f t="shared" ref="L3203:L3266" si="103">IFERROR((DATEDIF(F3203,DATE(2024,12,31),"M")*H3203)/(H3203-J3203),12*_xlfn.NUMBERVALUE(LEFT(G3203,3)))</f>
        <v>146.59665645088558</v>
      </c>
      <c r="M3203" s="39">
        <f>(VLOOKUP(DATE(2005,12,1),IGPM!A:B,2,1)/VLOOKUP(DATE(YEAR(F3203),MONTH(F3203),1),IGPM!A:B,2,1))*H3203</f>
        <v>17030.128449271153</v>
      </c>
      <c r="N3203" s="26" t="s">
        <v>3513</v>
      </c>
      <c r="O3203" s="26" t="s">
        <v>3514</v>
      </c>
      <c r="P3203" s="25">
        <v>0</v>
      </c>
      <c r="Q3203" s="25">
        <v>39240.17</v>
      </c>
      <c r="R3203" s="25">
        <v>60878.416165579314</v>
      </c>
      <c r="S3203" s="25">
        <v>0</v>
      </c>
      <c r="T3203" s="27">
        <v>60878.416165579314</v>
      </c>
    </row>
    <row r="3204" spans="1:20">
      <c r="A3204" s="28" t="s">
        <v>3832</v>
      </c>
      <c r="B3204" s="22" t="s">
        <v>759</v>
      </c>
      <c r="C3204" s="22" t="s">
        <v>32</v>
      </c>
      <c r="D3204" s="22" t="s">
        <v>105</v>
      </c>
      <c r="E3204" s="22" t="s">
        <v>26</v>
      </c>
      <c r="F3204" s="23">
        <v>43921</v>
      </c>
      <c r="G3204" s="24" t="s">
        <v>27</v>
      </c>
      <c r="H3204" s="25">
        <v>40429.279999999999</v>
      </c>
      <c r="I3204" s="25">
        <v>-18090.919999999998</v>
      </c>
      <c r="J3204" s="25">
        <v>22338.36</v>
      </c>
      <c r="K3204" s="41">
        <f t="shared" si="102"/>
        <v>2020</v>
      </c>
      <c r="L3204" s="42">
        <f t="shared" si="103"/>
        <v>127.38262951801237</v>
      </c>
      <c r="M3204" s="39">
        <f>(VLOOKUP(DATE(2005,12,1),IGPM!A:B,2,1)/VLOOKUP(DATE(YEAR(F3204),MONTH(F3204),1),IGPM!A:B,2,1))*H3204</f>
        <v>17546.198997393469</v>
      </c>
      <c r="N3204" s="26" t="s">
        <v>3513</v>
      </c>
      <c r="O3204" s="26" t="s">
        <v>3514</v>
      </c>
      <c r="P3204" s="25">
        <v>0</v>
      </c>
      <c r="Q3204" s="25">
        <v>40429.279999999999</v>
      </c>
      <c r="R3204" s="25">
        <v>62723.238281453225</v>
      </c>
      <c r="S3204" s="25">
        <v>0</v>
      </c>
      <c r="T3204" s="27">
        <v>62723.238281453225</v>
      </c>
    </row>
    <row r="3205" spans="1:20">
      <c r="A3205" s="28" t="s">
        <v>3833</v>
      </c>
      <c r="B3205" s="22" t="s">
        <v>314</v>
      </c>
      <c r="C3205" s="22" t="s">
        <v>32</v>
      </c>
      <c r="D3205" s="22" t="s">
        <v>33</v>
      </c>
      <c r="E3205" s="22" t="s">
        <v>26</v>
      </c>
      <c r="F3205" s="23">
        <v>43921</v>
      </c>
      <c r="G3205" s="24" t="s">
        <v>27</v>
      </c>
      <c r="H3205" s="25">
        <v>42559.32</v>
      </c>
      <c r="I3205" s="25">
        <v>-22322.81</v>
      </c>
      <c r="J3205" s="25">
        <v>20236.509999999998</v>
      </c>
      <c r="K3205" s="41">
        <f t="shared" ref="K3205:K3268" si="104">YEAR(F3205)</f>
        <v>2020</v>
      </c>
      <c r="L3205" s="42">
        <f t="shared" si="103"/>
        <v>108.67275401259965</v>
      </c>
      <c r="M3205" s="39">
        <f>(VLOOKUP(DATE(2005,12,1),IGPM!A:B,2,1)/VLOOKUP(DATE(YEAR(F3205),MONTH(F3205),1),IGPM!A:B,2,1))*H3205</f>
        <v>18470.63063981718</v>
      </c>
      <c r="N3205" s="26" t="s">
        <v>3513</v>
      </c>
      <c r="O3205" s="26" t="s">
        <v>3514</v>
      </c>
      <c r="P3205" s="25">
        <v>0</v>
      </c>
      <c r="Q3205" s="25">
        <v>42559.32</v>
      </c>
      <c r="R3205" s="25">
        <v>66027.848367732935</v>
      </c>
      <c r="S3205" s="25">
        <v>0</v>
      </c>
      <c r="T3205" s="27">
        <v>66027.848367732935</v>
      </c>
    </row>
    <row r="3206" spans="1:20">
      <c r="A3206" s="28" t="s">
        <v>3834</v>
      </c>
      <c r="B3206" s="22" t="s">
        <v>314</v>
      </c>
      <c r="C3206" s="22" t="s">
        <v>32</v>
      </c>
      <c r="D3206" s="22" t="s">
        <v>95</v>
      </c>
      <c r="E3206" s="22" t="s">
        <v>26</v>
      </c>
      <c r="F3206" s="23">
        <v>44074</v>
      </c>
      <c r="G3206" s="24" t="s">
        <v>27</v>
      </c>
      <c r="H3206" s="25">
        <v>42559.32</v>
      </c>
      <c r="I3206" s="25">
        <v>-14414.43</v>
      </c>
      <c r="J3206" s="25">
        <v>28144.89</v>
      </c>
      <c r="K3206" s="41">
        <f t="shared" si="104"/>
        <v>2020</v>
      </c>
      <c r="L3206" s="42">
        <f t="shared" si="103"/>
        <v>153.5325808928969</v>
      </c>
      <c r="M3206" s="39">
        <f>(VLOOKUP(DATE(2005,12,1),IGPM!A:B,2,1)/VLOOKUP(DATE(YEAR(F3206),MONTH(F3206),1),IGPM!A:B,2,1))*H3206</f>
        <v>17130.127194841363</v>
      </c>
      <c r="N3206" s="26" t="s">
        <v>3513</v>
      </c>
      <c r="O3206" s="26" t="s">
        <v>3514</v>
      </c>
      <c r="P3206" s="25">
        <v>0</v>
      </c>
      <c r="Q3206" s="25">
        <v>42559.32</v>
      </c>
      <c r="R3206" s="25">
        <v>61235.886472805294</v>
      </c>
      <c r="S3206" s="25">
        <v>0</v>
      </c>
      <c r="T3206" s="27">
        <v>61235.886472805294</v>
      </c>
    </row>
    <row r="3207" spans="1:20">
      <c r="A3207" s="28" t="s">
        <v>3835</v>
      </c>
      <c r="B3207" s="22" t="s">
        <v>88</v>
      </c>
      <c r="C3207" s="22" t="s">
        <v>32</v>
      </c>
      <c r="D3207" s="22" t="s">
        <v>95</v>
      </c>
      <c r="E3207" s="22" t="s">
        <v>26</v>
      </c>
      <c r="F3207" s="23">
        <v>44074</v>
      </c>
      <c r="G3207" s="24" t="s">
        <v>27</v>
      </c>
      <c r="H3207" s="25">
        <v>42559.32</v>
      </c>
      <c r="I3207" s="25">
        <v>-15451.22</v>
      </c>
      <c r="J3207" s="25">
        <v>27108.1</v>
      </c>
      <c r="K3207" s="41">
        <f t="shared" si="104"/>
        <v>2020</v>
      </c>
      <c r="L3207" s="42">
        <f t="shared" si="103"/>
        <v>143.23041416794271</v>
      </c>
      <c r="M3207" s="39">
        <f>(VLOOKUP(DATE(2005,12,1),IGPM!A:B,2,1)/VLOOKUP(DATE(YEAR(F3207),MONTH(F3207),1),IGPM!A:B,2,1))*H3207</f>
        <v>17130.127194841363</v>
      </c>
      <c r="N3207" s="26" t="s">
        <v>3513</v>
      </c>
      <c r="O3207" s="26" t="s">
        <v>3514</v>
      </c>
      <c r="P3207" s="25">
        <v>0</v>
      </c>
      <c r="Q3207" s="25">
        <v>42559.32</v>
      </c>
      <c r="R3207" s="25">
        <v>61235.886472805294</v>
      </c>
      <c r="S3207" s="25">
        <v>0</v>
      </c>
      <c r="T3207" s="27">
        <v>61235.886472805294</v>
      </c>
    </row>
    <row r="3208" spans="1:20">
      <c r="A3208" s="28" t="s">
        <v>3836</v>
      </c>
      <c r="B3208" s="22" t="s">
        <v>314</v>
      </c>
      <c r="C3208" s="22" t="s">
        <v>32</v>
      </c>
      <c r="D3208" s="22" t="s">
        <v>33</v>
      </c>
      <c r="E3208" s="22" t="s">
        <v>26</v>
      </c>
      <c r="F3208" s="23">
        <v>44074</v>
      </c>
      <c r="G3208" s="24" t="s">
        <v>27</v>
      </c>
      <c r="H3208" s="25">
        <v>42559.32</v>
      </c>
      <c r="I3208" s="25">
        <v>-11112.7</v>
      </c>
      <c r="J3208" s="25">
        <v>31446.62</v>
      </c>
      <c r="K3208" s="41">
        <f t="shared" si="104"/>
        <v>2020</v>
      </c>
      <c r="L3208" s="42">
        <f t="shared" si="103"/>
        <v>199.14913927308396</v>
      </c>
      <c r="M3208" s="39">
        <f>(VLOOKUP(DATE(2005,12,1),IGPM!A:B,2,1)/VLOOKUP(DATE(YEAR(F3208),MONTH(F3208),1),IGPM!A:B,2,1))*H3208</f>
        <v>17130.127194841363</v>
      </c>
      <c r="N3208" s="26" t="s">
        <v>3513</v>
      </c>
      <c r="O3208" s="26" t="s">
        <v>3514</v>
      </c>
      <c r="P3208" s="25">
        <v>0</v>
      </c>
      <c r="Q3208" s="25">
        <v>42559.32</v>
      </c>
      <c r="R3208" s="25">
        <v>61235.886472805294</v>
      </c>
      <c r="S3208" s="25">
        <v>0</v>
      </c>
      <c r="T3208" s="27">
        <v>61235.886472805294</v>
      </c>
    </row>
    <row r="3209" spans="1:20">
      <c r="A3209" s="28" t="s">
        <v>3837</v>
      </c>
      <c r="B3209" s="22" t="s">
        <v>23</v>
      </c>
      <c r="C3209" s="22" t="s">
        <v>24</v>
      </c>
      <c r="D3209" s="22" t="s">
        <v>99</v>
      </c>
      <c r="E3209" s="22" t="s">
        <v>26</v>
      </c>
      <c r="F3209" s="23">
        <v>44104</v>
      </c>
      <c r="G3209" s="24" t="s">
        <v>27</v>
      </c>
      <c r="H3209" s="25">
        <v>6900.85</v>
      </c>
      <c r="I3209" s="25">
        <v>-2529.0500000000002</v>
      </c>
      <c r="J3209" s="25">
        <v>4371.8</v>
      </c>
      <c r="K3209" s="41">
        <f t="shared" si="104"/>
        <v>2020</v>
      </c>
      <c r="L3209" s="42">
        <f t="shared" si="103"/>
        <v>139.16029734485281</v>
      </c>
      <c r="M3209" s="39">
        <f>(VLOOKUP(DATE(2005,12,1),IGPM!A:B,2,1)/VLOOKUP(DATE(YEAR(F3209),MONTH(F3209),1),IGPM!A:B,2,1))*H3209</f>
        <v>2662.038633668109</v>
      </c>
      <c r="N3209" s="26" t="s">
        <v>3513</v>
      </c>
      <c r="O3209" s="26" t="s">
        <v>3514</v>
      </c>
      <c r="P3209" s="25">
        <v>0</v>
      </c>
      <c r="Q3209" s="25">
        <v>6900.85</v>
      </c>
      <c r="R3209" s="25">
        <v>9516.1170552552703</v>
      </c>
      <c r="S3209" s="25">
        <v>0</v>
      </c>
      <c r="T3209" s="27">
        <v>9516.1170552552703</v>
      </c>
    </row>
    <row r="3210" spans="1:20">
      <c r="A3210" s="28" t="s">
        <v>3838</v>
      </c>
      <c r="B3210" s="22" t="s">
        <v>160</v>
      </c>
      <c r="C3210" s="22" t="s">
        <v>24</v>
      </c>
      <c r="D3210" s="22" t="s">
        <v>99</v>
      </c>
      <c r="E3210" s="22" t="s">
        <v>26</v>
      </c>
      <c r="F3210" s="23">
        <v>44104</v>
      </c>
      <c r="G3210" s="24" t="s">
        <v>27</v>
      </c>
      <c r="H3210" s="25">
        <v>6900.85</v>
      </c>
      <c r="I3210" s="25">
        <v>-2418.25</v>
      </c>
      <c r="J3210" s="25">
        <v>4482.6000000000004</v>
      </c>
      <c r="K3210" s="41">
        <f t="shared" si="104"/>
        <v>2020</v>
      </c>
      <c r="L3210" s="42">
        <f t="shared" si="103"/>
        <v>145.53637961335679</v>
      </c>
      <c r="M3210" s="39">
        <f>(VLOOKUP(DATE(2005,12,1),IGPM!A:B,2,1)/VLOOKUP(DATE(YEAR(F3210),MONTH(F3210),1),IGPM!A:B,2,1))*H3210</f>
        <v>2662.038633668109</v>
      </c>
      <c r="N3210" s="26" t="s">
        <v>3513</v>
      </c>
      <c r="O3210" s="26" t="s">
        <v>3514</v>
      </c>
      <c r="P3210" s="25">
        <v>0</v>
      </c>
      <c r="Q3210" s="25">
        <v>6900.85</v>
      </c>
      <c r="R3210" s="25">
        <v>9516.1170552552703</v>
      </c>
      <c r="S3210" s="25">
        <v>0</v>
      </c>
      <c r="T3210" s="27">
        <v>9516.1170552552703</v>
      </c>
    </row>
    <row r="3211" spans="1:20">
      <c r="A3211" s="28" t="s">
        <v>3839</v>
      </c>
      <c r="B3211" s="22" t="s">
        <v>160</v>
      </c>
      <c r="C3211" s="22" t="s">
        <v>24</v>
      </c>
      <c r="D3211" s="22" t="s">
        <v>25</v>
      </c>
      <c r="E3211" s="22" t="s">
        <v>26</v>
      </c>
      <c r="F3211" s="23">
        <v>44104</v>
      </c>
      <c r="G3211" s="24" t="s">
        <v>27</v>
      </c>
      <c r="H3211" s="25">
        <v>6900.85</v>
      </c>
      <c r="I3211" s="25">
        <v>-2509.8000000000002</v>
      </c>
      <c r="J3211" s="25">
        <v>4391.05</v>
      </c>
      <c r="K3211" s="41">
        <f t="shared" si="104"/>
        <v>2020</v>
      </c>
      <c r="L3211" s="42">
        <f t="shared" si="103"/>
        <v>140.22764762132442</v>
      </c>
      <c r="M3211" s="39">
        <f>(VLOOKUP(DATE(2005,12,1),IGPM!A:B,2,1)/VLOOKUP(DATE(YEAR(F3211),MONTH(F3211),1),IGPM!A:B,2,1))*H3211</f>
        <v>2662.038633668109</v>
      </c>
      <c r="N3211" s="26" t="s">
        <v>3513</v>
      </c>
      <c r="O3211" s="26" t="s">
        <v>3514</v>
      </c>
      <c r="P3211" s="25">
        <v>0</v>
      </c>
      <c r="Q3211" s="25">
        <v>6900.85</v>
      </c>
      <c r="R3211" s="25">
        <v>9516.1170552552703</v>
      </c>
      <c r="S3211" s="25">
        <v>0</v>
      </c>
      <c r="T3211" s="27">
        <v>9516.1170552552703</v>
      </c>
    </row>
    <row r="3212" spans="1:20">
      <c r="A3212" s="28" t="s">
        <v>3840</v>
      </c>
      <c r="B3212" s="22" t="s">
        <v>407</v>
      </c>
      <c r="C3212" s="22" t="s">
        <v>4391</v>
      </c>
      <c r="D3212" s="22" t="s">
        <v>25</v>
      </c>
      <c r="E3212" s="22" t="s">
        <v>26</v>
      </c>
      <c r="F3212" s="23">
        <v>44228</v>
      </c>
      <c r="G3212" s="24" t="s">
        <v>27</v>
      </c>
      <c r="H3212" s="25">
        <v>0.01</v>
      </c>
      <c r="I3212" s="25">
        <v>0</v>
      </c>
      <c r="J3212" s="25">
        <v>0.01</v>
      </c>
      <c r="K3212" s="41">
        <f t="shared" si="104"/>
        <v>2021</v>
      </c>
      <c r="L3212" s="42">
        <f t="shared" si="103"/>
        <v>360</v>
      </c>
      <c r="M3212" s="39">
        <f>(VLOOKUP(DATE(2005,12,1),IGPM!A:B,2,1)/VLOOKUP(DATE(YEAR(F3212),MONTH(F3212),1),IGPM!A:B,2,1))*H3212</f>
        <v>3.4077775279915934E-3</v>
      </c>
      <c r="N3212" s="26" t="s">
        <v>3513</v>
      </c>
      <c r="O3212" s="26" t="s">
        <v>3514</v>
      </c>
      <c r="P3212" s="25">
        <v>0</v>
      </c>
      <c r="Q3212" s="25">
        <v>0.01</v>
      </c>
      <c r="R3212" s="25">
        <v>1.2181945612844748E-2</v>
      </c>
      <c r="S3212" s="25">
        <v>0</v>
      </c>
      <c r="T3212" s="27">
        <v>1.2181945612844748E-2</v>
      </c>
    </row>
    <row r="3213" spans="1:20">
      <c r="A3213" s="28" t="s">
        <v>3841</v>
      </c>
      <c r="B3213" s="22" t="s">
        <v>53</v>
      </c>
      <c r="C3213" s="22" t="s">
        <v>32</v>
      </c>
      <c r="D3213" s="22" t="s">
        <v>95</v>
      </c>
      <c r="E3213" s="22" t="s">
        <v>26</v>
      </c>
      <c r="F3213" s="23">
        <v>44286</v>
      </c>
      <c r="G3213" s="24" t="s">
        <v>27</v>
      </c>
      <c r="H3213" s="25">
        <v>6045.88</v>
      </c>
      <c r="I3213" s="25">
        <v>-2045.03</v>
      </c>
      <c r="J3213" s="25">
        <v>4000.8500000000004</v>
      </c>
      <c r="K3213" s="41">
        <f t="shared" si="104"/>
        <v>2021</v>
      </c>
      <c r="L3213" s="42">
        <f t="shared" si="103"/>
        <v>133.0369725627497</v>
      </c>
      <c r="M3213" s="39">
        <f>(VLOOKUP(DATE(2005,12,1),IGPM!A:B,2,1)/VLOOKUP(DATE(YEAR(F3213),MONTH(F3213),1),IGPM!A:B,2,1))*H3213</f>
        <v>2001.49224592568</v>
      </c>
      <c r="N3213" s="26" t="s">
        <v>3513</v>
      </c>
      <c r="O3213" s="26" t="s">
        <v>3514</v>
      </c>
      <c r="P3213" s="25">
        <v>0</v>
      </c>
      <c r="Q3213" s="25">
        <v>6045.88</v>
      </c>
      <c r="R3213" s="25">
        <v>7154.830232936868</v>
      </c>
      <c r="S3213" s="25">
        <v>0</v>
      </c>
      <c r="T3213" s="27">
        <v>7154.830232936868</v>
      </c>
    </row>
    <row r="3214" spans="1:20">
      <c r="A3214" s="28" t="s">
        <v>3842</v>
      </c>
      <c r="B3214" s="22" t="s">
        <v>53</v>
      </c>
      <c r="C3214" s="22" t="s">
        <v>32</v>
      </c>
      <c r="D3214" s="22" t="s">
        <v>95</v>
      </c>
      <c r="E3214" s="22" t="s">
        <v>26</v>
      </c>
      <c r="F3214" s="23">
        <v>44286</v>
      </c>
      <c r="G3214" s="24" t="s">
        <v>27</v>
      </c>
      <c r="H3214" s="25">
        <v>6045.88</v>
      </c>
      <c r="I3214" s="25">
        <v>-2045.03</v>
      </c>
      <c r="J3214" s="25">
        <v>4000.8500000000004</v>
      </c>
      <c r="K3214" s="41">
        <f t="shared" si="104"/>
        <v>2021</v>
      </c>
      <c r="L3214" s="42">
        <f t="shared" si="103"/>
        <v>133.0369725627497</v>
      </c>
      <c r="M3214" s="39">
        <f>(VLOOKUP(DATE(2005,12,1),IGPM!A:B,2,1)/VLOOKUP(DATE(YEAR(F3214),MONTH(F3214),1),IGPM!A:B,2,1))*H3214</f>
        <v>2001.49224592568</v>
      </c>
      <c r="N3214" s="26" t="s">
        <v>3513</v>
      </c>
      <c r="O3214" s="26" t="s">
        <v>3514</v>
      </c>
      <c r="P3214" s="25">
        <v>0</v>
      </c>
      <c r="Q3214" s="25">
        <v>6045.88</v>
      </c>
      <c r="R3214" s="25">
        <v>7154.830232936868</v>
      </c>
      <c r="S3214" s="25">
        <v>0</v>
      </c>
      <c r="T3214" s="27">
        <v>7154.830232936868</v>
      </c>
    </row>
    <row r="3215" spans="1:20">
      <c r="A3215" s="28" t="s">
        <v>3843</v>
      </c>
      <c r="B3215" s="22" t="s">
        <v>53</v>
      </c>
      <c r="C3215" s="22" t="s">
        <v>32</v>
      </c>
      <c r="D3215" s="22" t="s">
        <v>95</v>
      </c>
      <c r="E3215" s="22" t="s">
        <v>26</v>
      </c>
      <c r="F3215" s="23">
        <v>44286</v>
      </c>
      <c r="G3215" s="24" t="s">
        <v>27</v>
      </c>
      <c r="H3215" s="25">
        <v>6229.09</v>
      </c>
      <c r="I3215" s="25">
        <v>-2107</v>
      </c>
      <c r="J3215" s="25">
        <v>4122.09</v>
      </c>
      <c r="K3215" s="41">
        <f t="shared" si="104"/>
        <v>2021</v>
      </c>
      <c r="L3215" s="42">
        <f t="shared" si="103"/>
        <v>133.03704318936877</v>
      </c>
      <c r="M3215" s="39">
        <f>(VLOOKUP(DATE(2005,12,1),IGPM!A:B,2,1)/VLOOKUP(DATE(YEAR(F3215),MONTH(F3215),1),IGPM!A:B,2,1))*H3215</f>
        <v>2062.1440276970752</v>
      </c>
      <c r="N3215" s="26" t="s">
        <v>3513</v>
      </c>
      <c r="O3215" s="26" t="s">
        <v>3514</v>
      </c>
      <c r="P3215" s="25">
        <v>0</v>
      </c>
      <c r="Q3215" s="25">
        <v>6229.09</v>
      </c>
      <c r="R3215" s="25">
        <v>7371.6450633629374</v>
      </c>
      <c r="S3215" s="25">
        <v>0</v>
      </c>
      <c r="T3215" s="27">
        <v>7371.6450633629374</v>
      </c>
    </row>
    <row r="3216" spans="1:20">
      <c r="A3216" s="28" t="s">
        <v>3844</v>
      </c>
      <c r="B3216" s="22" t="s">
        <v>3845</v>
      </c>
      <c r="C3216" s="22" t="s">
        <v>69</v>
      </c>
      <c r="D3216" s="22" t="s">
        <v>260</v>
      </c>
      <c r="E3216" s="22" t="s">
        <v>26</v>
      </c>
      <c r="F3216" s="23">
        <v>44286</v>
      </c>
      <c r="G3216" s="24" t="s">
        <v>27</v>
      </c>
      <c r="H3216" s="25">
        <v>1908750.67</v>
      </c>
      <c r="I3216" s="25">
        <v>-363548.07</v>
      </c>
      <c r="J3216" s="25">
        <v>1545202.5999999999</v>
      </c>
      <c r="K3216" s="41">
        <f t="shared" si="104"/>
        <v>2021</v>
      </c>
      <c r="L3216" s="42">
        <f t="shared" si="103"/>
        <v>236.26526239019773</v>
      </c>
      <c r="M3216" s="39">
        <f>(VLOOKUP(DATE(2005,12,1),IGPM!A:B,2,1)/VLOOKUP(DATE(YEAR(F3216),MONTH(F3216),1),IGPM!A:B,2,1))*H3216</f>
        <v>631893.0685707368</v>
      </c>
      <c r="N3216" s="26" t="s">
        <v>3513</v>
      </c>
      <c r="O3216" s="26" t="s">
        <v>3514</v>
      </c>
      <c r="P3216" s="25">
        <v>0</v>
      </c>
      <c r="Q3216" s="25">
        <v>1908750.67</v>
      </c>
      <c r="R3216" s="25">
        <v>2258858.4293526341</v>
      </c>
      <c r="S3216" s="25">
        <v>0</v>
      </c>
      <c r="T3216" s="27">
        <v>2258858.4293526341</v>
      </c>
    </row>
    <row r="3217" spans="1:20">
      <c r="A3217" s="28" t="s">
        <v>3846</v>
      </c>
      <c r="B3217" s="22" t="s">
        <v>3615</v>
      </c>
      <c r="C3217" s="22" t="s">
        <v>32</v>
      </c>
      <c r="D3217" s="22" t="s">
        <v>99</v>
      </c>
      <c r="E3217" s="22" t="s">
        <v>26</v>
      </c>
      <c r="F3217" s="23">
        <v>44286</v>
      </c>
      <c r="G3217" s="24" t="s">
        <v>27</v>
      </c>
      <c r="H3217" s="25">
        <v>188867.83</v>
      </c>
      <c r="I3217" s="25">
        <v>-56928.86</v>
      </c>
      <c r="J3217" s="25">
        <v>131938.96999999997</v>
      </c>
      <c r="K3217" s="41">
        <f t="shared" si="104"/>
        <v>2021</v>
      </c>
      <c r="L3217" s="42">
        <f t="shared" si="103"/>
        <v>149.29250910698013</v>
      </c>
      <c r="M3217" s="39">
        <f>(VLOOKUP(DATE(2005,12,1),IGPM!A:B,2,1)/VLOOKUP(DATE(YEAR(F3217),MONTH(F3217),1),IGPM!A:B,2,1))*H3217</f>
        <v>62524.809829141406</v>
      </c>
      <c r="N3217" s="26" t="s">
        <v>3513</v>
      </c>
      <c r="O3217" s="26" t="s">
        <v>3514</v>
      </c>
      <c r="P3217" s="25">
        <v>0</v>
      </c>
      <c r="Q3217" s="25">
        <v>188867.83</v>
      </c>
      <c r="R3217" s="25">
        <v>223510.43357016362</v>
      </c>
      <c r="S3217" s="25">
        <v>0</v>
      </c>
      <c r="T3217" s="27">
        <v>223510.43357016362</v>
      </c>
    </row>
    <row r="3218" spans="1:20">
      <c r="A3218" s="28" t="s">
        <v>3847</v>
      </c>
      <c r="B3218" s="22" t="s">
        <v>465</v>
      </c>
      <c r="C3218" s="22" t="s">
        <v>69</v>
      </c>
      <c r="D3218" s="22" t="s">
        <v>105</v>
      </c>
      <c r="E3218" s="22" t="s">
        <v>26</v>
      </c>
      <c r="F3218" s="23">
        <v>44286</v>
      </c>
      <c r="G3218" s="24" t="s">
        <v>27</v>
      </c>
      <c r="H3218" s="25">
        <v>41053.620000000003</v>
      </c>
      <c r="I3218" s="25">
        <v>-8733.44</v>
      </c>
      <c r="J3218" s="25">
        <v>32320.18</v>
      </c>
      <c r="K3218" s="41">
        <f t="shared" si="104"/>
        <v>2021</v>
      </c>
      <c r="L3218" s="42">
        <f t="shared" si="103"/>
        <v>211.53324463212658</v>
      </c>
      <c r="M3218" s="39">
        <f>(VLOOKUP(DATE(2005,12,1),IGPM!A:B,2,1)/VLOOKUP(DATE(YEAR(F3218),MONTH(F3218),1),IGPM!A:B,2,1))*H3218</f>
        <v>13590.82583464763</v>
      </c>
      <c r="N3218" s="26" t="s">
        <v>3513</v>
      </c>
      <c r="O3218" s="26" t="s">
        <v>3514</v>
      </c>
      <c r="P3218" s="25">
        <v>0</v>
      </c>
      <c r="Q3218" s="25">
        <v>41053.620000000003</v>
      </c>
      <c r="R3218" s="25">
        <v>48583.77631502803</v>
      </c>
      <c r="S3218" s="25">
        <v>0</v>
      </c>
      <c r="T3218" s="27">
        <v>48583.77631502803</v>
      </c>
    </row>
    <row r="3219" spans="1:20">
      <c r="A3219" s="28" t="s">
        <v>3848</v>
      </c>
      <c r="B3219" s="22" t="s">
        <v>3849</v>
      </c>
      <c r="C3219" s="22" t="s">
        <v>4391</v>
      </c>
      <c r="D3219" s="22" t="s">
        <v>105</v>
      </c>
      <c r="E3219" s="22" t="s">
        <v>26</v>
      </c>
      <c r="F3219" s="23">
        <v>44377</v>
      </c>
      <c r="G3219" s="24" t="s">
        <v>27</v>
      </c>
      <c r="H3219" s="25">
        <v>467941.27</v>
      </c>
      <c r="I3219" s="25">
        <v>-75260.55</v>
      </c>
      <c r="J3219" s="25">
        <v>392680.72000000003</v>
      </c>
      <c r="K3219" s="41">
        <f t="shared" si="104"/>
        <v>2021</v>
      </c>
      <c r="L3219" s="42">
        <f t="shared" si="103"/>
        <v>261.13991114866957</v>
      </c>
      <c r="M3219" s="39">
        <f>(VLOOKUP(DATE(2005,12,1),IGPM!A:B,2,1)/VLOOKUP(DATE(YEAR(F3219),MONTH(F3219),1),IGPM!A:B,2,1))*H3219</f>
        <v>145726.80497634635</v>
      </c>
      <c r="N3219" s="26" t="s">
        <v>3513</v>
      </c>
      <c r="O3219" s="26" t="s">
        <v>3514</v>
      </c>
      <c r="P3219" s="25">
        <v>0</v>
      </c>
      <c r="Q3219" s="25">
        <v>467941.27</v>
      </c>
      <c r="R3219" s="25">
        <v>520936.59224337252</v>
      </c>
      <c r="S3219" s="25">
        <v>0</v>
      </c>
      <c r="T3219" s="27">
        <v>520936.59224337252</v>
      </c>
    </row>
    <row r="3220" spans="1:20">
      <c r="A3220" s="28" t="s">
        <v>3850</v>
      </c>
      <c r="B3220" s="22" t="s">
        <v>3849</v>
      </c>
      <c r="C3220" s="22" t="s">
        <v>4391</v>
      </c>
      <c r="D3220" s="22" t="s">
        <v>105</v>
      </c>
      <c r="E3220" s="22" t="s">
        <v>26</v>
      </c>
      <c r="F3220" s="23">
        <v>44377</v>
      </c>
      <c r="G3220" s="24" t="s">
        <v>27</v>
      </c>
      <c r="H3220" s="25">
        <v>467941.26</v>
      </c>
      <c r="I3220" s="25">
        <v>-84654.82</v>
      </c>
      <c r="J3220" s="25">
        <v>383286.44</v>
      </c>
      <c r="K3220" s="41">
        <f t="shared" si="104"/>
        <v>2021</v>
      </c>
      <c r="L3220" s="42">
        <f t="shared" si="103"/>
        <v>232.16082581003658</v>
      </c>
      <c r="M3220" s="39">
        <f>(VLOOKUP(DATE(2005,12,1),IGPM!A:B,2,1)/VLOOKUP(DATE(YEAR(F3220),MONTH(F3220),1),IGPM!A:B,2,1))*H3220</f>
        <v>145726.80186213492</v>
      </c>
      <c r="N3220" s="26" t="s">
        <v>3513</v>
      </c>
      <c r="O3220" s="26" t="s">
        <v>3514</v>
      </c>
      <c r="P3220" s="25">
        <v>0</v>
      </c>
      <c r="Q3220" s="25">
        <v>467941.26</v>
      </c>
      <c r="R3220" s="25">
        <v>520936.58111085172</v>
      </c>
      <c r="S3220" s="25">
        <v>0</v>
      </c>
      <c r="T3220" s="27">
        <v>520936.58111085172</v>
      </c>
    </row>
    <row r="3221" spans="1:20">
      <c r="A3221" s="28" t="s">
        <v>3851</v>
      </c>
      <c r="B3221" s="22" t="s">
        <v>401</v>
      </c>
      <c r="C3221" s="22" t="s">
        <v>32</v>
      </c>
      <c r="D3221" s="22" t="s">
        <v>260</v>
      </c>
      <c r="E3221" s="22" t="s">
        <v>26</v>
      </c>
      <c r="F3221" s="23">
        <v>44469</v>
      </c>
      <c r="G3221" s="24" t="s">
        <v>27</v>
      </c>
      <c r="H3221" s="25">
        <v>6056.59</v>
      </c>
      <c r="I3221" s="25">
        <v>-3097.43</v>
      </c>
      <c r="J3221" s="25">
        <v>2959.1600000000003</v>
      </c>
      <c r="K3221" s="41">
        <f t="shared" si="104"/>
        <v>2021</v>
      </c>
      <c r="L3221" s="42">
        <f t="shared" si="103"/>
        <v>76.259030873982638</v>
      </c>
      <c r="M3221" s="39">
        <f>(VLOOKUP(DATE(2005,12,1),IGPM!A:B,2,1)/VLOOKUP(DATE(YEAR(F3221),MONTH(F3221),1),IGPM!A:B,2,1))*H3221</f>
        <v>1871.2270910402171</v>
      </c>
      <c r="N3221" s="26" t="s">
        <v>3513</v>
      </c>
      <c r="O3221" s="26" t="s">
        <v>3514</v>
      </c>
      <c r="P3221" s="25">
        <v>0</v>
      </c>
      <c r="Q3221" s="25">
        <v>6056.59</v>
      </c>
      <c r="R3221" s="25">
        <v>6689.1651421177658</v>
      </c>
      <c r="S3221" s="25">
        <v>0</v>
      </c>
      <c r="T3221" s="27">
        <v>6689.1651421177658</v>
      </c>
    </row>
    <row r="3222" spans="1:20">
      <c r="A3222" s="28" t="s">
        <v>3852</v>
      </c>
      <c r="B3222" s="22" t="s">
        <v>401</v>
      </c>
      <c r="C3222" s="22" t="s">
        <v>32</v>
      </c>
      <c r="D3222" s="22" t="s">
        <v>260</v>
      </c>
      <c r="E3222" s="22" t="s">
        <v>26</v>
      </c>
      <c r="F3222" s="23">
        <v>44469</v>
      </c>
      <c r="G3222" s="24" t="s">
        <v>27</v>
      </c>
      <c r="H3222" s="25">
        <v>6056.58</v>
      </c>
      <c r="I3222" s="25">
        <v>-3097.42</v>
      </c>
      <c r="J3222" s="25">
        <v>2959.16</v>
      </c>
      <c r="K3222" s="41">
        <f t="shared" si="104"/>
        <v>2021</v>
      </c>
      <c r="L3222" s="42">
        <f t="shared" si="103"/>
        <v>76.259151164517561</v>
      </c>
      <c r="M3222" s="39">
        <f>(VLOOKUP(DATE(2005,12,1),IGPM!A:B,2,1)/VLOOKUP(DATE(YEAR(F3222),MONTH(F3222),1),IGPM!A:B,2,1))*H3222</f>
        <v>1871.224001468212</v>
      </c>
      <c r="N3222" s="26" t="s">
        <v>3513</v>
      </c>
      <c r="O3222" s="26" t="s">
        <v>3514</v>
      </c>
      <c r="P3222" s="25">
        <v>0</v>
      </c>
      <c r="Q3222" s="25">
        <v>6056.58</v>
      </c>
      <c r="R3222" s="25">
        <v>6689.1540976766828</v>
      </c>
      <c r="S3222" s="25">
        <v>0</v>
      </c>
      <c r="T3222" s="27">
        <v>6689.1540976766828</v>
      </c>
    </row>
    <row r="3223" spans="1:20">
      <c r="A3223" s="28" t="s">
        <v>3853</v>
      </c>
      <c r="B3223" s="22" t="s">
        <v>68</v>
      </c>
      <c r="C3223" s="22" t="s">
        <v>69</v>
      </c>
      <c r="D3223" s="22" t="s">
        <v>99</v>
      </c>
      <c r="E3223" s="22" t="s">
        <v>26</v>
      </c>
      <c r="F3223" s="23">
        <v>44469</v>
      </c>
      <c r="G3223" s="24" t="s">
        <v>27</v>
      </c>
      <c r="H3223" s="25">
        <v>1113.4000000000001</v>
      </c>
      <c r="I3223" s="25">
        <v>-346.78</v>
      </c>
      <c r="J3223" s="25">
        <v>766.62000000000012</v>
      </c>
      <c r="K3223" s="41">
        <f t="shared" si="104"/>
        <v>2021</v>
      </c>
      <c r="L3223" s="42">
        <f t="shared" si="103"/>
        <v>125.21656381567567</v>
      </c>
      <c r="M3223" s="39">
        <f>(VLOOKUP(DATE(2005,12,1),IGPM!A:B,2,1)/VLOOKUP(DATE(YEAR(F3223),MONTH(F3223),1),IGPM!A:B,2,1))*H3223</f>
        <v>343.99294704845101</v>
      </c>
      <c r="N3223" s="26" t="s">
        <v>3513</v>
      </c>
      <c r="O3223" s="26" t="s">
        <v>3514</v>
      </c>
      <c r="P3223" s="25">
        <v>0</v>
      </c>
      <c r="Q3223" s="25">
        <v>1113.4000000000001</v>
      </c>
      <c r="R3223" s="25">
        <v>1229.6880702233302</v>
      </c>
      <c r="S3223" s="25">
        <v>0</v>
      </c>
      <c r="T3223" s="27">
        <v>1229.6880702233302</v>
      </c>
    </row>
    <row r="3224" spans="1:20">
      <c r="A3224" s="28" t="s">
        <v>3854</v>
      </c>
      <c r="B3224" s="22" t="s">
        <v>68</v>
      </c>
      <c r="C3224" s="22" t="s">
        <v>69</v>
      </c>
      <c r="D3224" s="22" t="s">
        <v>99</v>
      </c>
      <c r="E3224" s="22" t="s">
        <v>26</v>
      </c>
      <c r="F3224" s="23">
        <v>44469</v>
      </c>
      <c r="G3224" s="24" t="s">
        <v>27</v>
      </c>
      <c r="H3224" s="25">
        <v>1113.4000000000001</v>
      </c>
      <c r="I3224" s="25">
        <v>-346.78</v>
      </c>
      <c r="J3224" s="25">
        <v>766.62000000000012</v>
      </c>
      <c r="K3224" s="41">
        <f t="shared" si="104"/>
        <v>2021</v>
      </c>
      <c r="L3224" s="42">
        <f t="shared" si="103"/>
        <v>125.21656381567567</v>
      </c>
      <c r="M3224" s="39">
        <f>(VLOOKUP(DATE(2005,12,1),IGPM!A:B,2,1)/VLOOKUP(DATE(YEAR(F3224),MONTH(F3224),1),IGPM!A:B,2,1))*H3224</f>
        <v>343.99294704845101</v>
      </c>
      <c r="N3224" s="26" t="s">
        <v>3513</v>
      </c>
      <c r="O3224" s="26" t="s">
        <v>3514</v>
      </c>
      <c r="P3224" s="25">
        <v>0</v>
      </c>
      <c r="Q3224" s="25">
        <v>1113.4000000000001</v>
      </c>
      <c r="R3224" s="25">
        <v>1229.6880702233302</v>
      </c>
      <c r="S3224" s="25">
        <v>0</v>
      </c>
      <c r="T3224" s="27">
        <v>1229.6880702233302</v>
      </c>
    </row>
    <row r="3225" spans="1:20">
      <c r="A3225" s="28" t="s">
        <v>3855</v>
      </c>
      <c r="B3225" s="22" t="s">
        <v>68</v>
      </c>
      <c r="C3225" s="22" t="s">
        <v>69</v>
      </c>
      <c r="D3225" s="22" t="s">
        <v>99</v>
      </c>
      <c r="E3225" s="22" t="s">
        <v>26</v>
      </c>
      <c r="F3225" s="23">
        <v>44469</v>
      </c>
      <c r="G3225" s="24" t="s">
        <v>27</v>
      </c>
      <c r="H3225" s="25">
        <v>1113.72</v>
      </c>
      <c r="I3225" s="25">
        <v>-346.88</v>
      </c>
      <c r="J3225" s="25">
        <v>766.84</v>
      </c>
      <c r="K3225" s="41">
        <f t="shared" si="104"/>
        <v>2021</v>
      </c>
      <c r="L3225" s="42">
        <f t="shared" si="103"/>
        <v>125.21644372693727</v>
      </c>
      <c r="M3225" s="39">
        <f>(VLOOKUP(DATE(2005,12,1),IGPM!A:B,2,1)/VLOOKUP(DATE(YEAR(F3225),MONTH(F3225),1),IGPM!A:B,2,1))*H3225</f>
        <v>344.09181335261439</v>
      </c>
      <c r="N3225" s="26" t="s">
        <v>3513</v>
      </c>
      <c r="O3225" s="26" t="s">
        <v>3514</v>
      </c>
      <c r="P3225" s="25">
        <v>0</v>
      </c>
      <c r="Q3225" s="25">
        <v>1113.72</v>
      </c>
      <c r="R3225" s="25">
        <v>1230.0414923379983</v>
      </c>
      <c r="S3225" s="25">
        <v>0</v>
      </c>
      <c r="T3225" s="27">
        <v>1230.0414923379983</v>
      </c>
    </row>
    <row r="3226" spans="1:20">
      <c r="A3226" s="28" t="s">
        <v>3856</v>
      </c>
      <c r="B3226" s="22" t="s">
        <v>3857</v>
      </c>
      <c r="C3226" s="22" t="s">
        <v>32</v>
      </c>
      <c r="D3226" s="22" t="s">
        <v>99</v>
      </c>
      <c r="E3226" s="22" t="s">
        <v>26</v>
      </c>
      <c r="F3226" s="23">
        <v>44469</v>
      </c>
      <c r="G3226" s="24" t="s">
        <v>27</v>
      </c>
      <c r="H3226" s="25">
        <v>270956.33</v>
      </c>
      <c r="I3226" s="25">
        <v>-53909.35</v>
      </c>
      <c r="J3226" s="25">
        <v>217046.98</v>
      </c>
      <c r="K3226" s="41">
        <f t="shared" si="104"/>
        <v>2021</v>
      </c>
      <c r="L3226" s="42">
        <f t="shared" si="103"/>
        <v>196.01974184441104</v>
      </c>
      <c r="M3226" s="39">
        <f>(VLOOKUP(DATE(2005,12,1),IGPM!A:B,2,1)/VLOOKUP(DATE(YEAR(F3226),MONTH(F3226),1),IGPM!A:B,2,1))*H3226</f>
        <v>83713.90917741388</v>
      </c>
      <c r="N3226" s="26" t="s">
        <v>3513</v>
      </c>
      <c r="O3226" s="26" t="s">
        <v>3514</v>
      </c>
      <c r="P3226" s="25">
        <v>0</v>
      </c>
      <c r="Q3226" s="25">
        <v>270956.33</v>
      </c>
      <c r="R3226" s="25">
        <v>299256.12228533853</v>
      </c>
      <c r="S3226" s="25">
        <v>0</v>
      </c>
      <c r="T3226" s="27">
        <v>299256.12228533853</v>
      </c>
    </row>
    <row r="3227" spans="1:20">
      <c r="A3227" s="28" t="s">
        <v>3858</v>
      </c>
      <c r="B3227" s="22" t="s">
        <v>3857</v>
      </c>
      <c r="C3227" s="22" t="s">
        <v>32</v>
      </c>
      <c r="D3227" s="22" t="s">
        <v>105</v>
      </c>
      <c r="E3227" s="22" t="s">
        <v>26</v>
      </c>
      <c r="F3227" s="23">
        <v>44469</v>
      </c>
      <c r="G3227" s="24" t="s">
        <v>27</v>
      </c>
      <c r="H3227" s="25">
        <v>449289.09</v>
      </c>
      <c r="I3227" s="25">
        <v>-89390.34</v>
      </c>
      <c r="J3227" s="25">
        <v>359898.75</v>
      </c>
      <c r="K3227" s="41">
        <f t="shared" si="104"/>
        <v>2021</v>
      </c>
      <c r="L3227" s="42">
        <f t="shared" si="103"/>
        <v>196.01977696918925</v>
      </c>
      <c r="M3227" s="39">
        <f>(VLOOKUP(DATE(2005,12,1),IGPM!A:B,2,1)/VLOOKUP(DATE(YEAR(F3227),MONTH(F3227),1),IGPM!A:B,2,1))*H3227</f>
        <v>138811.09946633442</v>
      </c>
      <c r="N3227" s="26" t="s">
        <v>3513</v>
      </c>
      <c r="O3227" s="26" t="s">
        <v>3514</v>
      </c>
      <c r="P3227" s="25">
        <v>0</v>
      </c>
      <c r="Q3227" s="25">
        <v>449289.09</v>
      </c>
      <c r="R3227" s="25">
        <v>496214.68839096121</v>
      </c>
      <c r="S3227" s="25">
        <v>0</v>
      </c>
      <c r="T3227" s="27">
        <v>496214.68839096121</v>
      </c>
    </row>
    <row r="3228" spans="1:20">
      <c r="A3228" s="28" t="s">
        <v>3859</v>
      </c>
      <c r="B3228" s="22" t="s">
        <v>3860</v>
      </c>
      <c r="C3228" s="22" t="s">
        <v>3861</v>
      </c>
      <c r="D3228" s="22" t="s">
        <v>95</v>
      </c>
      <c r="E3228" s="22" t="s">
        <v>26</v>
      </c>
      <c r="F3228" s="23">
        <v>44561</v>
      </c>
      <c r="G3228" s="24" t="s">
        <v>27</v>
      </c>
      <c r="H3228" s="25">
        <v>364815.45</v>
      </c>
      <c r="I3228" s="25">
        <v>-55033.47</v>
      </c>
      <c r="J3228" s="25">
        <v>309781.98</v>
      </c>
      <c r="K3228" s="41">
        <f t="shared" si="104"/>
        <v>2021</v>
      </c>
      <c r="L3228" s="42">
        <f t="shared" si="103"/>
        <v>238.64306939031817</v>
      </c>
      <c r="M3228" s="39">
        <f>(VLOOKUP(DATE(2005,12,1),IGPM!A:B,2,1)/VLOOKUP(DATE(YEAR(F3228),MONTH(F3228),1),IGPM!A:B,2,1))*H3228</f>
        <v>111005.17411879147</v>
      </c>
      <c r="N3228" s="26" t="s">
        <v>3513</v>
      </c>
      <c r="O3228" s="26" t="s">
        <v>3514</v>
      </c>
      <c r="P3228" s="25">
        <v>0</v>
      </c>
      <c r="Q3228" s="25">
        <v>364815.45</v>
      </c>
      <c r="R3228" s="25">
        <v>396815.51473122311</v>
      </c>
      <c r="S3228" s="25">
        <v>0</v>
      </c>
      <c r="T3228" s="27">
        <v>396815.51473122311</v>
      </c>
    </row>
    <row r="3229" spans="1:20">
      <c r="A3229" s="28" t="s">
        <v>3862</v>
      </c>
      <c r="B3229" s="22" t="s">
        <v>3860</v>
      </c>
      <c r="C3229" s="22" t="s">
        <v>3861</v>
      </c>
      <c r="D3229" s="22" t="s">
        <v>260</v>
      </c>
      <c r="E3229" s="22" t="s">
        <v>26</v>
      </c>
      <c r="F3229" s="23">
        <v>44561</v>
      </c>
      <c r="G3229" s="24" t="s">
        <v>27</v>
      </c>
      <c r="H3229" s="25">
        <v>5093979.88</v>
      </c>
      <c r="I3229" s="25">
        <v>-768441.52</v>
      </c>
      <c r="J3229" s="25">
        <v>4325538.3599999994</v>
      </c>
      <c r="K3229" s="41">
        <f t="shared" si="104"/>
        <v>2021</v>
      </c>
      <c r="L3229" s="42">
        <f t="shared" si="103"/>
        <v>238.64311194428939</v>
      </c>
      <c r="M3229" s="39">
        <f>(VLOOKUP(DATE(2005,12,1),IGPM!A:B,2,1)/VLOOKUP(DATE(YEAR(F3229),MONTH(F3229),1),IGPM!A:B,2,1))*H3229</f>
        <v>1549984.0358653136</v>
      </c>
      <c r="N3229" s="26" t="s">
        <v>3513</v>
      </c>
      <c r="O3229" s="26" t="s">
        <v>3514</v>
      </c>
      <c r="P3229" s="25">
        <v>0</v>
      </c>
      <c r="Q3229" s="25">
        <v>5093979.88</v>
      </c>
      <c r="R3229" s="25">
        <v>5540802.2004350256</v>
      </c>
      <c r="S3229" s="25">
        <v>0</v>
      </c>
      <c r="T3229" s="27">
        <v>5540802.2004350256</v>
      </c>
    </row>
    <row r="3230" spans="1:20">
      <c r="A3230" s="28" t="s">
        <v>3863</v>
      </c>
      <c r="B3230" s="22" t="s">
        <v>3860</v>
      </c>
      <c r="C3230" s="22" t="s">
        <v>3861</v>
      </c>
      <c r="D3230" s="22" t="s">
        <v>99</v>
      </c>
      <c r="E3230" s="22" t="s">
        <v>26</v>
      </c>
      <c r="F3230" s="23">
        <v>44561</v>
      </c>
      <c r="G3230" s="24" t="s">
        <v>27</v>
      </c>
      <c r="H3230" s="25">
        <v>15189857.800000001</v>
      </c>
      <c r="I3230" s="25">
        <v>-2291433.77</v>
      </c>
      <c r="J3230" s="25">
        <v>12898424.030000001</v>
      </c>
      <c r="K3230" s="41">
        <f t="shared" si="104"/>
        <v>2021</v>
      </c>
      <c r="L3230" s="42">
        <f t="shared" si="103"/>
        <v>238.64310981154833</v>
      </c>
      <c r="M3230" s="39">
        <f>(VLOOKUP(DATE(2005,12,1),IGPM!A:B,2,1)/VLOOKUP(DATE(YEAR(F3230),MONTH(F3230),1),IGPM!A:B,2,1))*H3230</f>
        <v>4621933.6651687389</v>
      </c>
      <c r="N3230" s="26" t="s">
        <v>3513</v>
      </c>
      <c r="O3230" s="26" t="s">
        <v>3514</v>
      </c>
      <c r="P3230" s="25">
        <v>0</v>
      </c>
      <c r="Q3230" s="25">
        <v>15189857.800000001</v>
      </c>
      <c r="R3230" s="25">
        <v>16522247.732657934</v>
      </c>
      <c r="S3230" s="25">
        <v>0</v>
      </c>
      <c r="T3230" s="27">
        <v>16522247.732657934</v>
      </c>
    </row>
    <row r="3231" spans="1:20">
      <c r="A3231" s="28" t="s">
        <v>3864</v>
      </c>
      <c r="B3231" s="22" t="s">
        <v>3860</v>
      </c>
      <c r="C3231" s="22" t="s">
        <v>3861</v>
      </c>
      <c r="D3231" s="22" t="s">
        <v>25</v>
      </c>
      <c r="E3231" s="22" t="s">
        <v>26</v>
      </c>
      <c r="F3231" s="23">
        <v>44561</v>
      </c>
      <c r="G3231" s="24" t="s">
        <v>27</v>
      </c>
      <c r="H3231" s="25">
        <v>21985100.699999999</v>
      </c>
      <c r="I3231" s="25">
        <v>-3580775.82</v>
      </c>
      <c r="J3231" s="25">
        <v>18404324.879999999</v>
      </c>
      <c r="K3231" s="41">
        <f t="shared" si="104"/>
        <v>2021</v>
      </c>
      <c r="L3231" s="42">
        <f t="shared" si="103"/>
        <v>221.03132532882213</v>
      </c>
      <c r="M3231" s="39">
        <f>(VLOOKUP(DATE(2005,12,1),IGPM!A:B,2,1)/VLOOKUP(DATE(YEAR(F3231),MONTH(F3231),1),IGPM!A:B,2,1))*H3231</f>
        <v>6689573.9509460581</v>
      </c>
      <c r="N3231" s="26" t="s">
        <v>3513</v>
      </c>
      <c r="O3231" s="26" t="s">
        <v>3514</v>
      </c>
      <c r="P3231" s="25">
        <v>0</v>
      </c>
      <c r="Q3231" s="25">
        <v>21985100.699999999</v>
      </c>
      <c r="R3231" s="25">
        <v>23913540.533133321</v>
      </c>
      <c r="S3231" s="25">
        <v>0</v>
      </c>
      <c r="T3231" s="27">
        <v>23913540.533133321</v>
      </c>
    </row>
    <row r="3232" spans="1:20">
      <c r="A3232" s="28" t="s">
        <v>3865</v>
      </c>
      <c r="B3232" s="22" t="s">
        <v>3860</v>
      </c>
      <c r="C3232" s="22" t="s">
        <v>3861</v>
      </c>
      <c r="D3232" s="22" t="s">
        <v>33</v>
      </c>
      <c r="E3232" s="22" t="s">
        <v>26</v>
      </c>
      <c r="F3232" s="23">
        <v>44561</v>
      </c>
      <c r="G3232" s="24" t="s">
        <v>27</v>
      </c>
      <c r="H3232" s="25">
        <v>779588.85</v>
      </c>
      <c r="I3232" s="25">
        <v>-162483.60999999999</v>
      </c>
      <c r="J3232" s="25">
        <v>617105.24</v>
      </c>
      <c r="K3232" s="41">
        <f t="shared" si="104"/>
        <v>2021</v>
      </c>
      <c r="L3232" s="42">
        <f t="shared" si="103"/>
        <v>172.72633590551072</v>
      </c>
      <c r="M3232" s="39">
        <f>(VLOOKUP(DATE(2005,12,1),IGPM!A:B,2,1)/VLOOKUP(DATE(YEAR(F3232),MONTH(F3232),1),IGPM!A:B,2,1))*H3232</f>
        <v>237211.43398756388</v>
      </c>
      <c r="N3232" s="26" t="s">
        <v>3513</v>
      </c>
      <c r="O3232" s="26" t="s">
        <v>3514</v>
      </c>
      <c r="P3232" s="25">
        <v>0</v>
      </c>
      <c r="Q3232" s="25">
        <v>779588.85</v>
      </c>
      <c r="R3232" s="25">
        <v>847971.07905235991</v>
      </c>
      <c r="S3232" s="25">
        <v>0</v>
      </c>
      <c r="T3232" s="27">
        <v>847971.07905235991</v>
      </c>
    </row>
    <row r="3233" spans="1:20">
      <c r="A3233" s="28" t="s">
        <v>3866</v>
      </c>
      <c r="B3233" s="22" t="s">
        <v>3860</v>
      </c>
      <c r="C3233" s="22" t="s">
        <v>3861</v>
      </c>
      <c r="D3233" s="22" t="s">
        <v>33</v>
      </c>
      <c r="E3233" s="22" t="s">
        <v>26</v>
      </c>
      <c r="F3233" s="23">
        <v>44561</v>
      </c>
      <c r="G3233" s="24" t="s">
        <v>27</v>
      </c>
      <c r="H3233" s="25">
        <v>779588.84</v>
      </c>
      <c r="I3233" s="25">
        <v>-162483.60999999999</v>
      </c>
      <c r="J3233" s="25">
        <v>617105.23</v>
      </c>
      <c r="K3233" s="41">
        <f t="shared" si="104"/>
        <v>2021</v>
      </c>
      <c r="L3233" s="42">
        <f t="shared" si="103"/>
        <v>172.72633368990265</v>
      </c>
      <c r="M3233" s="39">
        <f>(VLOOKUP(DATE(2005,12,1),IGPM!A:B,2,1)/VLOOKUP(DATE(YEAR(F3233),MONTH(F3233),1),IGPM!A:B,2,1))*H3233</f>
        <v>237211.43094478775</v>
      </c>
      <c r="N3233" s="26" t="s">
        <v>3513</v>
      </c>
      <c r="O3233" s="26" t="s">
        <v>3514</v>
      </c>
      <c r="P3233" s="25">
        <v>0</v>
      </c>
      <c r="Q3233" s="25">
        <v>779588.84</v>
      </c>
      <c r="R3233" s="25">
        <v>847971.06817520235</v>
      </c>
      <c r="S3233" s="25">
        <v>0</v>
      </c>
      <c r="T3233" s="27">
        <v>847971.06817520235</v>
      </c>
    </row>
    <row r="3234" spans="1:20">
      <c r="A3234" s="28" t="s">
        <v>3867</v>
      </c>
      <c r="B3234" s="22" t="s">
        <v>3868</v>
      </c>
      <c r="C3234" s="22" t="s">
        <v>91</v>
      </c>
      <c r="D3234" s="22" t="s">
        <v>95</v>
      </c>
      <c r="E3234" s="22" t="s">
        <v>26</v>
      </c>
      <c r="F3234" s="23">
        <v>44651</v>
      </c>
      <c r="G3234" s="24" t="s">
        <v>3869</v>
      </c>
      <c r="H3234" s="25">
        <v>357233.27</v>
      </c>
      <c r="I3234" s="25">
        <v>-54588.45</v>
      </c>
      <c r="J3234" s="25">
        <v>302644.82</v>
      </c>
      <c r="K3234" s="41">
        <f t="shared" si="104"/>
        <v>2022</v>
      </c>
      <c r="L3234" s="42">
        <f t="shared" si="103"/>
        <v>215.95590111094924</v>
      </c>
      <c r="M3234" s="39">
        <f>(VLOOKUP(DATE(2005,12,1),IGPM!A:B,2,1)/VLOOKUP(DATE(YEAR(F3234),MONTH(F3234),1),IGPM!A:B,2,1))*H3234</f>
        <v>103042.39201529509</v>
      </c>
      <c r="N3234" s="26" t="s">
        <v>3513</v>
      </c>
      <c r="O3234" s="26" t="s">
        <v>3514</v>
      </c>
      <c r="P3234" s="25">
        <v>0</v>
      </c>
      <c r="Q3234" s="25">
        <v>357233.27</v>
      </c>
      <c r="R3234" s="25">
        <v>368350.57600944705</v>
      </c>
      <c r="S3234" s="25">
        <v>0</v>
      </c>
      <c r="T3234" s="27">
        <v>368350.57600944705</v>
      </c>
    </row>
    <row r="3235" spans="1:20">
      <c r="A3235" s="28" t="s">
        <v>3870</v>
      </c>
      <c r="B3235" s="22" t="s">
        <v>3868</v>
      </c>
      <c r="C3235" s="22" t="s">
        <v>91</v>
      </c>
      <c r="D3235" s="22" t="s">
        <v>260</v>
      </c>
      <c r="E3235" s="22" t="s">
        <v>26</v>
      </c>
      <c r="F3235" s="23">
        <v>44651</v>
      </c>
      <c r="G3235" s="24" t="s">
        <v>3869</v>
      </c>
      <c r="H3235" s="25">
        <v>234620.74</v>
      </c>
      <c r="I3235" s="25">
        <v>-35852.160000000003</v>
      </c>
      <c r="J3235" s="25">
        <v>198768.58</v>
      </c>
      <c r="K3235" s="41">
        <f t="shared" si="104"/>
        <v>2022</v>
      </c>
      <c r="L3235" s="42">
        <f t="shared" si="103"/>
        <v>215.95587044127882</v>
      </c>
      <c r="M3235" s="39">
        <f>(VLOOKUP(DATE(2005,12,1),IGPM!A:B,2,1)/VLOOKUP(DATE(YEAR(F3235),MONTH(F3235),1),IGPM!A:B,2,1))*H3235</f>
        <v>67675.337926947919</v>
      </c>
      <c r="N3235" s="26" t="s">
        <v>3513</v>
      </c>
      <c r="O3235" s="26" t="s">
        <v>3514</v>
      </c>
      <c r="P3235" s="25">
        <v>0</v>
      </c>
      <c r="Q3235" s="25">
        <v>234620.74</v>
      </c>
      <c r="R3235" s="25">
        <v>241922.27314875432</v>
      </c>
      <c r="S3235" s="25">
        <v>0</v>
      </c>
      <c r="T3235" s="27">
        <v>241922.27314875432</v>
      </c>
    </row>
    <row r="3236" spans="1:20">
      <c r="A3236" s="28" t="s">
        <v>3871</v>
      </c>
      <c r="B3236" s="22" t="s">
        <v>3872</v>
      </c>
      <c r="C3236" s="22" t="s">
        <v>32</v>
      </c>
      <c r="D3236" s="22" t="s">
        <v>99</v>
      </c>
      <c r="E3236" s="22" t="s">
        <v>26</v>
      </c>
      <c r="F3236" s="23">
        <v>44651</v>
      </c>
      <c r="G3236" s="24" t="s">
        <v>27</v>
      </c>
      <c r="H3236" s="25">
        <v>1863019.77</v>
      </c>
      <c r="I3236" s="25">
        <v>-285589.76000000001</v>
      </c>
      <c r="J3236" s="25">
        <v>1577430.01</v>
      </c>
      <c r="K3236" s="41">
        <f t="shared" si="104"/>
        <v>2022</v>
      </c>
      <c r="L3236" s="42">
        <f t="shared" si="103"/>
        <v>215.27260784840465</v>
      </c>
      <c r="M3236" s="39">
        <f>(VLOOKUP(DATE(2005,12,1),IGPM!A:B,2,1)/VLOOKUP(DATE(YEAR(F3236),MONTH(F3236),1),IGPM!A:B,2,1))*H3236</f>
        <v>537379.9967527797</v>
      </c>
      <c r="N3236" s="26" t="s">
        <v>3513</v>
      </c>
      <c r="O3236" s="26" t="s">
        <v>3514</v>
      </c>
      <c r="P3236" s="25">
        <v>0</v>
      </c>
      <c r="Q3236" s="25">
        <v>1863019.77</v>
      </c>
      <c r="R3236" s="25">
        <v>1920998.022934671</v>
      </c>
      <c r="S3236" s="25">
        <v>0</v>
      </c>
      <c r="T3236" s="27">
        <v>1920998.022934671</v>
      </c>
    </row>
    <row r="3237" spans="1:20">
      <c r="A3237" s="28" t="s">
        <v>3873</v>
      </c>
      <c r="B3237" s="22" t="s">
        <v>3868</v>
      </c>
      <c r="C3237" s="22" t="s">
        <v>91</v>
      </c>
      <c r="D3237" s="22" t="s">
        <v>99</v>
      </c>
      <c r="E3237" s="22" t="s">
        <v>26</v>
      </c>
      <c r="F3237" s="23">
        <v>44651</v>
      </c>
      <c r="G3237" s="24" t="s">
        <v>3869</v>
      </c>
      <c r="H3237" s="25">
        <v>338075.17</v>
      </c>
      <c r="I3237" s="25">
        <v>-51660.93</v>
      </c>
      <c r="J3237" s="25">
        <v>286414.24</v>
      </c>
      <c r="K3237" s="41">
        <f t="shared" si="104"/>
        <v>2022</v>
      </c>
      <c r="L3237" s="42">
        <f t="shared" si="103"/>
        <v>215.955860841065</v>
      </c>
      <c r="M3237" s="39">
        <f>(VLOOKUP(DATE(2005,12,1),IGPM!A:B,2,1)/VLOOKUP(DATE(YEAR(F3237),MONTH(F3237),1),IGPM!A:B,2,1))*H3237</f>
        <v>97516.320912040275</v>
      </c>
      <c r="N3237" s="26" t="s">
        <v>3513</v>
      </c>
      <c r="O3237" s="26" t="s">
        <v>3514</v>
      </c>
      <c r="P3237" s="25">
        <v>0</v>
      </c>
      <c r="Q3237" s="25">
        <v>338075.17</v>
      </c>
      <c r="R3237" s="25">
        <v>348596.26485515106</v>
      </c>
      <c r="S3237" s="25">
        <v>0</v>
      </c>
      <c r="T3237" s="27">
        <v>348596.26485515106</v>
      </c>
    </row>
    <row r="3238" spans="1:20">
      <c r="A3238" s="28" t="s">
        <v>3874</v>
      </c>
      <c r="B3238" s="22" t="s">
        <v>3875</v>
      </c>
      <c r="C3238" s="22" t="s">
        <v>69</v>
      </c>
      <c r="D3238" s="22" t="s">
        <v>105</v>
      </c>
      <c r="E3238" s="22" t="s">
        <v>26</v>
      </c>
      <c r="F3238" s="23">
        <v>44651</v>
      </c>
      <c r="G3238" s="24" t="s">
        <v>27</v>
      </c>
      <c r="H3238" s="25">
        <v>579.32000000000005</v>
      </c>
      <c r="I3238" s="25">
        <v>-65.709999999999994</v>
      </c>
      <c r="J3238" s="25">
        <v>513.61</v>
      </c>
      <c r="K3238" s="41">
        <f t="shared" si="104"/>
        <v>2022</v>
      </c>
      <c r="L3238" s="42">
        <f t="shared" si="103"/>
        <v>290.9383655455789</v>
      </c>
      <c r="M3238" s="39">
        <f>(VLOOKUP(DATE(2005,12,1),IGPM!A:B,2,1)/VLOOKUP(DATE(YEAR(F3238),MONTH(F3238),1),IGPM!A:B,2,1))*H3238</f>
        <v>167.10234895618976</v>
      </c>
      <c r="N3238" s="26" t="s">
        <v>3513</v>
      </c>
      <c r="O3238" s="26" t="s">
        <v>3514</v>
      </c>
      <c r="P3238" s="25">
        <v>0</v>
      </c>
      <c r="Q3238" s="25">
        <v>579.32000000000005</v>
      </c>
      <c r="R3238" s="25">
        <v>597.34877351651176</v>
      </c>
      <c r="S3238" s="25">
        <v>0</v>
      </c>
      <c r="T3238" s="27">
        <v>597.34877351651176</v>
      </c>
    </row>
    <row r="3239" spans="1:20">
      <c r="A3239" s="28" t="s">
        <v>3876</v>
      </c>
      <c r="B3239" s="22" t="s">
        <v>3877</v>
      </c>
      <c r="C3239" s="22" t="s">
        <v>32</v>
      </c>
      <c r="D3239" s="22" t="s">
        <v>105</v>
      </c>
      <c r="E3239" s="22" t="s">
        <v>26</v>
      </c>
      <c r="F3239" s="23">
        <v>44651</v>
      </c>
      <c r="G3239" s="24" t="s">
        <v>27</v>
      </c>
      <c r="H3239" s="25">
        <v>27365.47</v>
      </c>
      <c r="I3239" s="25">
        <v>-3103.72</v>
      </c>
      <c r="J3239" s="25">
        <v>24261.75</v>
      </c>
      <c r="K3239" s="41">
        <f t="shared" si="104"/>
        <v>2022</v>
      </c>
      <c r="L3239" s="42">
        <f t="shared" si="103"/>
        <v>290.96068910855348</v>
      </c>
      <c r="M3239" s="39">
        <f>(VLOOKUP(DATE(2005,12,1),IGPM!A:B,2,1)/VLOOKUP(DATE(YEAR(F3239),MONTH(F3239),1),IGPM!A:B,2,1))*H3239</f>
        <v>7893.451490178385</v>
      </c>
      <c r="N3239" s="26" t="s">
        <v>3513</v>
      </c>
      <c r="O3239" s="26" t="s">
        <v>3514</v>
      </c>
      <c r="P3239" s="25">
        <v>0</v>
      </c>
      <c r="Q3239" s="25">
        <v>27365.47</v>
      </c>
      <c r="R3239" s="25">
        <v>28217.099256374531</v>
      </c>
      <c r="S3239" s="25">
        <v>0</v>
      </c>
      <c r="T3239" s="27">
        <v>28217.099256374531</v>
      </c>
    </row>
    <row r="3240" spans="1:20">
      <c r="A3240" s="28" t="s">
        <v>3878</v>
      </c>
      <c r="B3240" s="22" t="s">
        <v>3877</v>
      </c>
      <c r="C3240" s="22" t="s">
        <v>32</v>
      </c>
      <c r="D3240" s="22" t="s">
        <v>105</v>
      </c>
      <c r="E3240" s="22" t="s">
        <v>26</v>
      </c>
      <c r="F3240" s="23">
        <v>44651</v>
      </c>
      <c r="G3240" s="24" t="s">
        <v>27</v>
      </c>
      <c r="H3240" s="25">
        <v>2000.4</v>
      </c>
      <c r="I3240" s="25">
        <v>-226.87</v>
      </c>
      <c r="J3240" s="25">
        <v>1773.5300000000002</v>
      </c>
      <c r="K3240" s="41">
        <f t="shared" si="104"/>
        <v>2022</v>
      </c>
      <c r="L3240" s="42">
        <f t="shared" si="103"/>
        <v>290.97368537047663</v>
      </c>
      <c r="M3240" s="39">
        <f>(VLOOKUP(DATE(2005,12,1),IGPM!A:B,2,1)/VLOOKUP(DATE(YEAR(F3240),MONTH(F3240),1),IGPM!A:B,2,1))*H3240</f>
        <v>577.00673004895737</v>
      </c>
      <c r="N3240" s="26" t="s">
        <v>3513</v>
      </c>
      <c r="O3240" s="26" t="s">
        <v>3514</v>
      </c>
      <c r="P3240" s="25">
        <v>0</v>
      </c>
      <c r="Q3240" s="25">
        <v>2000.4</v>
      </c>
      <c r="R3240" s="25">
        <v>2062.6536051619655</v>
      </c>
      <c r="S3240" s="25">
        <v>0</v>
      </c>
      <c r="T3240" s="27">
        <v>2062.6536051619655</v>
      </c>
    </row>
    <row r="3241" spans="1:20">
      <c r="A3241" s="28" t="s">
        <v>3879</v>
      </c>
      <c r="B3241" s="22" t="s">
        <v>3877</v>
      </c>
      <c r="C3241" s="22" t="s">
        <v>32</v>
      </c>
      <c r="D3241" s="22" t="s">
        <v>105</v>
      </c>
      <c r="E3241" s="22" t="s">
        <v>26</v>
      </c>
      <c r="F3241" s="23">
        <v>44651</v>
      </c>
      <c r="G3241" s="24" t="s">
        <v>27</v>
      </c>
      <c r="H3241" s="25">
        <v>3500.37</v>
      </c>
      <c r="I3241" s="25">
        <v>-397</v>
      </c>
      <c r="J3241" s="25">
        <v>3103.37</v>
      </c>
      <c r="K3241" s="41">
        <f t="shared" si="104"/>
        <v>2022</v>
      </c>
      <c r="L3241" s="42">
        <f t="shared" si="103"/>
        <v>290.96274559193955</v>
      </c>
      <c r="M3241" s="39">
        <f>(VLOOKUP(DATE(2005,12,1),IGPM!A:B,2,1)/VLOOKUP(DATE(YEAR(F3241),MONTH(F3241),1),IGPM!A:B,2,1))*H3241</f>
        <v>1009.6665905126318</v>
      </c>
      <c r="N3241" s="26" t="s">
        <v>3513</v>
      </c>
      <c r="O3241" s="26" t="s">
        <v>3514</v>
      </c>
      <c r="P3241" s="25">
        <v>0</v>
      </c>
      <c r="Q3241" s="25">
        <v>3500.37</v>
      </c>
      <c r="R3241" s="25">
        <v>3609.3035392425459</v>
      </c>
      <c r="S3241" s="25">
        <v>0</v>
      </c>
      <c r="T3241" s="27">
        <v>3609.3035392425459</v>
      </c>
    </row>
    <row r="3242" spans="1:20">
      <c r="A3242" s="28" t="s">
        <v>3880</v>
      </c>
      <c r="B3242" s="22" t="s">
        <v>3875</v>
      </c>
      <c r="C3242" s="22" t="s">
        <v>69</v>
      </c>
      <c r="D3242" s="22" t="s">
        <v>105</v>
      </c>
      <c r="E3242" s="22" t="s">
        <v>26</v>
      </c>
      <c r="F3242" s="23">
        <v>44651</v>
      </c>
      <c r="G3242" s="24" t="s">
        <v>27</v>
      </c>
      <c r="H3242" s="25">
        <v>579.32000000000005</v>
      </c>
      <c r="I3242" s="25">
        <v>-65.709999999999994</v>
      </c>
      <c r="J3242" s="25">
        <v>513.61</v>
      </c>
      <c r="K3242" s="41">
        <f t="shared" si="104"/>
        <v>2022</v>
      </c>
      <c r="L3242" s="42">
        <f t="shared" si="103"/>
        <v>290.9383655455789</v>
      </c>
      <c r="M3242" s="39">
        <f>(VLOOKUP(DATE(2005,12,1),IGPM!A:B,2,1)/VLOOKUP(DATE(YEAR(F3242),MONTH(F3242),1),IGPM!A:B,2,1))*H3242</f>
        <v>167.10234895618976</v>
      </c>
      <c r="N3242" s="26" t="s">
        <v>3513</v>
      </c>
      <c r="O3242" s="26" t="s">
        <v>3514</v>
      </c>
      <c r="P3242" s="25">
        <v>0</v>
      </c>
      <c r="Q3242" s="25">
        <v>579.32000000000005</v>
      </c>
      <c r="R3242" s="25">
        <v>597.34877351651176</v>
      </c>
      <c r="S3242" s="25">
        <v>0</v>
      </c>
      <c r="T3242" s="27">
        <v>597.34877351651176</v>
      </c>
    </row>
    <row r="3243" spans="1:20">
      <c r="A3243" s="28" t="s">
        <v>3881</v>
      </c>
      <c r="B3243" s="22" t="s">
        <v>3877</v>
      </c>
      <c r="C3243" s="22" t="s">
        <v>32</v>
      </c>
      <c r="D3243" s="22" t="s">
        <v>105</v>
      </c>
      <c r="E3243" s="22" t="s">
        <v>26</v>
      </c>
      <c r="F3243" s="23">
        <v>44651</v>
      </c>
      <c r="G3243" s="24" t="s">
        <v>27</v>
      </c>
      <c r="H3243" s="25">
        <v>27365.47</v>
      </c>
      <c r="I3243" s="25">
        <v>-3103.72</v>
      </c>
      <c r="J3243" s="25">
        <v>24261.75</v>
      </c>
      <c r="K3243" s="41">
        <f t="shared" si="104"/>
        <v>2022</v>
      </c>
      <c r="L3243" s="42">
        <f t="shared" si="103"/>
        <v>290.96068910855348</v>
      </c>
      <c r="M3243" s="39">
        <f>(VLOOKUP(DATE(2005,12,1),IGPM!A:B,2,1)/VLOOKUP(DATE(YEAR(F3243),MONTH(F3243),1),IGPM!A:B,2,1))*H3243</f>
        <v>7893.451490178385</v>
      </c>
      <c r="N3243" s="26" t="s">
        <v>3513</v>
      </c>
      <c r="O3243" s="26" t="s">
        <v>3514</v>
      </c>
      <c r="P3243" s="25">
        <v>0</v>
      </c>
      <c r="Q3243" s="25">
        <v>27365.47</v>
      </c>
      <c r="R3243" s="25">
        <v>28217.099256374531</v>
      </c>
      <c r="S3243" s="25">
        <v>0</v>
      </c>
      <c r="T3243" s="27">
        <v>28217.099256374531</v>
      </c>
    </row>
    <row r="3244" spans="1:20">
      <c r="A3244" s="28" t="s">
        <v>3882</v>
      </c>
      <c r="B3244" s="22" t="s">
        <v>3877</v>
      </c>
      <c r="C3244" s="22" t="s">
        <v>32</v>
      </c>
      <c r="D3244" s="22" t="s">
        <v>105</v>
      </c>
      <c r="E3244" s="22" t="s">
        <v>26</v>
      </c>
      <c r="F3244" s="23">
        <v>44651</v>
      </c>
      <c r="G3244" s="24" t="s">
        <v>27</v>
      </c>
      <c r="H3244" s="25">
        <v>2000.4</v>
      </c>
      <c r="I3244" s="25">
        <v>-226.87</v>
      </c>
      <c r="J3244" s="25">
        <v>1773.5300000000002</v>
      </c>
      <c r="K3244" s="41">
        <f t="shared" si="104"/>
        <v>2022</v>
      </c>
      <c r="L3244" s="42">
        <f t="shared" si="103"/>
        <v>290.97368537047663</v>
      </c>
      <c r="M3244" s="39">
        <f>(VLOOKUP(DATE(2005,12,1),IGPM!A:B,2,1)/VLOOKUP(DATE(YEAR(F3244),MONTH(F3244),1),IGPM!A:B,2,1))*H3244</f>
        <v>577.00673004895737</v>
      </c>
      <c r="N3244" s="26" t="s">
        <v>3513</v>
      </c>
      <c r="O3244" s="26" t="s">
        <v>3514</v>
      </c>
      <c r="P3244" s="25">
        <v>0</v>
      </c>
      <c r="Q3244" s="25">
        <v>2000.4</v>
      </c>
      <c r="R3244" s="25">
        <v>2062.6536051619655</v>
      </c>
      <c r="S3244" s="25">
        <v>0</v>
      </c>
      <c r="T3244" s="27">
        <v>2062.6536051619655</v>
      </c>
    </row>
    <row r="3245" spans="1:20">
      <c r="A3245" s="28" t="s">
        <v>3883</v>
      </c>
      <c r="B3245" s="22" t="s">
        <v>3877</v>
      </c>
      <c r="C3245" s="22" t="s">
        <v>32</v>
      </c>
      <c r="D3245" s="22" t="s">
        <v>105</v>
      </c>
      <c r="E3245" s="22" t="s">
        <v>26</v>
      </c>
      <c r="F3245" s="23">
        <v>44651</v>
      </c>
      <c r="G3245" s="24" t="s">
        <v>27</v>
      </c>
      <c r="H3245" s="25">
        <v>3500.37</v>
      </c>
      <c r="I3245" s="25">
        <v>-397</v>
      </c>
      <c r="J3245" s="25">
        <v>3103.37</v>
      </c>
      <c r="K3245" s="41">
        <f t="shared" si="104"/>
        <v>2022</v>
      </c>
      <c r="L3245" s="42">
        <f t="shared" si="103"/>
        <v>290.96274559193955</v>
      </c>
      <c r="M3245" s="39">
        <f>(VLOOKUP(DATE(2005,12,1),IGPM!A:B,2,1)/VLOOKUP(DATE(YEAR(F3245),MONTH(F3245),1),IGPM!A:B,2,1))*H3245</f>
        <v>1009.6665905126318</v>
      </c>
      <c r="N3245" s="26" t="s">
        <v>3513</v>
      </c>
      <c r="O3245" s="26" t="s">
        <v>3514</v>
      </c>
      <c r="P3245" s="25">
        <v>0</v>
      </c>
      <c r="Q3245" s="25">
        <v>3500.37</v>
      </c>
      <c r="R3245" s="25">
        <v>3609.3035392425459</v>
      </c>
      <c r="S3245" s="25">
        <v>0</v>
      </c>
      <c r="T3245" s="27">
        <v>3609.3035392425459</v>
      </c>
    </row>
    <row r="3246" spans="1:20">
      <c r="A3246" s="28" t="s">
        <v>3884</v>
      </c>
      <c r="B3246" s="22" t="s">
        <v>3875</v>
      </c>
      <c r="C3246" s="22" t="s">
        <v>69</v>
      </c>
      <c r="D3246" s="22" t="s">
        <v>105</v>
      </c>
      <c r="E3246" s="22" t="s">
        <v>26</v>
      </c>
      <c r="F3246" s="23">
        <v>44651</v>
      </c>
      <c r="G3246" s="24" t="s">
        <v>27</v>
      </c>
      <c r="H3246" s="25">
        <v>579.32000000000005</v>
      </c>
      <c r="I3246" s="25">
        <v>-65.709999999999994</v>
      </c>
      <c r="J3246" s="25">
        <v>513.61</v>
      </c>
      <c r="K3246" s="41">
        <f t="shared" si="104"/>
        <v>2022</v>
      </c>
      <c r="L3246" s="42">
        <f t="shared" si="103"/>
        <v>290.9383655455789</v>
      </c>
      <c r="M3246" s="39">
        <f>(VLOOKUP(DATE(2005,12,1),IGPM!A:B,2,1)/VLOOKUP(DATE(YEAR(F3246),MONTH(F3246),1),IGPM!A:B,2,1))*H3246</f>
        <v>167.10234895618976</v>
      </c>
      <c r="N3246" s="26" t="s">
        <v>3513</v>
      </c>
      <c r="O3246" s="26" t="s">
        <v>3514</v>
      </c>
      <c r="P3246" s="25">
        <v>0</v>
      </c>
      <c r="Q3246" s="25">
        <v>579.32000000000005</v>
      </c>
      <c r="R3246" s="25">
        <v>597.34877351651176</v>
      </c>
      <c r="S3246" s="25">
        <v>0</v>
      </c>
      <c r="T3246" s="27">
        <v>597.34877351651176</v>
      </c>
    </row>
    <row r="3247" spans="1:20">
      <c r="A3247" s="28" t="s">
        <v>3885</v>
      </c>
      <c r="B3247" s="22" t="s">
        <v>3877</v>
      </c>
      <c r="C3247" s="22" t="s">
        <v>32</v>
      </c>
      <c r="D3247" s="22" t="s">
        <v>105</v>
      </c>
      <c r="E3247" s="22" t="s">
        <v>26</v>
      </c>
      <c r="F3247" s="23">
        <v>44651</v>
      </c>
      <c r="G3247" s="24" t="s">
        <v>27</v>
      </c>
      <c r="H3247" s="25">
        <v>27365.47</v>
      </c>
      <c r="I3247" s="25">
        <v>-3103.72</v>
      </c>
      <c r="J3247" s="25">
        <v>24261.75</v>
      </c>
      <c r="K3247" s="41">
        <f t="shared" si="104"/>
        <v>2022</v>
      </c>
      <c r="L3247" s="42">
        <f t="shared" si="103"/>
        <v>290.96068910855348</v>
      </c>
      <c r="M3247" s="39">
        <f>(VLOOKUP(DATE(2005,12,1),IGPM!A:B,2,1)/VLOOKUP(DATE(YEAR(F3247),MONTH(F3247),1),IGPM!A:B,2,1))*H3247</f>
        <v>7893.451490178385</v>
      </c>
      <c r="N3247" s="26" t="s">
        <v>3513</v>
      </c>
      <c r="O3247" s="26" t="s">
        <v>3514</v>
      </c>
      <c r="P3247" s="25">
        <v>0</v>
      </c>
      <c r="Q3247" s="25">
        <v>27365.47</v>
      </c>
      <c r="R3247" s="25">
        <v>28217.099256374531</v>
      </c>
      <c r="S3247" s="25">
        <v>0</v>
      </c>
      <c r="T3247" s="27">
        <v>28217.099256374531</v>
      </c>
    </row>
    <row r="3248" spans="1:20">
      <c r="A3248" s="28" t="s">
        <v>3886</v>
      </c>
      <c r="B3248" s="22" t="s">
        <v>3877</v>
      </c>
      <c r="C3248" s="22" t="s">
        <v>32</v>
      </c>
      <c r="D3248" s="22" t="s">
        <v>105</v>
      </c>
      <c r="E3248" s="22" t="s">
        <v>26</v>
      </c>
      <c r="F3248" s="23">
        <v>44651</v>
      </c>
      <c r="G3248" s="24" t="s">
        <v>27</v>
      </c>
      <c r="H3248" s="25">
        <v>2000.4</v>
      </c>
      <c r="I3248" s="25">
        <v>-226.87</v>
      </c>
      <c r="J3248" s="25">
        <v>1773.5300000000002</v>
      </c>
      <c r="K3248" s="41">
        <f t="shared" si="104"/>
        <v>2022</v>
      </c>
      <c r="L3248" s="42">
        <f t="shared" si="103"/>
        <v>290.97368537047663</v>
      </c>
      <c r="M3248" s="39">
        <f>(VLOOKUP(DATE(2005,12,1),IGPM!A:B,2,1)/VLOOKUP(DATE(YEAR(F3248),MONTH(F3248),1),IGPM!A:B,2,1))*H3248</f>
        <v>577.00673004895737</v>
      </c>
      <c r="N3248" s="26" t="s">
        <v>3513</v>
      </c>
      <c r="O3248" s="26" t="s">
        <v>3514</v>
      </c>
      <c r="P3248" s="25">
        <v>0</v>
      </c>
      <c r="Q3248" s="25">
        <v>2000.4</v>
      </c>
      <c r="R3248" s="25">
        <v>2062.6536051619655</v>
      </c>
      <c r="S3248" s="25">
        <v>0</v>
      </c>
      <c r="T3248" s="27">
        <v>2062.6536051619655</v>
      </c>
    </row>
    <row r="3249" spans="1:20">
      <c r="A3249" s="28" t="s">
        <v>3887</v>
      </c>
      <c r="B3249" s="22" t="s">
        <v>3877</v>
      </c>
      <c r="C3249" s="22" t="s">
        <v>32</v>
      </c>
      <c r="D3249" s="22" t="s">
        <v>105</v>
      </c>
      <c r="E3249" s="22" t="s">
        <v>26</v>
      </c>
      <c r="F3249" s="23">
        <v>44651</v>
      </c>
      <c r="G3249" s="24" t="s">
        <v>27</v>
      </c>
      <c r="H3249" s="25">
        <v>3500.37</v>
      </c>
      <c r="I3249" s="25">
        <v>-397</v>
      </c>
      <c r="J3249" s="25">
        <v>3103.37</v>
      </c>
      <c r="K3249" s="41">
        <f t="shared" si="104"/>
        <v>2022</v>
      </c>
      <c r="L3249" s="42">
        <f t="shared" si="103"/>
        <v>290.96274559193955</v>
      </c>
      <c r="M3249" s="39">
        <f>(VLOOKUP(DATE(2005,12,1),IGPM!A:B,2,1)/VLOOKUP(DATE(YEAR(F3249),MONTH(F3249),1),IGPM!A:B,2,1))*H3249</f>
        <v>1009.6665905126318</v>
      </c>
      <c r="N3249" s="26" t="s">
        <v>3513</v>
      </c>
      <c r="O3249" s="26" t="s">
        <v>3514</v>
      </c>
      <c r="P3249" s="25">
        <v>0</v>
      </c>
      <c r="Q3249" s="25">
        <v>3500.37</v>
      </c>
      <c r="R3249" s="25">
        <v>3609.3035392425459</v>
      </c>
      <c r="S3249" s="25">
        <v>0</v>
      </c>
      <c r="T3249" s="27">
        <v>3609.3035392425459</v>
      </c>
    </row>
    <row r="3250" spans="1:20">
      <c r="A3250" s="28" t="s">
        <v>3888</v>
      </c>
      <c r="B3250" s="22" t="s">
        <v>3875</v>
      </c>
      <c r="C3250" s="22" t="s">
        <v>69</v>
      </c>
      <c r="D3250" s="22" t="s">
        <v>105</v>
      </c>
      <c r="E3250" s="22" t="s">
        <v>26</v>
      </c>
      <c r="F3250" s="23">
        <v>44651</v>
      </c>
      <c r="G3250" s="24" t="s">
        <v>27</v>
      </c>
      <c r="H3250" s="25">
        <v>579.32000000000005</v>
      </c>
      <c r="I3250" s="25">
        <v>-65.709999999999994</v>
      </c>
      <c r="J3250" s="25">
        <v>513.61</v>
      </c>
      <c r="K3250" s="41">
        <f t="shared" si="104"/>
        <v>2022</v>
      </c>
      <c r="L3250" s="42">
        <f t="shared" si="103"/>
        <v>290.9383655455789</v>
      </c>
      <c r="M3250" s="39">
        <f>(VLOOKUP(DATE(2005,12,1),IGPM!A:B,2,1)/VLOOKUP(DATE(YEAR(F3250),MONTH(F3250),1),IGPM!A:B,2,1))*H3250</f>
        <v>167.10234895618976</v>
      </c>
      <c r="N3250" s="26" t="s">
        <v>3513</v>
      </c>
      <c r="O3250" s="26" t="s">
        <v>3514</v>
      </c>
      <c r="P3250" s="25">
        <v>0</v>
      </c>
      <c r="Q3250" s="25">
        <v>579.32000000000005</v>
      </c>
      <c r="R3250" s="25">
        <v>597.34877351651176</v>
      </c>
      <c r="S3250" s="25">
        <v>0</v>
      </c>
      <c r="T3250" s="27">
        <v>597.34877351651176</v>
      </c>
    </row>
    <row r="3251" spans="1:20">
      <c r="A3251" s="28" t="s">
        <v>3889</v>
      </c>
      <c r="B3251" s="22" t="s">
        <v>3877</v>
      </c>
      <c r="C3251" s="22" t="s">
        <v>32</v>
      </c>
      <c r="D3251" s="22" t="s">
        <v>105</v>
      </c>
      <c r="E3251" s="22" t="s">
        <v>26</v>
      </c>
      <c r="F3251" s="23">
        <v>44651</v>
      </c>
      <c r="G3251" s="24" t="s">
        <v>27</v>
      </c>
      <c r="H3251" s="25">
        <v>27365.47</v>
      </c>
      <c r="I3251" s="25">
        <v>-3103.72</v>
      </c>
      <c r="J3251" s="25">
        <v>24261.75</v>
      </c>
      <c r="K3251" s="41">
        <f t="shared" si="104"/>
        <v>2022</v>
      </c>
      <c r="L3251" s="42">
        <f t="shared" si="103"/>
        <v>290.96068910855348</v>
      </c>
      <c r="M3251" s="39">
        <f>(VLOOKUP(DATE(2005,12,1),IGPM!A:B,2,1)/VLOOKUP(DATE(YEAR(F3251),MONTH(F3251),1),IGPM!A:B,2,1))*H3251</f>
        <v>7893.451490178385</v>
      </c>
      <c r="N3251" s="26" t="s">
        <v>3513</v>
      </c>
      <c r="O3251" s="26" t="s">
        <v>3514</v>
      </c>
      <c r="P3251" s="25">
        <v>0</v>
      </c>
      <c r="Q3251" s="25">
        <v>27365.47</v>
      </c>
      <c r="R3251" s="25">
        <v>28217.099256374531</v>
      </c>
      <c r="S3251" s="25">
        <v>0</v>
      </c>
      <c r="T3251" s="27">
        <v>28217.099256374531</v>
      </c>
    </row>
    <row r="3252" spans="1:20">
      <c r="A3252" s="28" t="s">
        <v>3890</v>
      </c>
      <c r="B3252" s="22" t="s">
        <v>3877</v>
      </c>
      <c r="C3252" s="22" t="s">
        <v>32</v>
      </c>
      <c r="D3252" s="22" t="s">
        <v>105</v>
      </c>
      <c r="E3252" s="22" t="s">
        <v>26</v>
      </c>
      <c r="F3252" s="23">
        <v>44651</v>
      </c>
      <c r="G3252" s="24" t="s">
        <v>27</v>
      </c>
      <c r="H3252" s="25">
        <v>2000.4</v>
      </c>
      <c r="I3252" s="25">
        <v>-226.87</v>
      </c>
      <c r="J3252" s="25">
        <v>1773.5300000000002</v>
      </c>
      <c r="K3252" s="41">
        <f t="shared" si="104"/>
        <v>2022</v>
      </c>
      <c r="L3252" s="42">
        <f t="shared" si="103"/>
        <v>290.97368537047663</v>
      </c>
      <c r="M3252" s="39">
        <f>(VLOOKUP(DATE(2005,12,1),IGPM!A:B,2,1)/VLOOKUP(DATE(YEAR(F3252),MONTH(F3252),1),IGPM!A:B,2,1))*H3252</f>
        <v>577.00673004895737</v>
      </c>
      <c r="N3252" s="26" t="s">
        <v>3513</v>
      </c>
      <c r="O3252" s="26" t="s">
        <v>3514</v>
      </c>
      <c r="P3252" s="25">
        <v>0</v>
      </c>
      <c r="Q3252" s="25">
        <v>2000.4</v>
      </c>
      <c r="R3252" s="25">
        <v>2062.6536051619655</v>
      </c>
      <c r="S3252" s="25">
        <v>0</v>
      </c>
      <c r="T3252" s="27">
        <v>2062.6536051619655</v>
      </c>
    </row>
    <row r="3253" spans="1:20">
      <c r="A3253" s="28" t="s">
        <v>3891</v>
      </c>
      <c r="B3253" s="22" t="s">
        <v>3877</v>
      </c>
      <c r="C3253" s="22" t="s">
        <v>32</v>
      </c>
      <c r="D3253" s="22" t="s">
        <v>105</v>
      </c>
      <c r="E3253" s="22" t="s">
        <v>26</v>
      </c>
      <c r="F3253" s="23">
        <v>44651</v>
      </c>
      <c r="G3253" s="24" t="s">
        <v>27</v>
      </c>
      <c r="H3253" s="25">
        <v>3500.37</v>
      </c>
      <c r="I3253" s="25">
        <v>-397</v>
      </c>
      <c r="J3253" s="25">
        <v>3103.37</v>
      </c>
      <c r="K3253" s="41">
        <f t="shared" si="104"/>
        <v>2022</v>
      </c>
      <c r="L3253" s="42">
        <f t="shared" si="103"/>
        <v>290.96274559193955</v>
      </c>
      <c r="M3253" s="39">
        <f>(VLOOKUP(DATE(2005,12,1),IGPM!A:B,2,1)/VLOOKUP(DATE(YEAR(F3253),MONTH(F3253),1),IGPM!A:B,2,1))*H3253</f>
        <v>1009.6665905126318</v>
      </c>
      <c r="N3253" s="26" t="s">
        <v>3513</v>
      </c>
      <c r="O3253" s="26" t="s">
        <v>3514</v>
      </c>
      <c r="P3253" s="25">
        <v>0</v>
      </c>
      <c r="Q3253" s="25">
        <v>3500.37</v>
      </c>
      <c r="R3253" s="25">
        <v>3609.3035392425459</v>
      </c>
      <c r="S3253" s="25">
        <v>0</v>
      </c>
      <c r="T3253" s="27">
        <v>3609.3035392425459</v>
      </c>
    </row>
    <row r="3254" spans="1:20">
      <c r="A3254" s="28" t="s">
        <v>3892</v>
      </c>
      <c r="B3254" s="22" t="s">
        <v>3877</v>
      </c>
      <c r="C3254" s="22" t="s">
        <v>32</v>
      </c>
      <c r="D3254" s="22" t="s">
        <v>105</v>
      </c>
      <c r="E3254" s="22" t="s">
        <v>26</v>
      </c>
      <c r="F3254" s="23">
        <v>44651</v>
      </c>
      <c r="G3254" s="24" t="s">
        <v>27</v>
      </c>
      <c r="H3254" s="25">
        <v>579.32000000000005</v>
      </c>
      <c r="I3254" s="25">
        <v>-65.709999999999994</v>
      </c>
      <c r="J3254" s="25">
        <v>513.61</v>
      </c>
      <c r="K3254" s="41">
        <f t="shared" si="104"/>
        <v>2022</v>
      </c>
      <c r="L3254" s="42">
        <f t="shared" si="103"/>
        <v>290.9383655455789</v>
      </c>
      <c r="M3254" s="39">
        <f>(VLOOKUP(DATE(2005,12,1),IGPM!A:B,2,1)/VLOOKUP(DATE(YEAR(F3254),MONTH(F3254),1),IGPM!A:B,2,1))*H3254</f>
        <v>167.10234895618976</v>
      </c>
      <c r="N3254" s="26" t="s">
        <v>3513</v>
      </c>
      <c r="O3254" s="26" t="s">
        <v>3514</v>
      </c>
      <c r="P3254" s="25">
        <v>0</v>
      </c>
      <c r="Q3254" s="25">
        <v>579.32000000000005</v>
      </c>
      <c r="R3254" s="25">
        <v>597.34877351651176</v>
      </c>
      <c r="S3254" s="25">
        <v>0</v>
      </c>
      <c r="T3254" s="27">
        <v>597.34877351651176</v>
      </c>
    </row>
    <row r="3255" spans="1:20">
      <c r="A3255" s="28" t="s">
        <v>3893</v>
      </c>
      <c r="B3255" s="22" t="s">
        <v>3877</v>
      </c>
      <c r="C3255" s="22" t="s">
        <v>32</v>
      </c>
      <c r="D3255" s="22" t="s">
        <v>105</v>
      </c>
      <c r="E3255" s="22" t="s">
        <v>26</v>
      </c>
      <c r="F3255" s="23">
        <v>44651</v>
      </c>
      <c r="G3255" s="24" t="s">
        <v>27</v>
      </c>
      <c r="H3255" s="25">
        <v>27365.47</v>
      </c>
      <c r="I3255" s="25">
        <v>-3103.72</v>
      </c>
      <c r="J3255" s="25">
        <v>24261.75</v>
      </c>
      <c r="K3255" s="41">
        <f t="shared" si="104"/>
        <v>2022</v>
      </c>
      <c r="L3255" s="42">
        <f t="shared" si="103"/>
        <v>290.96068910855348</v>
      </c>
      <c r="M3255" s="39">
        <f>(VLOOKUP(DATE(2005,12,1),IGPM!A:B,2,1)/VLOOKUP(DATE(YEAR(F3255),MONTH(F3255),1),IGPM!A:B,2,1))*H3255</f>
        <v>7893.451490178385</v>
      </c>
      <c r="N3255" s="26" t="s">
        <v>3513</v>
      </c>
      <c r="O3255" s="26" t="s">
        <v>3514</v>
      </c>
      <c r="P3255" s="25">
        <v>0</v>
      </c>
      <c r="Q3255" s="25">
        <v>27365.47</v>
      </c>
      <c r="R3255" s="25">
        <v>28217.099256374531</v>
      </c>
      <c r="S3255" s="25">
        <v>0</v>
      </c>
      <c r="T3255" s="27">
        <v>28217.099256374531</v>
      </c>
    </row>
    <row r="3256" spans="1:20">
      <c r="A3256" s="28" t="s">
        <v>3894</v>
      </c>
      <c r="B3256" s="22" t="s">
        <v>3877</v>
      </c>
      <c r="C3256" s="22" t="s">
        <v>32</v>
      </c>
      <c r="D3256" s="22" t="s">
        <v>105</v>
      </c>
      <c r="E3256" s="22" t="s">
        <v>26</v>
      </c>
      <c r="F3256" s="23">
        <v>44651</v>
      </c>
      <c r="G3256" s="24" t="s">
        <v>27</v>
      </c>
      <c r="H3256" s="25">
        <v>2000.4</v>
      </c>
      <c r="I3256" s="25">
        <v>-226.87</v>
      </c>
      <c r="J3256" s="25">
        <v>1773.5300000000002</v>
      </c>
      <c r="K3256" s="41">
        <f t="shared" si="104"/>
        <v>2022</v>
      </c>
      <c r="L3256" s="42">
        <f t="shared" si="103"/>
        <v>290.97368537047663</v>
      </c>
      <c r="M3256" s="39">
        <f>(VLOOKUP(DATE(2005,12,1),IGPM!A:B,2,1)/VLOOKUP(DATE(YEAR(F3256),MONTH(F3256),1),IGPM!A:B,2,1))*H3256</f>
        <v>577.00673004895737</v>
      </c>
      <c r="N3256" s="26" t="s">
        <v>3513</v>
      </c>
      <c r="O3256" s="26" t="s">
        <v>3514</v>
      </c>
      <c r="P3256" s="25">
        <v>0</v>
      </c>
      <c r="Q3256" s="25">
        <v>2000.4</v>
      </c>
      <c r="R3256" s="25">
        <v>2062.6536051619655</v>
      </c>
      <c r="S3256" s="25">
        <v>0</v>
      </c>
      <c r="T3256" s="27">
        <v>2062.6536051619655</v>
      </c>
    </row>
    <row r="3257" spans="1:20">
      <c r="A3257" s="28" t="s">
        <v>3895</v>
      </c>
      <c r="B3257" s="22" t="s">
        <v>3877</v>
      </c>
      <c r="C3257" s="22" t="s">
        <v>32</v>
      </c>
      <c r="D3257" s="22" t="s">
        <v>105</v>
      </c>
      <c r="E3257" s="22" t="s">
        <v>26</v>
      </c>
      <c r="F3257" s="23">
        <v>44651</v>
      </c>
      <c r="G3257" s="24" t="s">
        <v>27</v>
      </c>
      <c r="H3257" s="25">
        <v>3500.37</v>
      </c>
      <c r="I3257" s="25">
        <v>-397</v>
      </c>
      <c r="J3257" s="25">
        <v>3103.37</v>
      </c>
      <c r="K3257" s="41">
        <f t="shared" si="104"/>
        <v>2022</v>
      </c>
      <c r="L3257" s="42">
        <f t="shared" si="103"/>
        <v>290.96274559193955</v>
      </c>
      <c r="M3257" s="39">
        <f>(VLOOKUP(DATE(2005,12,1),IGPM!A:B,2,1)/VLOOKUP(DATE(YEAR(F3257),MONTH(F3257),1),IGPM!A:B,2,1))*H3257</f>
        <v>1009.6665905126318</v>
      </c>
      <c r="N3257" s="26" t="s">
        <v>3513</v>
      </c>
      <c r="O3257" s="26" t="s">
        <v>3514</v>
      </c>
      <c r="P3257" s="25">
        <v>0</v>
      </c>
      <c r="Q3257" s="25">
        <v>3500.37</v>
      </c>
      <c r="R3257" s="25">
        <v>3609.3035392425459</v>
      </c>
      <c r="S3257" s="25">
        <v>0</v>
      </c>
      <c r="T3257" s="27">
        <v>3609.3035392425459</v>
      </c>
    </row>
    <row r="3258" spans="1:20">
      <c r="A3258" s="28" t="s">
        <v>3896</v>
      </c>
      <c r="B3258" s="22" t="s">
        <v>3877</v>
      </c>
      <c r="C3258" s="22" t="s">
        <v>32</v>
      </c>
      <c r="D3258" s="22" t="s">
        <v>105</v>
      </c>
      <c r="E3258" s="22" t="s">
        <v>26</v>
      </c>
      <c r="F3258" s="23">
        <v>44651</v>
      </c>
      <c r="G3258" s="24" t="s">
        <v>27</v>
      </c>
      <c r="H3258" s="25">
        <v>578.65</v>
      </c>
      <c r="I3258" s="25">
        <v>-65.63</v>
      </c>
      <c r="J3258" s="25">
        <v>513.02</v>
      </c>
      <c r="K3258" s="41">
        <f t="shared" si="104"/>
        <v>2022</v>
      </c>
      <c r="L3258" s="42">
        <f t="shared" si="103"/>
        <v>290.95611762913308</v>
      </c>
      <c r="M3258" s="39">
        <f>(VLOOKUP(DATE(2005,12,1),IGPM!A:B,2,1)/VLOOKUP(DATE(YEAR(F3258),MONTH(F3258),1),IGPM!A:B,2,1))*H3258</f>
        <v>166.90909035334391</v>
      </c>
      <c r="N3258" s="26" t="s">
        <v>3513</v>
      </c>
      <c r="O3258" s="26" t="s">
        <v>3514</v>
      </c>
      <c r="P3258" s="25">
        <v>0</v>
      </c>
      <c r="Q3258" s="25">
        <v>578.65</v>
      </c>
      <c r="R3258" s="25">
        <v>596.65792272893987</v>
      </c>
      <c r="S3258" s="25">
        <v>0</v>
      </c>
      <c r="T3258" s="27">
        <v>596.65792272893987</v>
      </c>
    </row>
    <row r="3259" spans="1:20">
      <c r="A3259" s="28" t="s">
        <v>3897</v>
      </c>
      <c r="B3259" s="22" t="s">
        <v>3877</v>
      </c>
      <c r="C3259" s="22" t="s">
        <v>32</v>
      </c>
      <c r="D3259" s="22" t="s">
        <v>105</v>
      </c>
      <c r="E3259" s="22" t="s">
        <v>26</v>
      </c>
      <c r="F3259" s="23">
        <v>44651</v>
      </c>
      <c r="G3259" s="24" t="s">
        <v>27</v>
      </c>
      <c r="H3259" s="25">
        <v>27332.65</v>
      </c>
      <c r="I3259" s="25">
        <v>-3100</v>
      </c>
      <c r="J3259" s="25">
        <v>24232.65</v>
      </c>
      <c r="K3259" s="41">
        <f t="shared" si="104"/>
        <v>2022</v>
      </c>
      <c r="L3259" s="42">
        <f t="shared" si="103"/>
        <v>290.96046774193553</v>
      </c>
      <c r="M3259" s="39">
        <f>(VLOOKUP(DATE(2005,12,1),IGPM!A:B,2,1)/VLOOKUP(DATE(YEAR(F3259),MONTH(F3259),1),IGPM!A:B,2,1))*H3259</f>
        <v>7883.984703095698</v>
      </c>
      <c r="N3259" s="26" t="s">
        <v>3513</v>
      </c>
      <c r="O3259" s="26" t="s">
        <v>3514</v>
      </c>
      <c r="P3259" s="25">
        <v>0</v>
      </c>
      <c r="Q3259" s="25">
        <v>27332.65</v>
      </c>
      <c r="R3259" s="25">
        <v>28183.257878989301</v>
      </c>
      <c r="S3259" s="25">
        <v>0</v>
      </c>
      <c r="T3259" s="27">
        <v>28183.257878989301</v>
      </c>
    </row>
    <row r="3260" spans="1:20">
      <c r="A3260" s="28" t="s">
        <v>3898</v>
      </c>
      <c r="B3260" s="22" t="s">
        <v>3877</v>
      </c>
      <c r="C3260" s="22" t="s">
        <v>32</v>
      </c>
      <c r="D3260" s="22" t="s">
        <v>105</v>
      </c>
      <c r="E3260" s="22" t="s">
        <v>26</v>
      </c>
      <c r="F3260" s="23">
        <v>44651</v>
      </c>
      <c r="G3260" s="24" t="s">
        <v>27</v>
      </c>
      <c r="H3260" s="25">
        <v>1998</v>
      </c>
      <c r="I3260" s="25">
        <v>-226.61</v>
      </c>
      <c r="J3260" s="25">
        <v>1771.3899999999999</v>
      </c>
      <c r="K3260" s="41">
        <f t="shared" si="104"/>
        <v>2022</v>
      </c>
      <c r="L3260" s="42">
        <f t="shared" si="103"/>
        <v>290.95803362605341</v>
      </c>
      <c r="M3260" s="39">
        <f>(VLOOKUP(DATE(2005,12,1),IGPM!A:B,2,1)/VLOOKUP(DATE(YEAR(F3260),MONTH(F3260),1),IGPM!A:B,2,1))*H3260</f>
        <v>576.31446042682308</v>
      </c>
      <c r="N3260" s="26" t="s">
        <v>3513</v>
      </c>
      <c r="O3260" s="26" t="s">
        <v>3514</v>
      </c>
      <c r="P3260" s="25">
        <v>0</v>
      </c>
      <c r="Q3260" s="25">
        <v>1998</v>
      </c>
      <c r="R3260" s="25">
        <v>2060.1789157736484</v>
      </c>
      <c r="S3260" s="25">
        <v>0</v>
      </c>
      <c r="T3260" s="27">
        <v>2060.1789157736484</v>
      </c>
    </row>
    <row r="3261" spans="1:20">
      <c r="A3261" s="28" t="s">
        <v>3899</v>
      </c>
      <c r="B3261" s="22" t="s">
        <v>3877</v>
      </c>
      <c r="C3261" s="22" t="s">
        <v>32</v>
      </c>
      <c r="D3261" s="22" t="s">
        <v>105</v>
      </c>
      <c r="E3261" s="22" t="s">
        <v>26</v>
      </c>
      <c r="F3261" s="23">
        <v>44651</v>
      </c>
      <c r="G3261" s="24" t="s">
        <v>27</v>
      </c>
      <c r="H3261" s="25">
        <v>3496.16</v>
      </c>
      <c r="I3261" s="25">
        <v>-396.53</v>
      </c>
      <c r="J3261" s="25">
        <v>3099.63</v>
      </c>
      <c r="K3261" s="41">
        <f t="shared" si="104"/>
        <v>2022</v>
      </c>
      <c r="L3261" s="42">
        <f t="shared" si="103"/>
        <v>290.95725418001177</v>
      </c>
      <c r="M3261" s="39">
        <f>(VLOOKUP(DATE(2005,12,1),IGPM!A:B,2,1)/VLOOKUP(DATE(YEAR(F3261),MONTH(F3261),1),IGPM!A:B,2,1))*H3261</f>
        <v>1008.4522342171379</v>
      </c>
      <c r="N3261" s="26" t="s">
        <v>3513</v>
      </c>
      <c r="O3261" s="26" t="s">
        <v>3514</v>
      </c>
      <c r="P3261" s="25">
        <v>0</v>
      </c>
      <c r="Q3261" s="25">
        <v>3496.16</v>
      </c>
      <c r="R3261" s="25">
        <v>3604.9625216072068</v>
      </c>
      <c r="S3261" s="25">
        <v>0</v>
      </c>
      <c r="T3261" s="27">
        <v>3604.9625216072068</v>
      </c>
    </row>
    <row r="3262" spans="1:20">
      <c r="A3262" s="28" t="s">
        <v>3900</v>
      </c>
      <c r="B3262" s="22" t="s">
        <v>3872</v>
      </c>
      <c r="C3262" s="22" t="s">
        <v>32</v>
      </c>
      <c r="D3262" s="22" t="s">
        <v>105</v>
      </c>
      <c r="E3262" s="22" t="s">
        <v>26</v>
      </c>
      <c r="F3262" s="23">
        <v>44651</v>
      </c>
      <c r="G3262" s="24" t="s">
        <v>27</v>
      </c>
      <c r="H3262" s="25">
        <v>1879990.06</v>
      </c>
      <c r="I3262" s="25">
        <v>-288191.2</v>
      </c>
      <c r="J3262" s="25">
        <v>1591798.86</v>
      </c>
      <c r="K3262" s="41">
        <f t="shared" si="104"/>
        <v>2022</v>
      </c>
      <c r="L3262" s="42">
        <f t="shared" si="103"/>
        <v>215.2726106140646</v>
      </c>
      <c r="M3262" s="39">
        <f>(VLOOKUP(DATE(2005,12,1),IGPM!A:B,2,1)/VLOOKUP(DATE(YEAR(F3262),MONTH(F3262),1),IGPM!A:B,2,1))*H3262</f>
        <v>542275.00352186721</v>
      </c>
      <c r="N3262" s="26" t="s">
        <v>3513</v>
      </c>
      <c r="O3262" s="26" t="s">
        <v>3514</v>
      </c>
      <c r="P3262" s="25">
        <v>0</v>
      </c>
      <c r="Q3262" s="25">
        <v>1879990.06</v>
      </c>
      <c r="R3262" s="25">
        <v>1938496.4381761947</v>
      </c>
      <c r="S3262" s="25">
        <v>0</v>
      </c>
      <c r="T3262" s="27">
        <v>1938496.4381761947</v>
      </c>
    </row>
    <row r="3263" spans="1:20">
      <c r="A3263" s="28" t="s">
        <v>3901</v>
      </c>
      <c r="B3263" s="22" t="s">
        <v>3868</v>
      </c>
      <c r="C3263" s="22" t="s">
        <v>91</v>
      </c>
      <c r="D3263" s="22" t="s">
        <v>105</v>
      </c>
      <c r="E3263" s="22" t="s">
        <v>26</v>
      </c>
      <c r="F3263" s="23">
        <v>44651</v>
      </c>
      <c r="G3263" s="24" t="s">
        <v>3869</v>
      </c>
      <c r="H3263" s="25">
        <v>216273.27</v>
      </c>
      <c r="I3263" s="25">
        <v>-33048.5</v>
      </c>
      <c r="J3263" s="25">
        <v>183224.77</v>
      </c>
      <c r="K3263" s="41">
        <f t="shared" si="104"/>
        <v>2022</v>
      </c>
      <c r="L3263" s="42">
        <f t="shared" si="103"/>
        <v>215.95588029713903</v>
      </c>
      <c r="M3263" s="39">
        <f>(VLOOKUP(DATE(2005,12,1),IGPM!A:B,2,1)/VLOOKUP(DATE(YEAR(F3263),MONTH(F3263),1),IGPM!A:B,2,1))*H3263</f>
        <v>62383.08954193924</v>
      </c>
      <c r="N3263" s="26" t="s">
        <v>3513</v>
      </c>
      <c r="O3263" s="26" t="s">
        <v>3514</v>
      </c>
      <c r="P3263" s="25">
        <v>0</v>
      </c>
      <c r="Q3263" s="25">
        <v>216273.27</v>
      </c>
      <c r="R3263" s="25">
        <v>223003.81926897977</v>
      </c>
      <c r="S3263" s="25">
        <v>0</v>
      </c>
      <c r="T3263" s="27">
        <v>223003.81926897977</v>
      </c>
    </row>
    <row r="3264" spans="1:20">
      <c r="A3264" s="28" t="s">
        <v>3902</v>
      </c>
      <c r="B3264" s="22" t="s">
        <v>3903</v>
      </c>
      <c r="C3264" s="22" t="s">
        <v>4391</v>
      </c>
      <c r="D3264" s="22" t="s">
        <v>25</v>
      </c>
      <c r="E3264" s="22" t="s">
        <v>26</v>
      </c>
      <c r="F3264" s="23">
        <v>44651</v>
      </c>
      <c r="G3264" s="24" t="s">
        <v>27</v>
      </c>
      <c r="H3264" s="25">
        <v>493359.63</v>
      </c>
      <c r="I3264" s="25">
        <v>-86343.679999999993</v>
      </c>
      <c r="J3264" s="25">
        <v>407015.95</v>
      </c>
      <c r="K3264" s="41">
        <f t="shared" si="104"/>
        <v>2022</v>
      </c>
      <c r="L3264" s="42">
        <f t="shared" si="103"/>
        <v>188.55888224824332</v>
      </c>
      <c r="M3264" s="39">
        <f>(VLOOKUP(DATE(2005,12,1),IGPM!A:B,2,1)/VLOOKUP(DATE(YEAR(F3264),MONTH(F3264),1),IGPM!A:B,2,1))*H3264</f>
        <v>142307.45193184537</v>
      </c>
      <c r="N3264" s="26" t="s">
        <v>3513</v>
      </c>
      <c r="O3264" s="26" t="s">
        <v>3514</v>
      </c>
      <c r="P3264" s="25">
        <v>0</v>
      </c>
      <c r="Q3264" s="25">
        <v>493359.63</v>
      </c>
      <c r="R3264" s="25">
        <v>508713.2670770213</v>
      </c>
      <c r="S3264" s="25">
        <v>0</v>
      </c>
      <c r="T3264" s="27">
        <v>508713.2670770213</v>
      </c>
    </row>
    <row r="3265" spans="1:20">
      <c r="A3265" s="28" t="s">
        <v>3904</v>
      </c>
      <c r="B3265" s="22" t="s">
        <v>3903</v>
      </c>
      <c r="C3265" s="22" t="s">
        <v>4391</v>
      </c>
      <c r="D3265" s="22" t="s">
        <v>25</v>
      </c>
      <c r="E3265" s="22" t="s">
        <v>26</v>
      </c>
      <c r="F3265" s="23">
        <v>44651</v>
      </c>
      <c r="G3265" s="24" t="s">
        <v>27</v>
      </c>
      <c r="H3265" s="25">
        <v>1082571.8500000001</v>
      </c>
      <c r="I3265" s="25">
        <v>-180132.95</v>
      </c>
      <c r="J3265" s="25">
        <v>902438.90000000014</v>
      </c>
      <c r="K3265" s="41">
        <f t="shared" si="104"/>
        <v>2022</v>
      </c>
      <c r="L3265" s="42">
        <f t="shared" si="103"/>
        <v>198.32502076938181</v>
      </c>
      <c r="M3265" s="39">
        <f>(VLOOKUP(DATE(2005,12,1),IGPM!A:B,2,1)/VLOOKUP(DATE(YEAR(F3265),MONTH(F3265),1),IGPM!A:B,2,1))*H3265</f>
        <v>312263.16897198081</v>
      </c>
      <c r="N3265" s="26" t="s">
        <v>3513</v>
      </c>
      <c r="O3265" s="26" t="s">
        <v>3514</v>
      </c>
      <c r="P3265" s="25">
        <v>0</v>
      </c>
      <c r="Q3265" s="25">
        <v>1082571.8500000001</v>
      </c>
      <c r="R3265" s="25">
        <v>1116262.1122022388</v>
      </c>
      <c r="S3265" s="25">
        <v>0</v>
      </c>
      <c r="T3265" s="27">
        <v>1116262.1122022388</v>
      </c>
    </row>
    <row r="3266" spans="1:20">
      <c r="A3266" s="28" t="s">
        <v>3905</v>
      </c>
      <c r="B3266" s="22" t="s">
        <v>3903</v>
      </c>
      <c r="C3266" s="22" t="s">
        <v>4391</v>
      </c>
      <c r="D3266" s="22" t="s">
        <v>25</v>
      </c>
      <c r="E3266" s="22" t="s">
        <v>26</v>
      </c>
      <c r="F3266" s="23">
        <v>44651</v>
      </c>
      <c r="G3266" s="24" t="s">
        <v>27</v>
      </c>
      <c r="H3266" s="25">
        <v>585916.17000000004</v>
      </c>
      <c r="I3266" s="25">
        <v>-102542.16</v>
      </c>
      <c r="J3266" s="25">
        <v>483374.01</v>
      </c>
      <c r="K3266" s="41">
        <f t="shared" si="104"/>
        <v>2022</v>
      </c>
      <c r="L3266" s="42">
        <f t="shared" si="103"/>
        <v>188.55886798171599</v>
      </c>
      <c r="M3266" s="39">
        <f>(VLOOKUP(DATE(2005,12,1),IGPM!A:B,2,1)/VLOOKUP(DATE(YEAR(F3266),MONTH(F3266),1),IGPM!A:B,2,1))*H3266</f>
        <v>169004.98567012048</v>
      </c>
      <c r="N3266" s="26" t="s">
        <v>3513</v>
      </c>
      <c r="O3266" s="26" t="s">
        <v>3514</v>
      </c>
      <c r="P3266" s="25">
        <v>0</v>
      </c>
      <c r="Q3266" s="25">
        <v>585916.17000000004</v>
      </c>
      <c r="R3266" s="25">
        <v>604150.22014256695</v>
      </c>
      <c r="S3266" s="25">
        <v>0</v>
      </c>
      <c r="T3266" s="27">
        <v>604150.22014256695</v>
      </c>
    </row>
    <row r="3267" spans="1:20">
      <c r="A3267" s="28" t="s">
        <v>3906</v>
      </c>
      <c r="B3267" s="22" t="s">
        <v>3903</v>
      </c>
      <c r="C3267" s="22" t="s">
        <v>32</v>
      </c>
      <c r="D3267" s="22" t="s">
        <v>25</v>
      </c>
      <c r="E3267" s="22" t="s">
        <v>26</v>
      </c>
      <c r="F3267" s="23">
        <v>44651</v>
      </c>
      <c r="G3267" s="24" t="s">
        <v>27</v>
      </c>
      <c r="H3267" s="25">
        <v>593388.56000000006</v>
      </c>
      <c r="I3267" s="25">
        <v>-103849.91</v>
      </c>
      <c r="J3267" s="25">
        <v>489538.65</v>
      </c>
      <c r="K3267" s="41">
        <f t="shared" si="104"/>
        <v>2022</v>
      </c>
      <c r="L3267" s="42">
        <f t="shared" ref="L3267:L3330" si="105">IFERROR((DATEDIF(F3267,DATE(2024,12,31),"M")*H3267)/(H3267-J3267),12*_xlfn.NUMBERVALUE(LEFT(G3267,3)))</f>
        <v>188.55887771111207</v>
      </c>
      <c r="M3267" s="39">
        <f>(VLOOKUP(DATE(2005,12,1),IGPM!A:B,2,1)/VLOOKUP(DATE(YEAR(F3267),MONTH(F3267),1),IGPM!A:B,2,1))*H3267</f>
        <v>171160.36425417894</v>
      </c>
      <c r="N3267" s="26" t="s">
        <v>3513</v>
      </c>
      <c r="O3267" s="26" t="s">
        <v>3514</v>
      </c>
      <c r="P3267" s="25">
        <v>0</v>
      </c>
      <c r="Q3267" s="25">
        <v>593388.56000000006</v>
      </c>
      <c r="R3267" s="25">
        <v>611855.15524188534</v>
      </c>
      <c r="S3267" s="25">
        <v>0</v>
      </c>
      <c r="T3267" s="27">
        <v>611855.15524188534</v>
      </c>
    </row>
    <row r="3268" spans="1:20">
      <c r="A3268" s="28" t="s">
        <v>3907</v>
      </c>
      <c r="B3268" s="22" t="s">
        <v>3903</v>
      </c>
      <c r="C3268" s="22" t="s">
        <v>32</v>
      </c>
      <c r="D3268" s="22" t="s">
        <v>25</v>
      </c>
      <c r="E3268" s="22" t="s">
        <v>26</v>
      </c>
      <c r="F3268" s="23">
        <v>44651</v>
      </c>
      <c r="G3268" s="24" t="s">
        <v>27</v>
      </c>
      <c r="H3268" s="25">
        <v>1082571.8600000001</v>
      </c>
      <c r="I3268" s="25">
        <v>-189462.68</v>
      </c>
      <c r="J3268" s="25">
        <v>893109.18000000017</v>
      </c>
      <c r="K3268" s="41">
        <f t="shared" si="104"/>
        <v>2022</v>
      </c>
      <c r="L3268" s="42">
        <f t="shared" si="105"/>
        <v>188.55888336425946</v>
      </c>
      <c r="M3268" s="39">
        <f>(VLOOKUP(DATE(2005,12,1),IGPM!A:B,2,1)/VLOOKUP(DATE(YEAR(F3268),MONTH(F3268),1),IGPM!A:B,2,1))*H3268</f>
        <v>312263.17185643758</v>
      </c>
      <c r="N3268" s="26" t="s">
        <v>3513</v>
      </c>
      <c r="O3268" s="26" t="s">
        <v>3514</v>
      </c>
      <c r="P3268" s="25">
        <v>0</v>
      </c>
      <c r="Q3268" s="25">
        <v>1082571.8600000001</v>
      </c>
      <c r="R3268" s="25">
        <v>1116262.1225134446</v>
      </c>
      <c r="S3268" s="25">
        <v>0</v>
      </c>
      <c r="T3268" s="27">
        <v>1116262.1225134446</v>
      </c>
    </row>
    <row r="3269" spans="1:20">
      <c r="A3269" s="28" t="s">
        <v>3908</v>
      </c>
      <c r="B3269" s="22" t="s">
        <v>3903</v>
      </c>
      <c r="C3269" s="22" t="s">
        <v>32</v>
      </c>
      <c r="D3269" s="22" t="s">
        <v>25</v>
      </c>
      <c r="E3269" s="22" t="s">
        <v>26</v>
      </c>
      <c r="F3269" s="23">
        <v>44651</v>
      </c>
      <c r="G3269" s="24" t="s">
        <v>27</v>
      </c>
      <c r="H3269" s="25">
        <v>624401.61</v>
      </c>
      <c r="I3269" s="25">
        <v>-109277.55</v>
      </c>
      <c r="J3269" s="25">
        <v>515124.06</v>
      </c>
      <c r="K3269" s="41">
        <f t="shared" ref="K3269:K3332" si="106">YEAR(F3269)</f>
        <v>2022</v>
      </c>
      <c r="L3269" s="42">
        <f t="shared" si="105"/>
        <v>188.55888634033249</v>
      </c>
      <c r="M3269" s="39">
        <f>(VLOOKUP(DATE(2005,12,1),IGPM!A:B,2,1)/VLOOKUP(DATE(YEAR(F3269),MONTH(F3269),1),IGPM!A:B,2,1))*H3269</f>
        <v>180105.94442281761</v>
      </c>
      <c r="N3269" s="26" t="s">
        <v>3513</v>
      </c>
      <c r="O3269" s="26" t="s">
        <v>3514</v>
      </c>
      <c r="P3269" s="25">
        <v>0</v>
      </c>
      <c r="Q3269" s="25">
        <v>624401.61</v>
      </c>
      <c r="R3269" s="25">
        <v>643833.34929785808</v>
      </c>
      <c r="S3269" s="25">
        <v>0</v>
      </c>
      <c r="T3269" s="27">
        <v>643833.34929785808</v>
      </c>
    </row>
    <row r="3270" spans="1:20">
      <c r="A3270" s="28" t="s">
        <v>3909</v>
      </c>
      <c r="B3270" s="22" t="s">
        <v>3910</v>
      </c>
      <c r="C3270" s="22" t="s">
        <v>91</v>
      </c>
      <c r="D3270" s="22" t="s">
        <v>95</v>
      </c>
      <c r="E3270" s="22" t="s">
        <v>26</v>
      </c>
      <c r="F3270" s="23">
        <v>44742</v>
      </c>
      <c r="G3270" s="24" t="s">
        <v>3869</v>
      </c>
      <c r="H3270" s="25">
        <v>45087.51</v>
      </c>
      <c r="I3270" s="25">
        <v>-6126.02</v>
      </c>
      <c r="J3270" s="25">
        <v>38961.490000000005</v>
      </c>
      <c r="K3270" s="41">
        <f t="shared" si="106"/>
        <v>2022</v>
      </c>
      <c r="L3270" s="42">
        <f t="shared" si="105"/>
        <v>220.80001371200237</v>
      </c>
      <c r="M3270" s="39">
        <f>(VLOOKUP(DATE(2005,12,1),IGPM!A:B,2,1)/VLOOKUP(DATE(YEAR(F3270),MONTH(F3270),1),IGPM!A:B,2,1))*H3270</f>
        <v>12683.528993687032</v>
      </c>
      <c r="N3270" s="26" t="s">
        <v>3513</v>
      </c>
      <c r="O3270" s="26" t="s">
        <v>3514</v>
      </c>
      <c r="P3270" s="25">
        <v>0</v>
      </c>
      <c r="Q3270" s="25">
        <v>45087.51</v>
      </c>
      <c r="R3270" s="25">
        <v>45340.418824551867</v>
      </c>
      <c r="S3270" s="25">
        <v>0</v>
      </c>
      <c r="T3270" s="27">
        <v>45340.418824551867</v>
      </c>
    </row>
    <row r="3271" spans="1:20">
      <c r="A3271" s="28" t="s">
        <v>3911</v>
      </c>
      <c r="B3271" s="22" t="s">
        <v>3910</v>
      </c>
      <c r="C3271" s="22" t="s">
        <v>91</v>
      </c>
      <c r="D3271" s="22" t="s">
        <v>260</v>
      </c>
      <c r="E3271" s="22" t="s">
        <v>26</v>
      </c>
      <c r="F3271" s="23">
        <v>44742</v>
      </c>
      <c r="G3271" s="24" t="s">
        <v>3869</v>
      </c>
      <c r="H3271" s="25">
        <v>29612.2</v>
      </c>
      <c r="I3271" s="25">
        <v>-4023.4</v>
      </c>
      <c r="J3271" s="25">
        <v>25588.799999999999</v>
      </c>
      <c r="K3271" s="41">
        <f t="shared" si="106"/>
        <v>2022</v>
      </c>
      <c r="L3271" s="42">
        <f t="shared" si="105"/>
        <v>220.79982104687571</v>
      </c>
      <c r="M3271" s="39">
        <f>(VLOOKUP(DATE(2005,12,1),IGPM!A:B,2,1)/VLOOKUP(DATE(YEAR(F3271),MONTH(F3271),1),IGPM!A:B,2,1))*H3271</f>
        <v>8330.1827327980427</v>
      </c>
      <c r="N3271" s="26" t="s">
        <v>3513</v>
      </c>
      <c r="O3271" s="26" t="s">
        <v>3514</v>
      </c>
      <c r="P3271" s="25">
        <v>0</v>
      </c>
      <c r="Q3271" s="25">
        <v>29612.2</v>
      </c>
      <c r="R3271" s="25">
        <v>29778.303355328226</v>
      </c>
      <c r="S3271" s="25">
        <v>0</v>
      </c>
      <c r="T3271" s="27">
        <v>29778.303355328226</v>
      </c>
    </row>
    <row r="3272" spans="1:20">
      <c r="A3272" s="28" t="s">
        <v>3912</v>
      </c>
      <c r="B3272" s="22" t="s">
        <v>3910</v>
      </c>
      <c r="C3272" s="22" t="s">
        <v>91</v>
      </c>
      <c r="D3272" s="22" t="s">
        <v>99</v>
      </c>
      <c r="E3272" s="22" t="s">
        <v>26</v>
      </c>
      <c r="F3272" s="23">
        <v>44742</v>
      </c>
      <c r="G3272" s="24" t="s">
        <v>3869</v>
      </c>
      <c r="H3272" s="25">
        <v>42669.51</v>
      </c>
      <c r="I3272" s="25">
        <v>-5797.49</v>
      </c>
      <c r="J3272" s="25">
        <v>36872.020000000004</v>
      </c>
      <c r="K3272" s="41">
        <f t="shared" si="106"/>
        <v>2022</v>
      </c>
      <c r="L3272" s="42">
        <f t="shared" si="105"/>
        <v>220.79991513568811</v>
      </c>
      <c r="M3272" s="39">
        <f>(VLOOKUP(DATE(2005,12,1),IGPM!A:B,2,1)/VLOOKUP(DATE(YEAR(F3272),MONTH(F3272),1),IGPM!A:B,2,1))*H3272</f>
        <v>12003.323475424097</v>
      </c>
      <c r="N3272" s="26" t="s">
        <v>3513</v>
      </c>
      <c r="O3272" s="26" t="s">
        <v>3514</v>
      </c>
      <c r="P3272" s="25">
        <v>0</v>
      </c>
      <c r="Q3272" s="25">
        <v>42669.51</v>
      </c>
      <c r="R3272" s="25">
        <v>42908.855566395308</v>
      </c>
      <c r="S3272" s="25">
        <v>0</v>
      </c>
      <c r="T3272" s="27">
        <v>42908.855566395308</v>
      </c>
    </row>
    <row r="3273" spans="1:20">
      <c r="A3273" s="28" t="s">
        <v>3913</v>
      </c>
      <c r="B3273" s="22" t="s">
        <v>3910</v>
      </c>
      <c r="C3273" s="22" t="s">
        <v>629</v>
      </c>
      <c r="D3273" s="22" t="s">
        <v>105</v>
      </c>
      <c r="E3273" s="22" t="s">
        <v>26</v>
      </c>
      <c r="F3273" s="23">
        <v>44742</v>
      </c>
      <c r="G3273" s="24" t="s">
        <v>3869</v>
      </c>
      <c r="H3273" s="25">
        <v>27296.52</v>
      </c>
      <c r="I3273" s="25">
        <v>-3708.76</v>
      </c>
      <c r="J3273" s="25">
        <v>23587.760000000002</v>
      </c>
      <c r="K3273" s="41">
        <f t="shared" si="106"/>
        <v>2022</v>
      </c>
      <c r="L3273" s="42">
        <f t="shared" si="105"/>
        <v>220.80037532760284</v>
      </c>
      <c r="M3273" s="39">
        <f>(VLOOKUP(DATE(2005,12,1),IGPM!A:B,2,1)/VLOOKUP(DATE(YEAR(F3273),MONTH(F3273),1),IGPM!A:B,2,1))*H3273</f>
        <v>7678.7607664907182</v>
      </c>
      <c r="N3273" s="26" t="s">
        <v>3513</v>
      </c>
      <c r="O3273" s="26" t="s">
        <v>3514</v>
      </c>
      <c r="P3273" s="25">
        <v>0</v>
      </c>
      <c r="Q3273" s="25">
        <v>27296.52</v>
      </c>
      <c r="R3273" s="25">
        <v>27449.634039510205</v>
      </c>
      <c r="S3273" s="25">
        <v>0</v>
      </c>
      <c r="T3273" s="27">
        <v>27449.634039510205</v>
      </c>
    </row>
    <row r="3274" spans="1:20">
      <c r="A3274" s="28" t="s">
        <v>3914</v>
      </c>
      <c r="B3274" s="22" t="s">
        <v>3915</v>
      </c>
      <c r="C3274" s="22" t="s">
        <v>32</v>
      </c>
      <c r="D3274" s="22" t="s">
        <v>105</v>
      </c>
      <c r="E3274" s="22" t="s">
        <v>26</v>
      </c>
      <c r="F3274" s="23">
        <v>44834</v>
      </c>
      <c r="G3274" s="24" t="s">
        <v>27</v>
      </c>
      <c r="H3274" s="25">
        <v>17617.63</v>
      </c>
      <c r="I3274" s="25">
        <v>-2637.18</v>
      </c>
      <c r="J3274" s="25">
        <v>14980.45</v>
      </c>
      <c r="K3274" s="41">
        <f t="shared" si="106"/>
        <v>2022</v>
      </c>
      <c r="L3274" s="42">
        <f t="shared" si="105"/>
        <v>180.37297795372328</v>
      </c>
      <c r="M3274" s="39">
        <f>(VLOOKUP(DATE(2005,12,1),IGPM!A:B,2,1)/VLOOKUP(DATE(YEAR(F3274),MONTH(F3274),1),IGPM!A:B,2,1))*H3274</f>
        <v>5028.1538190975753</v>
      </c>
      <c r="N3274" s="26" t="s">
        <v>3513</v>
      </c>
      <c r="O3274" s="26" t="s">
        <v>3514</v>
      </c>
      <c r="P3274" s="25">
        <v>0</v>
      </c>
      <c r="Q3274" s="25">
        <v>17617.63</v>
      </c>
      <c r="R3274" s="25">
        <v>17974.382380930878</v>
      </c>
      <c r="S3274" s="25">
        <v>0</v>
      </c>
      <c r="T3274" s="27">
        <v>17974.382380930878</v>
      </c>
    </row>
    <row r="3275" spans="1:20">
      <c r="A3275" s="28" t="s">
        <v>3916</v>
      </c>
      <c r="B3275" s="22" t="s">
        <v>3917</v>
      </c>
      <c r="C3275" s="22" t="s">
        <v>32</v>
      </c>
      <c r="D3275" s="22" t="s">
        <v>105</v>
      </c>
      <c r="E3275" s="22" t="s">
        <v>26</v>
      </c>
      <c r="F3275" s="23">
        <v>44834</v>
      </c>
      <c r="G3275" s="24" t="s">
        <v>27</v>
      </c>
      <c r="H3275" s="25">
        <v>20316.5</v>
      </c>
      <c r="I3275" s="25">
        <v>-3041.16</v>
      </c>
      <c r="J3275" s="25">
        <v>17275.34</v>
      </c>
      <c r="K3275" s="41">
        <f t="shared" si="106"/>
        <v>2022</v>
      </c>
      <c r="L3275" s="42">
        <f t="shared" si="105"/>
        <v>180.37377185021506</v>
      </c>
      <c r="M3275" s="39">
        <f>(VLOOKUP(DATE(2005,12,1),IGPM!A:B,2,1)/VLOOKUP(DATE(YEAR(F3275),MONTH(F3275),1),IGPM!A:B,2,1))*H3275</f>
        <v>5798.4239120526363</v>
      </c>
      <c r="N3275" s="26" t="s">
        <v>3513</v>
      </c>
      <c r="O3275" s="26" t="s">
        <v>3514</v>
      </c>
      <c r="P3275" s="25">
        <v>0</v>
      </c>
      <c r="Q3275" s="25">
        <v>20316.5</v>
      </c>
      <c r="R3275" s="25">
        <v>20727.903789680116</v>
      </c>
      <c r="S3275" s="25">
        <v>0</v>
      </c>
      <c r="T3275" s="27">
        <v>20727.903789680116</v>
      </c>
    </row>
    <row r="3276" spans="1:20">
      <c r="A3276" s="28" t="s">
        <v>3918</v>
      </c>
      <c r="B3276" s="22" t="s">
        <v>3919</v>
      </c>
      <c r="C3276" s="22" t="s">
        <v>32</v>
      </c>
      <c r="D3276" s="22" t="s">
        <v>105</v>
      </c>
      <c r="E3276" s="22" t="s">
        <v>26</v>
      </c>
      <c r="F3276" s="23">
        <v>44834</v>
      </c>
      <c r="G3276" s="24" t="s">
        <v>27</v>
      </c>
      <c r="H3276" s="25">
        <v>17617.63</v>
      </c>
      <c r="I3276" s="25">
        <v>-2637.18</v>
      </c>
      <c r="J3276" s="25">
        <v>14980.45</v>
      </c>
      <c r="K3276" s="41">
        <f t="shared" si="106"/>
        <v>2022</v>
      </c>
      <c r="L3276" s="42">
        <f t="shared" si="105"/>
        <v>180.37297795372328</v>
      </c>
      <c r="M3276" s="39">
        <f>(VLOOKUP(DATE(2005,12,1),IGPM!A:B,2,1)/VLOOKUP(DATE(YEAR(F3276),MONTH(F3276),1),IGPM!A:B,2,1))*H3276</f>
        <v>5028.1538190975753</v>
      </c>
      <c r="N3276" s="26" t="s">
        <v>3513</v>
      </c>
      <c r="O3276" s="26" t="s">
        <v>3514</v>
      </c>
      <c r="P3276" s="25">
        <v>0</v>
      </c>
      <c r="Q3276" s="25">
        <v>17617.63</v>
      </c>
      <c r="R3276" s="25">
        <v>17974.382380930878</v>
      </c>
      <c r="S3276" s="25">
        <v>0</v>
      </c>
      <c r="T3276" s="27">
        <v>17974.382380930878</v>
      </c>
    </row>
    <row r="3277" spans="1:20">
      <c r="A3277" s="28" t="s">
        <v>3920</v>
      </c>
      <c r="B3277" s="22" t="s">
        <v>3917</v>
      </c>
      <c r="C3277" s="22" t="s">
        <v>32</v>
      </c>
      <c r="D3277" s="22" t="s">
        <v>105</v>
      </c>
      <c r="E3277" s="22" t="s">
        <v>26</v>
      </c>
      <c r="F3277" s="23">
        <v>44834</v>
      </c>
      <c r="G3277" s="24" t="s">
        <v>27</v>
      </c>
      <c r="H3277" s="25">
        <v>20316.5</v>
      </c>
      <c r="I3277" s="25">
        <v>-3041.16</v>
      </c>
      <c r="J3277" s="25">
        <v>17275.34</v>
      </c>
      <c r="K3277" s="41">
        <f t="shared" si="106"/>
        <v>2022</v>
      </c>
      <c r="L3277" s="42">
        <f t="shared" si="105"/>
        <v>180.37377185021506</v>
      </c>
      <c r="M3277" s="39">
        <f>(VLOOKUP(DATE(2005,12,1),IGPM!A:B,2,1)/VLOOKUP(DATE(YEAR(F3277),MONTH(F3277),1),IGPM!A:B,2,1))*H3277</f>
        <v>5798.4239120526363</v>
      </c>
      <c r="N3277" s="26" t="s">
        <v>3513</v>
      </c>
      <c r="O3277" s="26" t="s">
        <v>3514</v>
      </c>
      <c r="P3277" s="25">
        <v>0</v>
      </c>
      <c r="Q3277" s="25">
        <v>20316.5</v>
      </c>
      <c r="R3277" s="25">
        <v>20727.903789680116</v>
      </c>
      <c r="S3277" s="25">
        <v>0</v>
      </c>
      <c r="T3277" s="27">
        <v>20727.903789680116</v>
      </c>
    </row>
    <row r="3278" spans="1:20">
      <c r="A3278" s="28" t="s">
        <v>3921</v>
      </c>
      <c r="B3278" s="22" t="s">
        <v>3919</v>
      </c>
      <c r="C3278" s="22" t="s">
        <v>32</v>
      </c>
      <c r="D3278" s="22" t="s">
        <v>105</v>
      </c>
      <c r="E3278" s="22" t="s">
        <v>26</v>
      </c>
      <c r="F3278" s="23">
        <v>44834</v>
      </c>
      <c r="G3278" s="24" t="s">
        <v>27</v>
      </c>
      <c r="H3278" s="25">
        <v>17617.63</v>
      </c>
      <c r="I3278" s="25">
        <v>-2637.18</v>
      </c>
      <c r="J3278" s="25">
        <v>14980.45</v>
      </c>
      <c r="K3278" s="41">
        <f t="shared" si="106"/>
        <v>2022</v>
      </c>
      <c r="L3278" s="42">
        <f t="shared" si="105"/>
        <v>180.37297795372328</v>
      </c>
      <c r="M3278" s="39">
        <f>(VLOOKUP(DATE(2005,12,1),IGPM!A:B,2,1)/VLOOKUP(DATE(YEAR(F3278),MONTH(F3278),1),IGPM!A:B,2,1))*H3278</f>
        <v>5028.1538190975753</v>
      </c>
      <c r="N3278" s="26" t="s">
        <v>3513</v>
      </c>
      <c r="O3278" s="26" t="s">
        <v>3514</v>
      </c>
      <c r="P3278" s="25">
        <v>0</v>
      </c>
      <c r="Q3278" s="25">
        <v>17617.63</v>
      </c>
      <c r="R3278" s="25">
        <v>17974.382380930878</v>
      </c>
      <c r="S3278" s="25">
        <v>0</v>
      </c>
      <c r="T3278" s="27">
        <v>17974.382380930878</v>
      </c>
    </row>
    <row r="3279" spans="1:20">
      <c r="A3279" s="28" t="s">
        <v>3922</v>
      </c>
      <c r="B3279" s="22" t="s">
        <v>3917</v>
      </c>
      <c r="C3279" s="22" t="s">
        <v>32</v>
      </c>
      <c r="D3279" s="22" t="s">
        <v>105</v>
      </c>
      <c r="E3279" s="22" t="s">
        <v>26</v>
      </c>
      <c r="F3279" s="23">
        <v>44834</v>
      </c>
      <c r="G3279" s="24" t="s">
        <v>27</v>
      </c>
      <c r="H3279" s="25">
        <v>20316.5</v>
      </c>
      <c r="I3279" s="25">
        <v>-3041.16</v>
      </c>
      <c r="J3279" s="25">
        <v>17275.34</v>
      </c>
      <c r="K3279" s="41">
        <f t="shared" si="106"/>
        <v>2022</v>
      </c>
      <c r="L3279" s="42">
        <f t="shared" si="105"/>
        <v>180.37377185021506</v>
      </c>
      <c r="M3279" s="39">
        <f>(VLOOKUP(DATE(2005,12,1),IGPM!A:B,2,1)/VLOOKUP(DATE(YEAR(F3279),MONTH(F3279),1),IGPM!A:B,2,1))*H3279</f>
        <v>5798.4239120526363</v>
      </c>
      <c r="N3279" s="26" t="s">
        <v>3513</v>
      </c>
      <c r="O3279" s="26" t="s">
        <v>3514</v>
      </c>
      <c r="P3279" s="25">
        <v>0</v>
      </c>
      <c r="Q3279" s="25">
        <v>20316.5</v>
      </c>
      <c r="R3279" s="25">
        <v>20727.903789680116</v>
      </c>
      <c r="S3279" s="25">
        <v>0</v>
      </c>
      <c r="T3279" s="27">
        <v>20727.903789680116</v>
      </c>
    </row>
    <row r="3280" spans="1:20">
      <c r="A3280" s="28" t="s">
        <v>3923</v>
      </c>
      <c r="B3280" s="22" t="s">
        <v>3919</v>
      </c>
      <c r="C3280" s="22" t="s">
        <v>32</v>
      </c>
      <c r="D3280" s="22" t="s">
        <v>105</v>
      </c>
      <c r="E3280" s="22" t="s">
        <v>26</v>
      </c>
      <c r="F3280" s="23">
        <v>44834</v>
      </c>
      <c r="G3280" s="24" t="s">
        <v>27</v>
      </c>
      <c r="H3280" s="25">
        <v>17617.61</v>
      </c>
      <c r="I3280" s="25">
        <v>-2637.18</v>
      </c>
      <c r="J3280" s="25">
        <v>14980.43</v>
      </c>
      <c r="K3280" s="41">
        <f t="shared" si="106"/>
        <v>2022</v>
      </c>
      <c r="L3280" s="42">
        <f t="shared" si="105"/>
        <v>180.37277318954338</v>
      </c>
      <c r="M3280" s="39">
        <f>(VLOOKUP(DATE(2005,12,1),IGPM!A:B,2,1)/VLOOKUP(DATE(YEAR(F3280),MONTH(F3280),1),IGPM!A:B,2,1))*H3280</f>
        <v>5028.1481110042405</v>
      </c>
      <c r="N3280" s="26" t="s">
        <v>3513</v>
      </c>
      <c r="O3280" s="26" t="s">
        <v>3514</v>
      </c>
      <c r="P3280" s="25">
        <v>0</v>
      </c>
      <c r="Q3280" s="25">
        <v>17617.61</v>
      </c>
      <c r="R3280" s="25">
        <v>17974.361975936128</v>
      </c>
      <c r="S3280" s="25">
        <v>0</v>
      </c>
      <c r="T3280" s="27">
        <v>17974.361975936128</v>
      </c>
    </row>
    <row r="3281" spans="1:20">
      <c r="A3281" s="28" t="s">
        <v>3924</v>
      </c>
      <c r="B3281" s="22" t="s">
        <v>3917</v>
      </c>
      <c r="C3281" s="22" t="s">
        <v>32</v>
      </c>
      <c r="D3281" s="22" t="s">
        <v>105</v>
      </c>
      <c r="E3281" s="22" t="s">
        <v>26</v>
      </c>
      <c r="F3281" s="23">
        <v>44834</v>
      </c>
      <c r="G3281" s="24" t="s">
        <v>27</v>
      </c>
      <c r="H3281" s="25">
        <v>20316.5</v>
      </c>
      <c r="I3281" s="25">
        <v>-3041.16</v>
      </c>
      <c r="J3281" s="25">
        <v>17275.34</v>
      </c>
      <c r="K3281" s="41">
        <f t="shared" si="106"/>
        <v>2022</v>
      </c>
      <c r="L3281" s="42">
        <f t="shared" si="105"/>
        <v>180.37377185021506</v>
      </c>
      <c r="M3281" s="39">
        <f>(VLOOKUP(DATE(2005,12,1),IGPM!A:B,2,1)/VLOOKUP(DATE(YEAR(F3281),MONTH(F3281),1),IGPM!A:B,2,1))*H3281</f>
        <v>5798.4239120526363</v>
      </c>
      <c r="N3281" s="26" t="s">
        <v>3513</v>
      </c>
      <c r="O3281" s="26" t="s">
        <v>3514</v>
      </c>
      <c r="P3281" s="25">
        <v>0</v>
      </c>
      <c r="Q3281" s="25">
        <v>20316.5</v>
      </c>
      <c r="R3281" s="25">
        <v>20727.903789680116</v>
      </c>
      <c r="S3281" s="25">
        <v>0</v>
      </c>
      <c r="T3281" s="27">
        <v>20727.903789680116</v>
      </c>
    </row>
    <row r="3282" spans="1:20">
      <c r="A3282" s="28" t="s">
        <v>3925</v>
      </c>
      <c r="B3282" s="22" t="s">
        <v>3926</v>
      </c>
      <c r="C3282" s="22" t="s">
        <v>32</v>
      </c>
      <c r="D3282" s="22" t="s">
        <v>105</v>
      </c>
      <c r="E3282" s="22" t="s">
        <v>26</v>
      </c>
      <c r="F3282" s="23">
        <v>44834</v>
      </c>
      <c r="G3282" s="24" t="s">
        <v>27</v>
      </c>
      <c r="H3282" s="25">
        <v>2274254.15</v>
      </c>
      <c r="I3282" s="25">
        <v>-242921.63</v>
      </c>
      <c r="J3282" s="25">
        <v>2031332.52</v>
      </c>
      <c r="K3282" s="41">
        <f t="shared" si="106"/>
        <v>2022</v>
      </c>
      <c r="L3282" s="42">
        <f t="shared" si="105"/>
        <v>252.77642855434499</v>
      </c>
      <c r="M3282" s="39">
        <f>(VLOOKUP(DATE(2005,12,1),IGPM!A:B,2,1)/VLOOKUP(DATE(YEAR(F3282),MONTH(F3282),1),IGPM!A:B,2,1))*H3282</f>
        <v>649082.74778849422</v>
      </c>
      <c r="N3282" s="26" t="s">
        <v>3513</v>
      </c>
      <c r="O3282" s="26" t="s">
        <v>3514</v>
      </c>
      <c r="P3282" s="25">
        <v>0</v>
      </c>
      <c r="Q3282" s="25">
        <v>2274254.15</v>
      </c>
      <c r="R3282" s="25">
        <v>2320307.1992951902</v>
      </c>
      <c r="S3282" s="25">
        <v>0</v>
      </c>
      <c r="T3282" s="27">
        <v>2320307.1992951902</v>
      </c>
    </row>
    <row r="3283" spans="1:20">
      <c r="A3283" s="28" t="s">
        <v>3927</v>
      </c>
      <c r="B3283" s="22" t="s">
        <v>3928</v>
      </c>
      <c r="C3283" s="22" t="s">
        <v>32</v>
      </c>
      <c r="D3283" s="22" t="s">
        <v>105</v>
      </c>
      <c r="E3283" s="22" t="s">
        <v>26</v>
      </c>
      <c r="F3283" s="23">
        <v>44896</v>
      </c>
      <c r="G3283" s="24" t="s">
        <v>27</v>
      </c>
      <c r="H3283" s="25">
        <v>371850.99</v>
      </c>
      <c r="I3283" s="25">
        <v>-35548.620000000003</v>
      </c>
      <c r="J3283" s="25">
        <v>336302.37</v>
      </c>
      <c r="K3283" s="41">
        <f t="shared" si="106"/>
        <v>2022</v>
      </c>
      <c r="L3283" s="42">
        <f t="shared" si="105"/>
        <v>251.04838837625766</v>
      </c>
      <c r="M3283" s="39">
        <f>(VLOOKUP(DATE(2005,12,1),IGPM!A:B,2,1)/VLOOKUP(DATE(YEAR(F3283),MONTH(F3283),1),IGPM!A:B,2,1))*H3283</f>
        <v>107296.87250189918</v>
      </c>
      <c r="N3283" s="26" t="s">
        <v>3513</v>
      </c>
      <c r="O3283" s="26" t="s">
        <v>3514</v>
      </c>
      <c r="P3283" s="25">
        <v>0</v>
      </c>
      <c r="Q3283" s="25">
        <v>371850.99</v>
      </c>
      <c r="R3283" s="25">
        <v>383559.27125818457</v>
      </c>
      <c r="S3283" s="25">
        <v>0</v>
      </c>
      <c r="T3283" s="27">
        <v>383559.27125818457</v>
      </c>
    </row>
    <row r="3284" spans="1:20">
      <c r="A3284" s="28" t="s">
        <v>3929</v>
      </c>
      <c r="B3284" s="22" t="s">
        <v>3928</v>
      </c>
      <c r="C3284" s="22" t="s">
        <v>32</v>
      </c>
      <c r="D3284" s="22" t="s">
        <v>105</v>
      </c>
      <c r="E3284" s="22" t="s">
        <v>26</v>
      </c>
      <c r="F3284" s="23">
        <v>44896</v>
      </c>
      <c r="G3284" s="24" t="s">
        <v>27</v>
      </c>
      <c r="H3284" s="25">
        <v>371850.99</v>
      </c>
      <c r="I3284" s="25">
        <v>-35548.620000000003</v>
      </c>
      <c r="J3284" s="25">
        <v>336302.37</v>
      </c>
      <c r="K3284" s="41">
        <f t="shared" si="106"/>
        <v>2022</v>
      </c>
      <c r="L3284" s="42">
        <f t="shared" si="105"/>
        <v>251.04838837625766</v>
      </c>
      <c r="M3284" s="39">
        <f>(VLOOKUP(DATE(2005,12,1),IGPM!A:B,2,1)/VLOOKUP(DATE(YEAR(F3284),MONTH(F3284),1),IGPM!A:B,2,1))*H3284</f>
        <v>107296.87250189918</v>
      </c>
      <c r="N3284" s="26" t="s">
        <v>3513</v>
      </c>
      <c r="O3284" s="26" t="s">
        <v>3514</v>
      </c>
      <c r="P3284" s="25">
        <v>0</v>
      </c>
      <c r="Q3284" s="25">
        <v>371850.99</v>
      </c>
      <c r="R3284" s="25">
        <v>383559.27125818457</v>
      </c>
      <c r="S3284" s="25">
        <v>0</v>
      </c>
      <c r="T3284" s="27">
        <v>383559.27125818457</v>
      </c>
    </row>
    <row r="3285" spans="1:20">
      <c r="A3285" s="28" t="s">
        <v>3930</v>
      </c>
      <c r="B3285" s="22" t="s">
        <v>3931</v>
      </c>
      <c r="C3285" s="22" t="s">
        <v>91</v>
      </c>
      <c r="D3285" s="22" t="s">
        <v>99</v>
      </c>
      <c r="E3285" s="22" t="s">
        <v>26</v>
      </c>
      <c r="F3285" s="23">
        <v>45138</v>
      </c>
      <c r="G3285" s="24" t="s">
        <v>3869</v>
      </c>
      <c r="H3285" s="25">
        <v>2200140.3199999998</v>
      </c>
      <c r="I3285" s="25">
        <v>-280400.95</v>
      </c>
      <c r="J3285" s="25">
        <v>1919739.3699999999</v>
      </c>
      <c r="K3285" s="41">
        <f t="shared" si="106"/>
        <v>2023</v>
      </c>
      <c r="L3285" s="42">
        <f t="shared" si="105"/>
        <v>133.38893980209411</v>
      </c>
      <c r="M3285" s="39">
        <f>(VLOOKUP(DATE(2005,12,1),IGPM!A:B,2,1)/VLOOKUP(DATE(YEAR(F3285),MONTH(F3285),1),IGPM!A:B,2,1))*H3285</f>
        <v>669322.1310873552</v>
      </c>
      <c r="N3285" s="26" t="s">
        <v>3513</v>
      </c>
      <c r="O3285" s="26" t="s">
        <v>3514</v>
      </c>
      <c r="P3285" s="25">
        <v>0</v>
      </c>
      <c r="Q3285" s="25">
        <v>2200140.3199999998</v>
      </c>
      <c r="R3285" s="25">
        <v>2392657.8925429247</v>
      </c>
      <c r="S3285" s="25">
        <v>0</v>
      </c>
      <c r="T3285" s="27">
        <v>2392657.8925429247</v>
      </c>
    </row>
    <row r="3286" spans="1:20">
      <c r="A3286" s="28" t="s">
        <v>3932</v>
      </c>
      <c r="B3286" s="22" t="s">
        <v>3933</v>
      </c>
      <c r="C3286" s="22" t="s">
        <v>3861</v>
      </c>
      <c r="D3286" s="22" t="s">
        <v>99</v>
      </c>
      <c r="E3286" s="22" t="s">
        <v>26</v>
      </c>
      <c r="F3286" s="23">
        <v>45138</v>
      </c>
      <c r="G3286" s="24" t="s">
        <v>3934</v>
      </c>
      <c r="H3286" s="25">
        <v>23755659.640000001</v>
      </c>
      <c r="I3286" s="25">
        <v>-15532546.689999999</v>
      </c>
      <c r="J3286" s="25">
        <v>8223112.9500000011</v>
      </c>
      <c r="K3286" s="41">
        <f t="shared" si="106"/>
        <v>2023</v>
      </c>
      <c r="L3286" s="42">
        <f t="shared" si="105"/>
        <v>25.999999996137145</v>
      </c>
      <c r="M3286" s="39">
        <f>(VLOOKUP(DATE(2005,12,1),IGPM!A:B,2,1)/VLOOKUP(DATE(YEAR(F3286),MONTH(F3286),1),IGPM!A:B,2,1))*H3286</f>
        <v>7226897.5715288352</v>
      </c>
      <c r="N3286" s="26" t="s">
        <v>3513</v>
      </c>
      <c r="O3286" s="26" t="s">
        <v>3514</v>
      </c>
      <c r="P3286" s="25">
        <v>0</v>
      </c>
      <c r="Q3286" s="25">
        <v>23755659.640000001</v>
      </c>
      <c r="R3286" s="25">
        <v>25834337.025471821</v>
      </c>
      <c r="S3286" s="25">
        <v>0</v>
      </c>
      <c r="T3286" s="27">
        <v>25834337.025471821</v>
      </c>
    </row>
    <row r="3287" spans="1:20">
      <c r="A3287" s="28" t="s">
        <v>3935</v>
      </c>
      <c r="B3287" s="22" t="s">
        <v>3936</v>
      </c>
      <c r="C3287" s="22" t="s">
        <v>91</v>
      </c>
      <c r="D3287" s="22" t="s">
        <v>105</v>
      </c>
      <c r="E3287" s="22" t="s">
        <v>26</v>
      </c>
      <c r="F3287" s="23">
        <v>45138</v>
      </c>
      <c r="G3287" s="24" t="s">
        <v>3869</v>
      </c>
      <c r="H3287" s="25">
        <v>2899967.09</v>
      </c>
      <c r="I3287" s="25">
        <v>-366546.83</v>
      </c>
      <c r="J3287" s="25">
        <v>2533420.2599999998</v>
      </c>
      <c r="K3287" s="41">
        <f t="shared" si="106"/>
        <v>2023</v>
      </c>
      <c r="L3287" s="42">
        <f t="shared" si="105"/>
        <v>134.49697690742542</v>
      </c>
      <c r="M3287" s="39">
        <f>(VLOOKUP(DATE(2005,12,1),IGPM!A:B,2,1)/VLOOKUP(DATE(YEAR(F3287),MONTH(F3287),1),IGPM!A:B,2,1))*H3287</f>
        <v>882221.98153343063</v>
      </c>
      <c r="N3287" s="26" t="s">
        <v>3513</v>
      </c>
      <c r="O3287" s="26" t="s">
        <v>3514</v>
      </c>
      <c r="P3287" s="25">
        <v>0</v>
      </c>
      <c r="Q3287" s="25">
        <v>2899967.09</v>
      </c>
      <c r="R3287" s="25">
        <v>3153721.1890209066</v>
      </c>
      <c r="S3287" s="25">
        <v>0</v>
      </c>
      <c r="T3287" s="27">
        <v>3153721.1890209066</v>
      </c>
    </row>
    <row r="3288" spans="1:20">
      <c r="A3288" s="28" t="s">
        <v>3937</v>
      </c>
      <c r="B3288" s="22" t="s">
        <v>3933</v>
      </c>
      <c r="C3288" s="22" t="s">
        <v>3861</v>
      </c>
      <c r="D3288" s="22" t="s">
        <v>25</v>
      </c>
      <c r="E3288" s="22" t="s">
        <v>26</v>
      </c>
      <c r="F3288" s="23">
        <v>45138</v>
      </c>
      <c r="G3288" s="24" t="s">
        <v>3934</v>
      </c>
      <c r="H3288" s="25">
        <v>32880083.91</v>
      </c>
      <c r="I3288" s="25">
        <v>-21498516.399999999</v>
      </c>
      <c r="J3288" s="25">
        <v>11381567.510000002</v>
      </c>
      <c r="K3288" s="41">
        <f t="shared" si="106"/>
        <v>2023</v>
      </c>
      <c r="L3288" s="42">
        <f t="shared" si="105"/>
        <v>26.000000003256041</v>
      </c>
      <c r="M3288" s="39">
        <f>(VLOOKUP(DATE(2005,12,1),IGPM!A:B,2,1)/VLOOKUP(DATE(YEAR(F3288),MONTH(F3288),1),IGPM!A:B,2,1))*H3288</f>
        <v>10002711.02389154</v>
      </c>
      <c r="N3288" s="26" t="s">
        <v>3513</v>
      </c>
      <c r="O3288" s="26" t="s">
        <v>3514</v>
      </c>
      <c r="P3288" s="25">
        <v>0</v>
      </c>
      <c r="Q3288" s="25">
        <v>32880083.91</v>
      </c>
      <c r="R3288" s="25">
        <v>35757170.376630858</v>
      </c>
      <c r="S3288" s="25">
        <v>0</v>
      </c>
      <c r="T3288" s="27">
        <v>35757170.376630858</v>
      </c>
    </row>
    <row r="3289" spans="1:20">
      <c r="A3289" s="28" t="s">
        <v>3938</v>
      </c>
      <c r="B3289" s="22" t="s">
        <v>3939</v>
      </c>
      <c r="C3289" s="22" t="s">
        <v>32</v>
      </c>
      <c r="D3289" s="22" t="s">
        <v>25</v>
      </c>
      <c r="E3289" s="22" t="s">
        <v>26</v>
      </c>
      <c r="F3289" s="23">
        <v>45138</v>
      </c>
      <c r="G3289" s="24" t="s">
        <v>3869</v>
      </c>
      <c r="H3289" s="25">
        <v>3046962.67</v>
      </c>
      <c r="I3289" s="25">
        <v>-396191.99</v>
      </c>
      <c r="J3289" s="25">
        <v>2650770.6799999997</v>
      </c>
      <c r="K3289" s="41">
        <f t="shared" si="106"/>
        <v>2023</v>
      </c>
      <c r="L3289" s="42">
        <f t="shared" si="105"/>
        <v>130.74056694079042</v>
      </c>
      <c r="M3289" s="39">
        <f>(VLOOKUP(DATE(2005,12,1),IGPM!A:B,2,1)/VLOOKUP(DATE(YEAR(F3289),MONTH(F3289),1),IGPM!A:B,2,1))*H3289</f>
        <v>926940.67241493845</v>
      </c>
      <c r="N3289" s="26" t="s">
        <v>3513</v>
      </c>
      <c r="O3289" s="26" t="s">
        <v>3514</v>
      </c>
      <c r="P3289" s="25">
        <v>0</v>
      </c>
      <c r="Q3289" s="25">
        <v>3046962.67</v>
      </c>
      <c r="R3289" s="25">
        <v>3313579.2360094395</v>
      </c>
      <c r="S3289" s="25">
        <v>0</v>
      </c>
      <c r="T3289" s="27">
        <v>3313579.2360094395</v>
      </c>
    </row>
    <row r="3290" spans="1:20">
      <c r="A3290" s="28" t="s">
        <v>3940</v>
      </c>
      <c r="B3290" s="22" t="s">
        <v>3941</v>
      </c>
      <c r="C3290" s="22" t="s">
        <v>3861</v>
      </c>
      <c r="D3290" s="22" t="s">
        <v>33</v>
      </c>
      <c r="E3290" s="22" t="s">
        <v>26</v>
      </c>
      <c r="F3290" s="23">
        <v>45138</v>
      </c>
      <c r="G3290" s="24" t="s">
        <v>3942</v>
      </c>
      <c r="H3290" s="25">
        <v>23755659.640000001</v>
      </c>
      <c r="I3290" s="25">
        <v>-7509971.7300000004</v>
      </c>
      <c r="J3290" s="25">
        <v>16245687.91</v>
      </c>
      <c r="K3290" s="41">
        <f t="shared" si="106"/>
        <v>2023</v>
      </c>
      <c r="L3290" s="42">
        <f t="shared" si="105"/>
        <v>53.774664991981261</v>
      </c>
      <c r="M3290" s="39">
        <f>(VLOOKUP(DATE(2005,12,1),IGPM!A:B,2,1)/VLOOKUP(DATE(YEAR(F3290),MONTH(F3290),1),IGPM!A:B,2,1))*H3290</f>
        <v>7226897.5715288352</v>
      </c>
      <c r="N3290" s="26" t="s">
        <v>3513</v>
      </c>
      <c r="O3290" s="26" t="s">
        <v>3514</v>
      </c>
      <c r="P3290" s="25">
        <v>0</v>
      </c>
      <c r="Q3290" s="25">
        <v>23755659.640000001</v>
      </c>
      <c r="R3290" s="25">
        <v>25834337.025471821</v>
      </c>
      <c r="S3290" s="25">
        <v>0</v>
      </c>
      <c r="T3290" s="27">
        <v>25834337.025471821</v>
      </c>
    </row>
    <row r="3291" spans="1:20">
      <c r="A3291" s="28" t="s">
        <v>3943</v>
      </c>
      <c r="B3291" s="22" t="s">
        <v>3944</v>
      </c>
      <c r="C3291" s="22" t="s">
        <v>172</v>
      </c>
      <c r="D3291" s="22" t="s">
        <v>95</v>
      </c>
      <c r="E3291" s="22" t="s">
        <v>26</v>
      </c>
      <c r="F3291" s="23">
        <v>45199</v>
      </c>
      <c r="G3291" s="24" t="s">
        <v>27</v>
      </c>
      <c r="H3291" s="25">
        <v>48091.519999999997</v>
      </c>
      <c r="I3291" s="25">
        <v>-3091.91</v>
      </c>
      <c r="J3291" s="25">
        <v>44999.61</v>
      </c>
      <c r="K3291" s="41">
        <f t="shared" si="106"/>
        <v>2023</v>
      </c>
      <c r="L3291" s="42">
        <f t="shared" si="105"/>
        <v>233.30976645503938</v>
      </c>
      <c r="M3291" s="39">
        <f>(VLOOKUP(DATE(2005,12,1),IGPM!A:B,2,1)/VLOOKUP(DATE(YEAR(F3291),MONTH(F3291),1),IGPM!A:B,2,1))*H3291</f>
        <v>14596.687398409043</v>
      </c>
      <c r="N3291" s="26" t="s">
        <v>3513</v>
      </c>
      <c r="O3291" s="26" t="s">
        <v>3514</v>
      </c>
      <c r="P3291" s="25">
        <v>0</v>
      </c>
      <c r="Q3291" s="25">
        <v>48091.519999999997</v>
      </c>
      <c r="R3291" s="25">
        <v>52179.477842825276</v>
      </c>
      <c r="S3291" s="25">
        <v>0</v>
      </c>
      <c r="T3291" s="27">
        <v>52179.477842825276</v>
      </c>
    </row>
    <row r="3292" spans="1:20">
      <c r="A3292" s="28" t="s">
        <v>3945</v>
      </c>
      <c r="B3292" s="22" t="s">
        <v>3946</v>
      </c>
      <c r="C3292" s="22" t="s">
        <v>172</v>
      </c>
      <c r="D3292" s="22" t="s">
        <v>559</v>
      </c>
      <c r="E3292" s="22" t="s">
        <v>26</v>
      </c>
      <c r="F3292" s="23">
        <v>45199</v>
      </c>
      <c r="G3292" s="24" t="s">
        <v>27</v>
      </c>
      <c r="H3292" s="25">
        <v>24045.759999999998</v>
      </c>
      <c r="I3292" s="25">
        <v>-1545.96</v>
      </c>
      <c r="J3292" s="25">
        <v>22499.8</v>
      </c>
      <c r="K3292" s="41">
        <f t="shared" si="106"/>
        <v>2023</v>
      </c>
      <c r="L3292" s="42">
        <f t="shared" si="105"/>
        <v>233.30901187611593</v>
      </c>
      <c r="M3292" s="39">
        <f>(VLOOKUP(DATE(2005,12,1),IGPM!A:B,2,1)/VLOOKUP(DATE(YEAR(F3292),MONTH(F3292),1),IGPM!A:B,2,1))*H3292</f>
        <v>7298.3436992045217</v>
      </c>
      <c r="N3292" s="26" t="s">
        <v>3513</v>
      </c>
      <c r="O3292" s="26" t="s">
        <v>3514</v>
      </c>
      <c r="P3292" s="25">
        <v>0</v>
      </c>
      <c r="Q3292" s="25">
        <v>24045.759999999998</v>
      </c>
      <c r="R3292" s="25">
        <v>26089.738921412638</v>
      </c>
      <c r="S3292" s="25">
        <v>0</v>
      </c>
      <c r="T3292" s="27">
        <v>26089.738921412638</v>
      </c>
    </row>
    <row r="3293" spans="1:20">
      <c r="A3293" s="28" t="s">
        <v>3947</v>
      </c>
      <c r="B3293" s="22" t="s">
        <v>3948</v>
      </c>
      <c r="C3293" s="22" t="s">
        <v>172</v>
      </c>
      <c r="D3293" s="22" t="s">
        <v>260</v>
      </c>
      <c r="E3293" s="22" t="s">
        <v>26</v>
      </c>
      <c r="F3293" s="23">
        <v>45199</v>
      </c>
      <c r="G3293" s="24" t="s">
        <v>27</v>
      </c>
      <c r="H3293" s="25">
        <v>408777.95</v>
      </c>
      <c r="I3293" s="25">
        <v>-45555.53</v>
      </c>
      <c r="J3293" s="25">
        <v>363222.42000000004</v>
      </c>
      <c r="K3293" s="41">
        <f t="shared" si="106"/>
        <v>2023</v>
      </c>
      <c r="L3293" s="42">
        <f t="shared" si="105"/>
        <v>134.59769318894993</v>
      </c>
      <c r="M3293" s="39">
        <f>(VLOOKUP(DATE(2005,12,1),IGPM!A:B,2,1)/VLOOKUP(DATE(YEAR(F3293),MONTH(F3293),1),IGPM!A:B,2,1))*H3293</f>
        <v>124071.85199204522</v>
      </c>
      <c r="N3293" s="26" t="s">
        <v>3513</v>
      </c>
      <c r="O3293" s="26" t="s">
        <v>3514</v>
      </c>
      <c r="P3293" s="25">
        <v>0</v>
      </c>
      <c r="Q3293" s="25">
        <v>408777.95</v>
      </c>
      <c r="R3293" s="25">
        <v>443525.59421412635</v>
      </c>
      <c r="S3293" s="25">
        <v>0</v>
      </c>
      <c r="T3293" s="27">
        <v>443525.59421412635</v>
      </c>
    </row>
    <row r="3294" spans="1:20">
      <c r="A3294" s="28" t="s">
        <v>3949</v>
      </c>
      <c r="B3294" s="22" t="s">
        <v>3950</v>
      </c>
      <c r="C3294" s="22" t="s">
        <v>172</v>
      </c>
      <c r="D3294" s="22" t="s">
        <v>99</v>
      </c>
      <c r="E3294" s="22" t="s">
        <v>26</v>
      </c>
      <c r="F3294" s="23">
        <v>45199</v>
      </c>
      <c r="G3294" s="24" t="s">
        <v>27</v>
      </c>
      <c r="H3294" s="25">
        <v>2621613.4700000002</v>
      </c>
      <c r="I3294" s="25">
        <v>-168549.77</v>
      </c>
      <c r="J3294" s="25">
        <v>2453063.7000000002</v>
      </c>
      <c r="K3294" s="41">
        <f t="shared" si="106"/>
        <v>2023</v>
      </c>
      <c r="L3294" s="42">
        <f t="shared" si="105"/>
        <v>233.30914097361273</v>
      </c>
      <c r="M3294" s="39">
        <f>(VLOOKUP(DATE(2005,12,1),IGPM!A:B,2,1)/VLOOKUP(DATE(YEAR(F3294),MONTH(F3294),1),IGPM!A:B,2,1))*H3294</f>
        <v>795709.35377065255</v>
      </c>
      <c r="N3294" s="26" t="s">
        <v>3513</v>
      </c>
      <c r="O3294" s="26" t="s">
        <v>3514</v>
      </c>
      <c r="P3294" s="25">
        <v>0</v>
      </c>
      <c r="Q3294" s="25">
        <v>2621613.4700000002</v>
      </c>
      <c r="R3294" s="25">
        <v>2844460.3533079699</v>
      </c>
      <c r="S3294" s="25">
        <v>0</v>
      </c>
      <c r="T3294" s="27">
        <v>2844460.3533079699</v>
      </c>
    </row>
    <row r="3295" spans="1:20">
      <c r="A3295" s="28" t="s">
        <v>3951</v>
      </c>
      <c r="B3295" s="22" t="s">
        <v>3952</v>
      </c>
      <c r="C3295" s="22" t="s">
        <v>172</v>
      </c>
      <c r="D3295" s="22" t="s">
        <v>105</v>
      </c>
      <c r="E3295" s="22" t="s">
        <v>26</v>
      </c>
      <c r="F3295" s="23">
        <v>45199</v>
      </c>
      <c r="G3295" s="24" t="s">
        <v>27</v>
      </c>
      <c r="H3295" s="25">
        <v>5145793.0199999996</v>
      </c>
      <c r="I3295" s="25">
        <v>-330835.3</v>
      </c>
      <c r="J3295" s="25">
        <v>4814957.72</v>
      </c>
      <c r="K3295" s="41">
        <f t="shared" si="106"/>
        <v>2023</v>
      </c>
      <c r="L3295" s="42">
        <f t="shared" si="105"/>
        <v>233.30912783490771</v>
      </c>
      <c r="M3295" s="39">
        <f>(VLOOKUP(DATE(2005,12,1),IGPM!A:B,2,1)/VLOOKUP(DATE(YEAR(F3295),MONTH(F3295),1),IGPM!A:B,2,1))*H3295</f>
        <v>1561845.6669669666</v>
      </c>
      <c r="N3295" s="26" t="s">
        <v>3513</v>
      </c>
      <c r="O3295" s="26" t="s">
        <v>3514</v>
      </c>
      <c r="P3295" s="25">
        <v>0</v>
      </c>
      <c r="Q3295" s="25">
        <v>5145793.0199999996</v>
      </c>
      <c r="R3295" s="25">
        <v>5583204.5414837161</v>
      </c>
      <c r="S3295" s="25">
        <v>0</v>
      </c>
      <c r="T3295" s="27">
        <v>5583204.5414837161</v>
      </c>
    </row>
    <row r="3296" spans="1:20">
      <c r="A3296" s="28" t="s">
        <v>3953</v>
      </c>
      <c r="B3296" s="22" t="s">
        <v>3954</v>
      </c>
      <c r="C3296" s="22" t="s">
        <v>172</v>
      </c>
      <c r="D3296" s="22" t="s">
        <v>25</v>
      </c>
      <c r="E3296" s="22" t="s">
        <v>26</v>
      </c>
      <c r="F3296" s="23">
        <v>45199</v>
      </c>
      <c r="G3296" s="24" t="s">
        <v>27</v>
      </c>
      <c r="H3296" s="25">
        <v>6612584.4900000002</v>
      </c>
      <c r="I3296" s="25">
        <v>-413981.13</v>
      </c>
      <c r="J3296" s="25">
        <v>6198603.3600000003</v>
      </c>
      <c r="K3296" s="41">
        <f t="shared" si="106"/>
        <v>2023</v>
      </c>
      <c r="L3296" s="42">
        <f t="shared" si="105"/>
        <v>239.59731534140224</v>
      </c>
      <c r="M3296" s="39">
        <f>(VLOOKUP(DATE(2005,12,1),IGPM!A:B,2,1)/VLOOKUP(DATE(YEAR(F3296),MONTH(F3296),1),IGPM!A:B,2,1))*H3296</f>
        <v>2007044.6660055267</v>
      </c>
      <c r="N3296" s="26" t="s">
        <v>3513</v>
      </c>
      <c r="O3296" s="26" t="s">
        <v>3514</v>
      </c>
      <c r="P3296" s="25">
        <v>0</v>
      </c>
      <c r="Q3296" s="25">
        <v>6612584.4900000002</v>
      </c>
      <c r="R3296" s="25">
        <v>7174678.7350402968</v>
      </c>
      <c r="S3296" s="25">
        <v>0</v>
      </c>
      <c r="T3296" s="27">
        <v>7174678.7350402968</v>
      </c>
    </row>
    <row r="3297" spans="1:20">
      <c r="A3297" s="28" t="s">
        <v>3955</v>
      </c>
      <c r="B3297" s="22" t="s">
        <v>3956</v>
      </c>
      <c r="C3297" s="22" t="s">
        <v>172</v>
      </c>
      <c r="D3297" s="22" t="s">
        <v>33</v>
      </c>
      <c r="E3297" s="22" t="s">
        <v>26</v>
      </c>
      <c r="F3297" s="23">
        <v>45199</v>
      </c>
      <c r="G3297" s="24" t="s">
        <v>27</v>
      </c>
      <c r="H3297" s="25">
        <v>1947706.7</v>
      </c>
      <c r="I3297" s="25">
        <v>-131901.04999999999</v>
      </c>
      <c r="J3297" s="25">
        <v>1815805.65</v>
      </c>
      <c r="K3297" s="41">
        <f t="shared" si="106"/>
        <v>2023</v>
      </c>
      <c r="L3297" s="42">
        <f t="shared" si="105"/>
        <v>221.49634517693369</v>
      </c>
      <c r="M3297" s="39">
        <f>(VLOOKUP(DATE(2005,12,1),IGPM!A:B,2,1)/VLOOKUP(DATE(YEAR(F3297),MONTH(F3297),1),IGPM!A:B,2,1))*H3297</f>
        <v>591165.88212821854</v>
      </c>
      <c r="N3297" s="26" t="s">
        <v>3513</v>
      </c>
      <c r="O3297" s="26" t="s">
        <v>3514</v>
      </c>
      <c r="P3297" s="25">
        <v>0</v>
      </c>
      <c r="Q3297" s="25">
        <v>1947706.7</v>
      </c>
      <c r="R3297" s="25">
        <v>2113269.004534944</v>
      </c>
      <c r="S3297" s="25">
        <v>0</v>
      </c>
      <c r="T3297" s="27">
        <v>2113269.004534944</v>
      </c>
    </row>
    <row r="3298" spans="1:20">
      <c r="A3298" s="28" t="s">
        <v>3957</v>
      </c>
      <c r="B3298" s="22" t="s">
        <v>3958</v>
      </c>
      <c r="C3298" s="22" t="s">
        <v>32</v>
      </c>
      <c r="D3298" s="22" t="s">
        <v>95</v>
      </c>
      <c r="E3298" s="22" t="s">
        <v>26</v>
      </c>
      <c r="F3298" s="23">
        <v>45291</v>
      </c>
      <c r="G3298" s="24" t="s">
        <v>27</v>
      </c>
      <c r="H3298" s="25">
        <v>407074.48</v>
      </c>
      <c r="I3298" s="25">
        <v>-13569.15</v>
      </c>
      <c r="J3298" s="25">
        <v>393505.32999999996</v>
      </c>
      <c r="K3298" s="41">
        <f t="shared" si="106"/>
        <v>2023</v>
      </c>
      <c r="L3298" s="42">
        <f t="shared" si="105"/>
        <v>359.99998231281927</v>
      </c>
      <c r="M3298" s="39">
        <f>(VLOOKUP(DATE(2005,12,1),IGPM!A:B,2,1)/VLOOKUP(DATE(YEAR(F3298),MONTH(F3298),1),IGPM!A:B,2,1))*H3298</f>
        <v>121319.98061234511</v>
      </c>
      <c r="N3298" s="26" t="s">
        <v>3513</v>
      </c>
      <c r="O3298" s="26" t="s">
        <v>3514</v>
      </c>
      <c r="P3298" s="25">
        <v>0</v>
      </c>
      <c r="Q3298" s="25">
        <v>407074.48</v>
      </c>
      <c r="R3298" s="25">
        <v>433688.34773729776</v>
      </c>
      <c r="S3298" s="25">
        <v>0</v>
      </c>
      <c r="T3298" s="27">
        <v>433688.34773729776</v>
      </c>
    </row>
    <row r="3299" spans="1:20">
      <c r="A3299" s="28" t="s">
        <v>3959</v>
      </c>
      <c r="B3299" s="22" t="s">
        <v>3960</v>
      </c>
      <c r="C3299" s="22" t="s">
        <v>629</v>
      </c>
      <c r="D3299" s="22" t="s">
        <v>95</v>
      </c>
      <c r="E3299" s="22" t="s">
        <v>26</v>
      </c>
      <c r="F3299" s="23">
        <v>45291</v>
      </c>
      <c r="G3299" s="24" t="s">
        <v>27</v>
      </c>
      <c r="H3299" s="25">
        <v>483769.61</v>
      </c>
      <c r="I3299" s="25">
        <v>-16125.65</v>
      </c>
      <c r="J3299" s="25">
        <v>467643.95999999996</v>
      </c>
      <c r="K3299" s="41">
        <f t="shared" si="106"/>
        <v>2023</v>
      </c>
      <c r="L3299" s="42">
        <f t="shared" si="105"/>
        <v>360.00008185716496</v>
      </c>
      <c r="M3299" s="39">
        <f>(VLOOKUP(DATE(2005,12,1),IGPM!A:B,2,1)/VLOOKUP(DATE(YEAR(F3299),MONTH(F3299),1),IGPM!A:B,2,1))*H3299</f>
        <v>144177.34982070542</v>
      </c>
      <c r="N3299" s="26" t="s">
        <v>3513</v>
      </c>
      <c r="O3299" s="26" t="s">
        <v>3514</v>
      </c>
      <c r="P3299" s="25">
        <v>0</v>
      </c>
      <c r="Q3299" s="25">
        <v>483769.61</v>
      </c>
      <c r="R3299" s="25">
        <v>515397.68065641681</v>
      </c>
      <c r="S3299" s="25">
        <v>0</v>
      </c>
      <c r="T3299" s="27">
        <v>515397.68065641681</v>
      </c>
    </row>
    <row r="3300" spans="1:20">
      <c r="A3300" s="28" t="s">
        <v>3961</v>
      </c>
      <c r="B3300" s="22" t="s">
        <v>3860</v>
      </c>
      <c r="C3300" s="22" t="s">
        <v>3861</v>
      </c>
      <c r="D3300" s="22" t="s">
        <v>95</v>
      </c>
      <c r="E3300" s="22" t="s">
        <v>26</v>
      </c>
      <c r="F3300" s="23">
        <v>45291</v>
      </c>
      <c r="G3300" s="24" t="s">
        <v>27</v>
      </c>
      <c r="H3300" s="25">
        <v>1482052.82</v>
      </c>
      <c r="I3300" s="25">
        <v>-49401.760000000002</v>
      </c>
      <c r="J3300" s="25">
        <v>1432651.06</v>
      </c>
      <c r="K3300" s="41">
        <f t="shared" si="106"/>
        <v>2023</v>
      </c>
      <c r="L3300" s="42">
        <f t="shared" si="105"/>
        <v>360.00000485812643</v>
      </c>
      <c r="M3300" s="39">
        <f>(VLOOKUP(DATE(2005,12,1),IGPM!A:B,2,1)/VLOOKUP(DATE(YEAR(F3300),MONTH(F3300),1),IGPM!A:B,2,1))*H3300</f>
        <v>441694.64857848966</v>
      </c>
      <c r="N3300" s="26" t="s">
        <v>3513</v>
      </c>
      <c r="O3300" s="26" t="s">
        <v>3514</v>
      </c>
      <c r="P3300" s="25">
        <v>0</v>
      </c>
      <c r="Q3300" s="25">
        <v>1482052.82</v>
      </c>
      <c r="R3300" s="25">
        <v>1578947.0240561455</v>
      </c>
      <c r="S3300" s="25">
        <v>0</v>
      </c>
      <c r="T3300" s="27">
        <v>1578947.0240561455</v>
      </c>
    </row>
    <row r="3301" spans="1:20">
      <c r="A3301" s="28" t="s">
        <v>3962</v>
      </c>
      <c r="B3301" s="22" t="s">
        <v>3960</v>
      </c>
      <c r="C3301" s="22" t="s">
        <v>629</v>
      </c>
      <c r="D3301" s="22" t="s">
        <v>260</v>
      </c>
      <c r="E3301" s="22" t="s">
        <v>26</v>
      </c>
      <c r="F3301" s="23">
        <v>45291</v>
      </c>
      <c r="G3301" s="24" t="s">
        <v>27</v>
      </c>
      <c r="H3301" s="25">
        <v>384131.43</v>
      </c>
      <c r="I3301" s="25">
        <v>-12804.38</v>
      </c>
      <c r="J3301" s="25">
        <v>371327.05</v>
      </c>
      <c r="K3301" s="41">
        <f t="shared" si="106"/>
        <v>2023</v>
      </c>
      <c r="L3301" s="42">
        <f t="shared" si="105"/>
        <v>360.00002811537917</v>
      </c>
      <c r="M3301" s="39">
        <f>(VLOOKUP(DATE(2005,12,1),IGPM!A:B,2,1)/VLOOKUP(DATE(YEAR(F3301),MONTH(F3301),1),IGPM!A:B,2,1))*H3301</f>
        <v>114482.28746786682</v>
      </c>
      <c r="N3301" s="26" t="s">
        <v>3513</v>
      </c>
      <c r="O3301" s="26" t="s">
        <v>3514</v>
      </c>
      <c r="P3301" s="25">
        <v>0</v>
      </c>
      <c r="Q3301" s="25">
        <v>384131.43</v>
      </c>
      <c r="R3301" s="25">
        <v>409245.31842591916</v>
      </c>
      <c r="S3301" s="25">
        <v>0</v>
      </c>
      <c r="T3301" s="27">
        <v>409245.31842591916</v>
      </c>
    </row>
    <row r="3302" spans="1:20">
      <c r="A3302" s="28" t="s">
        <v>3963</v>
      </c>
      <c r="B3302" s="22" t="s">
        <v>3960</v>
      </c>
      <c r="C3302" s="22" t="s">
        <v>629</v>
      </c>
      <c r="D3302" s="22" t="s">
        <v>260</v>
      </c>
      <c r="E3302" s="22" t="s">
        <v>26</v>
      </c>
      <c r="F3302" s="23">
        <v>45291</v>
      </c>
      <c r="G3302" s="24" t="s">
        <v>27</v>
      </c>
      <c r="H3302" s="25">
        <v>424773.32</v>
      </c>
      <c r="I3302" s="25">
        <v>-14159.11</v>
      </c>
      <c r="J3302" s="25">
        <v>410614.21</v>
      </c>
      <c r="K3302" s="41">
        <f t="shared" si="106"/>
        <v>2023</v>
      </c>
      <c r="L3302" s="42">
        <f t="shared" si="105"/>
        <v>360.00001695021825</v>
      </c>
      <c r="M3302" s="39">
        <f>(VLOOKUP(DATE(2005,12,1),IGPM!A:B,2,1)/VLOOKUP(DATE(YEAR(F3302),MONTH(F3302),1),IGPM!A:B,2,1))*H3302</f>
        <v>126594.74734707385</v>
      </c>
      <c r="N3302" s="26" t="s">
        <v>3513</v>
      </c>
      <c r="O3302" s="26" t="s">
        <v>3514</v>
      </c>
      <c r="P3302" s="25">
        <v>0</v>
      </c>
      <c r="Q3302" s="25">
        <v>424773.32</v>
      </c>
      <c r="R3302" s="25">
        <v>452544.30912418407</v>
      </c>
      <c r="S3302" s="25">
        <v>0</v>
      </c>
      <c r="T3302" s="27">
        <v>452544.30912418407</v>
      </c>
    </row>
    <row r="3303" spans="1:20">
      <c r="A3303" s="28" t="s">
        <v>3964</v>
      </c>
      <c r="B3303" s="22" t="s">
        <v>3958</v>
      </c>
      <c r="C3303" s="22" t="s">
        <v>32</v>
      </c>
      <c r="D3303" s="22" t="s">
        <v>260</v>
      </c>
      <c r="E3303" s="22" t="s">
        <v>26</v>
      </c>
      <c r="F3303" s="23">
        <v>45291</v>
      </c>
      <c r="G3303" s="24" t="s">
        <v>27</v>
      </c>
      <c r="H3303" s="25">
        <v>282325.84999999998</v>
      </c>
      <c r="I3303" s="25">
        <v>-9410.86</v>
      </c>
      <c r="J3303" s="25">
        <v>272914.99</v>
      </c>
      <c r="K3303" s="41">
        <f t="shared" si="106"/>
        <v>2023</v>
      </c>
      <c r="L3303" s="42">
        <f t="shared" si="105"/>
        <v>360.00006375612907</v>
      </c>
      <c r="M3303" s="39">
        <f>(VLOOKUP(DATE(2005,12,1),IGPM!A:B,2,1)/VLOOKUP(DATE(YEAR(F3303),MONTH(F3303),1),IGPM!A:B,2,1))*H3303</f>
        <v>84141.27716471898</v>
      </c>
      <c r="N3303" s="26" t="s">
        <v>3513</v>
      </c>
      <c r="O3303" s="26" t="s">
        <v>3514</v>
      </c>
      <c r="P3303" s="25">
        <v>0</v>
      </c>
      <c r="Q3303" s="25">
        <v>282325.84999999998</v>
      </c>
      <c r="R3303" s="25">
        <v>300783.85510687914</v>
      </c>
      <c r="S3303" s="25">
        <v>0</v>
      </c>
      <c r="T3303" s="27">
        <v>300783.85510687914</v>
      </c>
    </row>
    <row r="3304" spans="1:20">
      <c r="A3304" s="28" t="s">
        <v>3965</v>
      </c>
      <c r="B3304" s="22" t="s">
        <v>3958</v>
      </c>
      <c r="C3304" s="22" t="s">
        <v>32</v>
      </c>
      <c r="D3304" s="22" t="s">
        <v>260</v>
      </c>
      <c r="E3304" s="22" t="s">
        <v>26</v>
      </c>
      <c r="F3304" s="23">
        <v>45291</v>
      </c>
      <c r="G3304" s="24" t="s">
        <v>27</v>
      </c>
      <c r="H3304" s="25">
        <v>282325.84999999998</v>
      </c>
      <c r="I3304" s="25">
        <v>-9410.86</v>
      </c>
      <c r="J3304" s="25">
        <v>272914.99</v>
      </c>
      <c r="K3304" s="41">
        <f t="shared" si="106"/>
        <v>2023</v>
      </c>
      <c r="L3304" s="42">
        <f t="shared" si="105"/>
        <v>360.00006375612907</v>
      </c>
      <c r="M3304" s="39">
        <f>(VLOOKUP(DATE(2005,12,1),IGPM!A:B,2,1)/VLOOKUP(DATE(YEAR(F3304),MONTH(F3304),1),IGPM!A:B,2,1))*H3304</f>
        <v>84141.27716471898</v>
      </c>
      <c r="N3304" s="26" t="s">
        <v>3513</v>
      </c>
      <c r="O3304" s="26" t="s">
        <v>3514</v>
      </c>
      <c r="P3304" s="25">
        <v>0</v>
      </c>
      <c r="Q3304" s="25">
        <v>282325.84999999998</v>
      </c>
      <c r="R3304" s="25">
        <v>300783.85510687914</v>
      </c>
      <c r="S3304" s="25">
        <v>0</v>
      </c>
      <c r="T3304" s="27">
        <v>300783.85510687914</v>
      </c>
    </row>
    <row r="3305" spans="1:20">
      <c r="A3305" s="28" t="s">
        <v>3966</v>
      </c>
      <c r="B3305" s="22" t="s">
        <v>3860</v>
      </c>
      <c r="C3305" s="22" t="s">
        <v>3861</v>
      </c>
      <c r="D3305" s="22" t="s">
        <v>260</v>
      </c>
      <c r="E3305" s="22" t="s">
        <v>26</v>
      </c>
      <c r="F3305" s="23">
        <v>45291</v>
      </c>
      <c r="G3305" s="24" t="s">
        <v>27</v>
      </c>
      <c r="H3305" s="25">
        <v>1477443.75</v>
      </c>
      <c r="I3305" s="25">
        <v>-49248.13</v>
      </c>
      <c r="J3305" s="25">
        <v>1428195.62</v>
      </c>
      <c r="K3305" s="41">
        <f t="shared" si="106"/>
        <v>2023</v>
      </c>
      <c r="L3305" s="42">
        <f t="shared" si="105"/>
        <v>359.99996345038971</v>
      </c>
      <c r="M3305" s="39">
        <f>(VLOOKUP(DATE(2005,12,1),IGPM!A:B,2,1)/VLOOKUP(DATE(YEAR(F3305),MONTH(F3305),1),IGPM!A:B,2,1))*H3305</f>
        <v>440321.01227723848</v>
      </c>
      <c r="N3305" s="26" t="s">
        <v>3513</v>
      </c>
      <c r="O3305" s="26" t="s">
        <v>3514</v>
      </c>
      <c r="P3305" s="25">
        <v>0</v>
      </c>
      <c r="Q3305" s="25">
        <v>1477443.75</v>
      </c>
      <c r="R3305" s="25">
        <v>1574036.6205523305</v>
      </c>
      <c r="S3305" s="25">
        <v>0</v>
      </c>
      <c r="T3305" s="27">
        <v>1574036.6205523305</v>
      </c>
    </row>
    <row r="3306" spans="1:20">
      <c r="A3306" s="28" t="s">
        <v>3967</v>
      </c>
      <c r="B3306" s="22" t="s">
        <v>3968</v>
      </c>
      <c r="C3306" s="22" t="s">
        <v>32</v>
      </c>
      <c r="D3306" s="22" t="s">
        <v>260</v>
      </c>
      <c r="E3306" s="22" t="s">
        <v>26</v>
      </c>
      <c r="F3306" s="23">
        <v>45291</v>
      </c>
      <c r="G3306" s="24" t="s">
        <v>27</v>
      </c>
      <c r="H3306" s="25">
        <v>1769120.74</v>
      </c>
      <c r="I3306" s="25">
        <v>-93688.02</v>
      </c>
      <c r="J3306" s="25">
        <v>1675432.72</v>
      </c>
      <c r="K3306" s="41">
        <f t="shared" si="106"/>
        <v>2023</v>
      </c>
      <c r="L3306" s="42">
        <f t="shared" si="105"/>
        <v>226.59726270231769</v>
      </c>
      <c r="M3306" s="39">
        <f>(VLOOKUP(DATE(2005,12,1),IGPM!A:B,2,1)/VLOOKUP(DATE(YEAR(F3306),MONTH(F3306),1),IGPM!A:B,2,1))*H3306</f>
        <v>527249.19989506004</v>
      </c>
      <c r="N3306" s="26" t="s">
        <v>3969</v>
      </c>
      <c r="O3306" s="26" t="s">
        <v>29</v>
      </c>
      <c r="P3306" s="25">
        <v>-93688.02</v>
      </c>
      <c r="Q3306" s="25">
        <v>1675432.72</v>
      </c>
      <c r="R3306" s="25">
        <v>1884782.9779906261</v>
      </c>
      <c r="S3306" s="25">
        <v>-99813.19044264064</v>
      </c>
      <c r="T3306" s="27">
        <v>1784969.7875479856</v>
      </c>
    </row>
    <row r="3307" spans="1:20">
      <c r="A3307" s="28" t="s">
        <v>3970</v>
      </c>
      <c r="B3307" s="22" t="s">
        <v>3968</v>
      </c>
      <c r="C3307" s="22" t="s">
        <v>32</v>
      </c>
      <c r="D3307" s="22" t="s">
        <v>260</v>
      </c>
      <c r="E3307" s="22" t="s">
        <v>26</v>
      </c>
      <c r="F3307" s="23">
        <v>45291</v>
      </c>
      <c r="G3307" s="24" t="s">
        <v>27</v>
      </c>
      <c r="H3307" s="25">
        <v>1769120.74</v>
      </c>
      <c r="I3307" s="25">
        <v>-93688.02</v>
      </c>
      <c r="J3307" s="25">
        <v>1675432.72</v>
      </c>
      <c r="K3307" s="41">
        <f t="shared" si="106"/>
        <v>2023</v>
      </c>
      <c r="L3307" s="42">
        <f t="shared" si="105"/>
        <v>226.59726270231769</v>
      </c>
      <c r="M3307" s="39">
        <f>(VLOOKUP(DATE(2005,12,1),IGPM!A:B,2,1)/VLOOKUP(DATE(YEAR(F3307),MONTH(F3307),1),IGPM!A:B,2,1))*H3307</f>
        <v>527249.19989506004</v>
      </c>
      <c r="N3307" s="26" t="s">
        <v>3969</v>
      </c>
      <c r="O3307" s="26" t="s">
        <v>29</v>
      </c>
      <c r="P3307" s="25">
        <v>-93688.02</v>
      </c>
      <c r="Q3307" s="25">
        <v>1675432.72</v>
      </c>
      <c r="R3307" s="25">
        <v>1884782.9779906261</v>
      </c>
      <c r="S3307" s="25">
        <v>-99813.19044264064</v>
      </c>
      <c r="T3307" s="27">
        <v>1784969.7875479856</v>
      </c>
    </row>
    <row r="3308" spans="1:20">
      <c r="A3308" s="28" t="s">
        <v>3971</v>
      </c>
      <c r="B3308" s="22" t="s">
        <v>3972</v>
      </c>
      <c r="C3308" s="22" t="s">
        <v>32</v>
      </c>
      <c r="D3308" s="22" t="s">
        <v>260</v>
      </c>
      <c r="E3308" s="22" t="s">
        <v>26</v>
      </c>
      <c r="F3308" s="23">
        <v>45291</v>
      </c>
      <c r="G3308" s="24" t="s">
        <v>27</v>
      </c>
      <c r="H3308" s="25">
        <v>157644.42000000001</v>
      </c>
      <c r="I3308" s="25">
        <v>-8348.43</v>
      </c>
      <c r="J3308" s="25">
        <v>149295.99000000002</v>
      </c>
      <c r="K3308" s="41">
        <f t="shared" si="106"/>
        <v>2023</v>
      </c>
      <c r="L3308" s="42">
        <f t="shared" si="105"/>
        <v>226.59746083994256</v>
      </c>
      <c r="M3308" s="39">
        <f>(VLOOKUP(DATE(2005,12,1),IGPM!A:B,2,1)/VLOOKUP(DATE(YEAR(F3308),MONTH(F3308),1),IGPM!A:B,2,1))*H3308</f>
        <v>46982.601262659336</v>
      </c>
      <c r="N3308" s="26" t="s">
        <v>3969</v>
      </c>
      <c r="O3308" s="26" t="s">
        <v>29</v>
      </c>
      <c r="P3308" s="25">
        <v>-8348.43</v>
      </c>
      <c r="Q3308" s="25">
        <v>149295.99000000002</v>
      </c>
      <c r="R3308" s="25">
        <v>167950.95590321609</v>
      </c>
      <c r="S3308" s="25">
        <v>-8894.236781683021</v>
      </c>
      <c r="T3308" s="27">
        <v>159056.71912153307</v>
      </c>
    </row>
    <row r="3309" spans="1:20">
      <c r="A3309" s="28" t="s">
        <v>3973</v>
      </c>
      <c r="B3309" s="22" t="s">
        <v>3974</v>
      </c>
      <c r="C3309" s="22" t="s">
        <v>32</v>
      </c>
      <c r="D3309" s="22" t="s">
        <v>260</v>
      </c>
      <c r="E3309" s="22" t="s">
        <v>26</v>
      </c>
      <c r="F3309" s="23">
        <v>45291</v>
      </c>
      <c r="G3309" s="24" t="s">
        <v>27</v>
      </c>
      <c r="H3309" s="25">
        <v>1156059.1000000001</v>
      </c>
      <c r="I3309" s="25">
        <v>-61221.88</v>
      </c>
      <c r="J3309" s="25">
        <v>1094837.2200000002</v>
      </c>
      <c r="K3309" s="41">
        <f t="shared" si="106"/>
        <v>2023</v>
      </c>
      <c r="L3309" s="42">
        <f t="shared" si="105"/>
        <v>226.59724268513196</v>
      </c>
      <c r="M3309" s="39">
        <f>(VLOOKUP(DATE(2005,12,1),IGPM!A:B,2,1)/VLOOKUP(DATE(YEAR(F3309),MONTH(F3309),1),IGPM!A:B,2,1))*H3309</f>
        <v>344539.0818867475</v>
      </c>
      <c r="N3309" s="26" t="s">
        <v>3969</v>
      </c>
      <c r="O3309" s="26" t="s">
        <v>29</v>
      </c>
      <c r="P3309" s="25">
        <v>-61221.88</v>
      </c>
      <c r="Q3309" s="25">
        <v>1094837.2200000002</v>
      </c>
      <c r="R3309" s="25">
        <v>1231640.3645978188</v>
      </c>
      <c r="S3309" s="25">
        <v>-65224.466988377942</v>
      </c>
      <c r="T3309" s="27">
        <v>1166415.8976094408</v>
      </c>
    </row>
    <row r="3310" spans="1:20">
      <c r="A3310" s="28" t="s">
        <v>3975</v>
      </c>
      <c r="B3310" s="22" t="s">
        <v>3976</v>
      </c>
      <c r="C3310" s="22" t="s">
        <v>32</v>
      </c>
      <c r="D3310" s="22" t="s">
        <v>260</v>
      </c>
      <c r="E3310" s="22" t="s">
        <v>26</v>
      </c>
      <c r="F3310" s="23">
        <v>45291</v>
      </c>
      <c r="G3310" s="24" t="s">
        <v>27</v>
      </c>
      <c r="H3310" s="25">
        <v>280256.75</v>
      </c>
      <c r="I3310" s="25">
        <v>-14841.66</v>
      </c>
      <c r="J3310" s="25">
        <v>265415.09000000003</v>
      </c>
      <c r="K3310" s="41">
        <f t="shared" si="106"/>
        <v>2023</v>
      </c>
      <c r="L3310" s="42">
        <f t="shared" si="105"/>
        <v>226.59736175064015</v>
      </c>
      <c r="M3310" s="39">
        <f>(VLOOKUP(DATE(2005,12,1),IGPM!A:B,2,1)/VLOOKUP(DATE(YEAR(F3310),MONTH(F3310),1),IGPM!A:B,2,1))*H3310</f>
        <v>83524.625460379757</v>
      </c>
      <c r="N3310" s="26" t="s">
        <v>3969</v>
      </c>
      <c r="O3310" s="26" t="s">
        <v>29</v>
      </c>
      <c r="P3310" s="25">
        <v>-14841.66</v>
      </c>
      <c r="Q3310" s="25">
        <v>265415.09000000003</v>
      </c>
      <c r="R3310" s="25">
        <v>298579.48071253434</v>
      </c>
      <c r="S3310" s="25">
        <v>-15811.983603292309</v>
      </c>
      <c r="T3310" s="27">
        <v>282767.49710924202</v>
      </c>
    </row>
    <row r="3311" spans="1:20">
      <c r="A3311" s="28" t="s">
        <v>3977</v>
      </c>
      <c r="B3311" s="22" t="s">
        <v>3976</v>
      </c>
      <c r="C3311" s="22" t="s">
        <v>32</v>
      </c>
      <c r="D3311" s="22" t="s">
        <v>260</v>
      </c>
      <c r="E3311" s="22" t="s">
        <v>26</v>
      </c>
      <c r="F3311" s="23">
        <v>45291</v>
      </c>
      <c r="G3311" s="24" t="s">
        <v>27</v>
      </c>
      <c r="H3311" s="25">
        <v>280256.75</v>
      </c>
      <c r="I3311" s="25">
        <v>-14841.66</v>
      </c>
      <c r="J3311" s="25">
        <v>265415.09000000003</v>
      </c>
      <c r="K3311" s="41">
        <f t="shared" si="106"/>
        <v>2023</v>
      </c>
      <c r="L3311" s="42">
        <f t="shared" si="105"/>
        <v>226.59736175064015</v>
      </c>
      <c r="M3311" s="39">
        <f>(VLOOKUP(DATE(2005,12,1),IGPM!A:B,2,1)/VLOOKUP(DATE(YEAR(F3311),MONTH(F3311),1),IGPM!A:B,2,1))*H3311</f>
        <v>83524.625460379757</v>
      </c>
      <c r="N3311" s="26" t="s">
        <v>3969</v>
      </c>
      <c r="O3311" s="26" t="s">
        <v>29</v>
      </c>
      <c r="P3311" s="25">
        <v>-14841.66</v>
      </c>
      <c r="Q3311" s="25">
        <v>265415.09000000003</v>
      </c>
      <c r="R3311" s="25">
        <v>298579.48071253434</v>
      </c>
      <c r="S3311" s="25">
        <v>-15811.983603292309</v>
      </c>
      <c r="T3311" s="27">
        <v>282767.49710924202</v>
      </c>
    </row>
    <row r="3312" spans="1:20">
      <c r="A3312" s="28" t="s">
        <v>3978</v>
      </c>
      <c r="B3312" s="22" t="s">
        <v>3979</v>
      </c>
      <c r="C3312" s="22" t="s">
        <v>32</v>
      </c>
      <c r="D3312" s="22" t="s">
        <v>260</v>
      </c>
      <c r="E3312" s="22" t="s">
        <v>26</v>
      </c>
      <c r="F3312" s="23">
        <v>45291</v>
      </c>
      <c r="G3312" s="24" t="s">
        <v>27</v>
      </c>
      <c r="H3312" s="25">
        <v>1261155.3799999999</v>
      </c>
      <c r="I3312" s="25">
        <v>-66787.5</v>
      </c>
      <c r="J3312" s="25">
        <v>1194367.8799999999</v>
      </c>
      <c r="K3312" s="41">
        <f t="shared" si="106"/>
        <v>2023</v>
      </c>
      <c r="L3312" s="42">
        <f t="shared" si="105"/>
        <v>226.59726086468274</v>
      </c>
      <c r="M3312" s="39">
        <f>(VLOOKUP(DATE(2005,12,1),IGPM!A:B,2,1)/VLOOKUP(DATE(YEAR(F3312),MONTH(F3312),1),IGPM!A:B,2,1))*H3312</f>
        <v>375860.81606185366</v>
      </c>
      <c r="N3312" s="26" t="s">
        <v>3969</v>
      </c>
      <c r="O3312" s="26" t="s">
        <v>29</v>
      </c>
      <c r="P3312" s="25">
        <v>-66787.5</v>
      </c>
      <c r="Q3312" s="25">
        <v>1194367.8799999999</v>
      </c>
      <c r="R3312" s="25">
        <v>1343607.6685332961</v>
      </c>
      <c r="S3312" s="25">
        <v>-71153.95817616662</v>
      </c>
      <c r="T3312" s="27">
        <v>1272453.7103571296</v>
      </c>
    </row>
    <row r="3313" spans="1:20">
      <c r="A3313" s="28" t="s">
        <v>3980</v>
      </c>
      <c r="B3313" s="22" t="s">
        <v>3981</v>
      </c>
      <c r="C3313" s="22" t="s">
        <v>32</v>
      </c>
      <c r="D3313" s="22" t="s">
        <v>260</v>
      </c>
      <c r="E3313" s="22" t="s">
        <v>26</v>
      </c>
      <c r="F3313" s="23">
        <v>45291</v>
      </c>
      <c r="G3313" s="24" t="s">
        <v>27</v>
      </c>
      <c r="H3313" s="25">
        <v>437901.17</v>
      </c>
      <c r="I3313" s="25">
        <v>-23190.11</v>
      </c>
      <c r="J3313" s="25">
        <v>414711.06</v>
      </c>
      <c r="K3313" s="41">
        <f t="shared" si="106"/>
        <v>2023</v>
      </c>
      <c r="L3313" s="42">
        <f t="shared" si="105"/>
        <v>226.59720199688587</v>
      </c>
      <c r="M3313" s="39">
        <f>(VLOOKUP(DATE(2005,12,1),IGPM!A:B,2,1)/VLOOKUP(DATE(YEAR(F3313),MONTH(F3313),1),IGPM!A:B,2,1))*H3313</f>
        <v>130507.22672303909</v>
      </c>
      <c r="N3313" s="26" t="s">
        <v>3969</v>
      </c>
      <c r="O3313" s="26" t="s">
        <v>29</v>
      </c>
      <c r="P3313" s="25">
        <v>-23190.11</v>
      </c>
      <c r="Q3313" s="25">
        <v>414711.06</v>
      </c>
      <c r="R3313" s="25">
        <v>466530.43661575037</v>
      </c>
      <c r="S3313" s="25">
        <v>-24706.241692542815</v>
      </c>
      <c r="T3313" s="27">
        <v>441824.19492320757</v>
      </c>
    </row>
    <row r="3314" spans="1:20">
      <c r="A3314" s="28" t="s">
        <v>3982</v>
      </c>
      <c r="B3314" s="22" t="s">
        <v>3981</v>
      </c>
      <c r="C3314" s="22" t="s">
        <v>32</v>
      </c>
      <c r="D3314" s="22" t="s">
        <v>260</v>
      </c>
      <c r="E3314" s="22" t="s">
        <v>26</v>
      </c>
      <c r="F3314" s="23">
        <v>45291</v>
      </c>
      <c r="G3314" s="24" t="s">
        <v>27</v>
      </c>
      <c r="H3314" s="25">
        <v>437901.17</v>
      </c>
      <c r="I3314" s="25">
        <v>-23190.11</v>
      </c>
      <c r="J3314" s="25">
        <v>414711.06</v>
      </c>
      <c r="K3314" s="41">
        <f t="shared" si="106"/>
        <v>2023</v>
      </c>
      <c r="L3314" s="42">
        <f t="shared" si="105"/>
        <v>226.59720199688587</v>
      </c>
      <c r="M3314" s="39">
        <f>(VLOOKUP(DATE(2005,12,1),IGPM!A:B,2,1)/VLOOKUP(DATE(YEAR(F3314),MONTH(F3314),1),IGPM!A:B,2,1))*H3314</f>
        <v>130507.22672303909</v>
      </c>
      <c r="N3314" s="26" t="s">
        <v>3969</v>
      </c>
      <c r="O3314" s="26" t="s">
        <v>29</v>
      </c>
      <c r="P3314" s="25">
        <v>-23190.11</v>
      </c>
      <c r="Q3314" s="25">
        <v>414711.06</v>
      </c>
      <c r="R3314" s="25">
        <v>466530.43661575037</v>
      </c>
      <c r="S3314" s="25">
        <v>-24706.241692542815</v>
      </c>
      <c r="T3314" s="27">
        <v>441824.19492320757</v>
      </c>
    </row>
    <row r="3315" spans="1:20">
      <c r="A3315" s="28" t="s">
        <v>3983</v>
      </c>
      <c r="B3315" s="22" t="s">
        <v>3984</v>
      </c>
      <c r="C3315" s="22" t="s">
        <v>24</v>
      </c>
      <c r="D3315" s="22" t="s">
        <v>260</v>
      </c>
      <c r="E3315" s="22" t="s">
        <v>26</v>
      </c>
      <c r="F3315" s="23">
        <v>45291</v>
      </c>
      <c r="G3315" s="24" t="s">
        <v>27</v>
      </c>
      <c r="H3315" s="25">
        <v>52548.14</v>
      </c>
      <c r="I3315" s="25">
        <v>-2782.81</v>
      </c>
      <c r="J3315" s="25">
        <v>49765.33</v>
      </c>
      <c r="K3315" s="41">
        <f t="shared" si="106"/>
        <v>2023</v>
      </c>
      <c r="L3315" s="42">
        <f t="shared" si="105"/>
        <v>226.59746083994253</v>
      </c>
      <c r="M3315" s="39">
        <f>(VLOOKUP(DATE(2005,12,1),IGPM!A:B,2,1)/VLOOKUP(DATE(YEAR(F3315),MONTH(F3315),1),IGPM!A:B,2,1))*H3315</f>
        <v>15660.86708755311</v>
      </c>
      <c r="N3315" s="26" t="s">
        <v>3969</v>
      </c>
      <c r="O3315" s="26" t="s">
        <v>29</v>
      </c>
      <c r="P3315" s="25">
        <v>-2782.81</v>
      </c>
      <c r="Q3315" s="25">
        <v>49765.33</v>
      </c>
      <c r="R3315" s="25">
        <v>55983.651967738697</v>
      </c>
      <c r="S3315" s="25">
        <v>-2964.7455938943399</v>
      </c>
      <c r="T3315" s="27">
        <v>53018.906373844358</v>
      </c>
    </row>
    <row r="3316" spans="1:20">
      <c r="A3316" s="28" t="s">
        <v>3985</v>
      </c>
      <c r="B3316" s="22" t="s">
        <v>3986</v>
      </c>
      <c r="C3316" s="22" t="s">
        <v>24</v>
      </c>
      <c r="D3316" s="22" t="s">
        <v>260</v>
      </c>
      <c r="E3316" s="22" t="s">
        <v>26</v>
      </c>
      <c r="F3316" s="23">
        <v>45291</v>
      </c>
      <c r="G3316" s="24" t="s">
        <v>27</v>
      </c>
      <c r="H3316" s="25">
        <v>683125.83</v>
      </c>
      <c r="I3316" s="25">
        <v>-36176.559999999998</v>
      </c>
      <c r="J3316" s="25">
        <v>646949.27</v>
      </c>
      <c r="K3316" s="41">
        <f t="shared" si="106"/>
        <v>2023</v>
      </c>
      <c r="L3316" s="42">
        <f t="shared" si="105"/>
        <v>226.59727624738264</v>
      </c>
      <c r="M3316" s="39">
        <f>(VLOOKUP(DATE(2005,12,1),IGPM!A:B,2,1)/VLOOKUP(DATE(YEAR(F3316),MONTH(F3316),1),IGPM!A:B,2,1))*H3316</f>
        <v>203591.27511847994</v>
      </c>
      <c r="N3316" s="26" t="s">
        <v>3969</v>
      </c>
      <c r="O3316" s="26" t="s">
        <v>29</v>
      </c>
      <c r="P3316" s="25">
        <v>-36176.559999999998</v>
      </c>
      <c r="Q3316" s="25">
        <v>646949.27</v>
      </c>
      <c r="R3316" s="25">
        <v>727787.4862343868</v>
      </c>
      <c r="S3316" s="25">
        <v>-38541.724681977648</v>
      </c>
      <c r="T3316" s="27">
        <v>689245.76155240915</v>
      </c>
    </row>
    <row r="3317" spans="1:20">
      <c r="A3317" s="28" t="s">
        <v>3987</v>
      </c>
      <c r="B3317" s="22" t="s">
        <v>3701</v>
      </c>
      <c r="C3317" s="22" t="s">
        <v>24</v>
      </c>
      <c r="D3317" s="22" t="s">
        <v>260</v>
      </c>
      <c r="E3317" s="22" t="s">
        <v>26</v>
      </c>
      <c r="F3317" s="23">
        <v>45291</v>
      </c>
      <c r="G3317" s="24" t="s">
        <v>27</v>
      </c>
      <c r="H3317" s="25">
        <v>297772.79999999999</v>
      </c>
      <c r="I3317" s="25">
        <v>-15769.27</v>
      </c>
      <c r="J3317" s="25">
        <v>282003.52999999997</v>
      </c>
      <c r="K3317" s="41">
        <f t="shared" si="106"/>
        <v>2023</v>
      </c>
      <c r="L3317" s="42">
        <f t="shared" si="105"/>
        <v>226.59727431897579</v>
      </c>
      <c r="M3317" s="39">
        <f>(VLOOKUP(DATE(2005,12,1),IGPM!A:B,2,1)/VLOOKUP(DATE(YEAR(F3317),MONTH(F3317),1),IGPM!A:B,2,1))*H3317</f>
        <v>88744.915482993965</v>
      </c>
      <c r="N3317" s="26" t="s">
        <v>3969</v>
      </c>
      <c r="O3317" s="26" t="s">
        <v>29</v>
      </c>
      <c r="P3317" s="25">
        <v>-15769.27</v>
      </c>
      <c r="Q3317" s="25">
        <v>282003.52999999997</v>
      </c>
      <c r="R3317" s="25">
        <v>317240.70158637513</v>
      </c>
      <c r="S3317" s="25">
        <v>-16800.239237112921</v>
      </c>
      <c r="T3317" s="27">
        <v>300440.4623492622</v>
      </c>
    </row>
    <row r="3318" spans="1:20">
      <c r="A3318" s="28" t="s">
        <v>3988</v>
      </c>
      <c r="B3318" s="22" t="s">
        <v>3989</v>
      </c>
      <c r="C3318" s="22" t="s">
        <v>24</v>
      </c>
      <c r="D3318" s="22" t="s">
        <v>260</v>
      </c>
      <c r="E3318" s="22" t="s">
        <v>26</v>
      </c>
      <c r="F3318" s="23">
        <v>45291</v>
      </c>
      <c r="G3318" s="24" t="s">
        <v>27</v>
      </c>
      <c r="H3318" s="25">
        <v>210192.56</v>
      </c>
      <c r="I3318" s="25">
        <v>-11131.25</v>
      </c>
      <c r="J3318" s="25">
        <v>199061.31</v>
      </c>
      <c r="K3318" s="41">
        <f t="shared" si="106"/>
        <v>2023</v>
      </c>
      <c r="L3318" s="42">
        <f t="shared" si="105"/>
        <v>226.59725727119593</v>
      </c>
      <c r="M3318" s="39">
        <f>(VLOOKUP(DATE(2005,12,1),IGPM!A:B,2,1)/VLOOKUP(DATE(YEAR(F3318),MONTH(F3318),1),IGPM!A:B,2,1))*H3318</f>
        <v>62643.468350212439</v>
      </c>
      <c r="N3318" s="26" t="s">
        <v>3969</v>
      </c>
      <c r="O3318" s="26" t="s">
        <v>29</v>
      </c>
      <c r="P3318" s="25">
        <v>-11131.25</v>
      </c>
      <c r="Q3318" s="25">
        <v>199061.31</v>
      </c>
      <c r="R3318" s="25">
        <v>223934.60787095479</v>
      </c>
      <c r="S3318" s="25">
        <v>-11858.993029361103</v>
      </c>
      <c r="T3318" s="27">
        <v>212075.61484159369</v>
      </c>
    </row>
    <row r="3319" spans="1:20">
      <c r="A3319" s="28" t="s">
        <v>3990</v>
      </c>
      <c r="B3319" s="22" t="s">
        <v>3701</v>
      </c>
      <c r="C3319" s="22" t="s">
        <v>24</v>
      </c>
      <c r="D3319" s="22" t="s">
        <v>260</v>
      </c>
      <c r="E3319" s="22" t="s">
        <v>26</v>
      </c>
      <c r="F3319" s="23">
        <v>45291</v>
      </c>
      <c r="G3319" s="24" t="s">
        <v>27</v>
      </c>
      <c r="H3319" s="25">
        <v>157644.42000000001</v>
      </c>
      <c r="I3319" s="25">
        <v>-8348.43</v>
      </c>
      <c r="J3319" s="25">
        <v>149295.99000000002</v>
      </c>
      <c r="K3319" s="41">
        <f t="shared" si="106"/>
        <v>2023</v>
      </c>
      <c r="L3319" s="42">
        <f t="shared" si="105"/>
        <v>226.59746083994256</v>
      </c>
      <c r="M3319" s="39">
        <f>(VLOOKUP(DATE(2005,12,1),IGPM!A:B,2,1)/VLOOKUP(DATE(YEAR(F3319),MONTH(F3319),1),IGPM!A:B,2,1))*H3319</f>
        <v>46982.601262659336</v>
      </c>
      <c r="N3319" s="26" t="s">
        <v>3969</v>
      </c>
      <c r="O3319" s="26" t="s">
        <v>29</v>
      </c>
      <c r="P3319" s="25">
        <v>-8348.43</v>
      </c>
      <c r="Q3319" s="25">
        <v>149295.99000000002</v>
      </c>
      <c r="R3319" s="25">
        <v>167950.95590321609</v>
      </c>
      <c r="S3319" s="25">
        <v>-8894.236781683021</v>
      </c>
      <c r="T3319" s="27">
        <v>159056.71912153307</v>
      </c>
    </row>
    <row r="3320" spans="1:20">
      <c r="A3320" s="28" t="s">
        <v>3991</v>
      </c>
      <c r="B3320" s="22" t="s">
        <v>3992</v>
      </c>
      <c r="C3320" s="22" t="s">
        <v>82</v>
      </c>
      <c r="D3320" s="22" t="s">
        <v>260</v>
      </c>
      <c r="E3320" s="22" t="s">
        <v>26</v>
      </c>
      <c r="F3320" s="23">
        <v>45291</v>
      </c>
      <c r="G3320" s="24" t="s">
        <v>27</v>
      </c>
      <c r="H3320" s="25">
        <v>385353.03</v>
      </c>
      <c r="I3320" s="25">
        <v>-20407.29</v>
      </c>
      <c r="J3320" s="25">
        <v>364945.74000000005</v>
      </c>
      <c r="K3320" s="41">
        <f t="shared" si="106"/>
        <v>2023</v>
      </c>
      <c r="L3320" s="42">
        <f t="shared" si="105"/>
        <v>226.59727773751464</v>
      </c>
      <c r="M3320" s="39">
        <f>(VLOOKUP(DATE(2005,12,1),IGPM!A:B,2,1)/VLOOKUP(DATE(YEAR(F3320),MONTH(F3320),1),IGPM!A:B,2,1))*H3320</f>
        <v>114846.35963548599</v>
      </c>
      <c r="N3320" s="26" t="s">
        <v>3969</v>
      </c>
      <c r="O3320" s="26" t="s">
        <v>29</v>
      </c>
      <c r="P3320" s="25">
        <v>-20407.29</v>
      </c>
      <c r="Q3320" s="25">
        <v>364945.74000000005</v>
      </c>
      <c r="R3320" s="25">
        <v>410546.78464801173</v>
      </c>
      <c r="S3320" s="25">
        <v>-21741.485444864735</v>
      </c>
      <c r="T3320" s="27">
        <v>388805.29920314701</v>
      </c>
    </row>
    <row r="3321" spans="1:20">
      <c r="A3321" s="28" t="s">
        <v>3993</v>
      </c>
      <c r="B3321" s="22" t="s">
        <v>3994</v>
      </c>
      <c r="C3321" s="22" t="s">
        <v>32</v>
      </c>
      <c r="D3321" s="22" t="s">
        <v>260</v>
      </c>
      <c r="E3321" s="22" t="s">
        <v>26</v>
      </c>
      <c r="F3321" s="23">
        <v>45291</v>
      </c>
      <c r="G3321" s="24" t="s">
        <v>27</v>
      </c>
      <c r="H3321" s="25">
        <v>332804.89</v>
      </c>
      <c r="I3321" s="25">
        <v>-17624.48</v>
      </c>
      <c r="J3321" s="25">
        <v>315180.41000000003</v>
      </c>
      <c r="K3321" s="41">
        <f t="shared" si="106"/>
        <v>2023</v>
      </c>
      <c r="L3321" s="42">
        <f t="shared" si="105"/>
        <v>226.5972488266323</v>
      </c>
      <c r="M3321" s="39">
        <f>(VLOOKUP(DATE(2005,12,1),IGPM!A:B,2,1)/VLOOKUP(DATE(YEAR(F3321),MONTH(F3321),1),IGPM!A:B,2,1))*H3321</f>
        <v>99185.492547932867</v>
      </c>
      <c r="N3321" s="26" t="s">
        <v>3969</v>
      </c>
      <c r="O3321" s="26" t="s">
        <v>29</v>
      </c>
      <c r="P3321" s="25">
        <v>-17624.48</v>
      </c>
      <c r="Q3321" s="25">
        <v>315180.41000000003</v>
      </c>
      <c r="R3321" s="25">
        <v>354563.13268027297</v>
      </c>
      <c r="S3321" s="25">
        <v>-18776.739850970393</v>
      </c>
      <c r="T3321" s="27">
        <v>335786.39282930258</v>
      </c>
    </row>
    <row r="3322" spans="1:20">
      <c r="A3322" s="28" t="s">
        <v>3995</v>
      </c>
      <c r="B3322" s="22" t="s">
        <v>3996</v>
      </c>
      <c r="C3322" s="22" t="s">
        <v>32</v>
      </c>
      <c r="D3322" s="22" t="s">
        <v>260</v>
      </c>
      <c r="E3322" s="22" t="s">
        <v>26</v>
      </c>
      <c r="F3322" s="23">
        <v>45291</v>
      </c>
      <c r="G3322" s="24" t="s">
        <v>27</v>
      </c>
      <c r="H3322" s="25">
        <v>525481.41</v>
      </c>
      <c r="I3322" s="25">
        <v>-27828.13</v>
      </c>
      <c r="J3322" s="25">
        <v>497653.28</v>
      </c>
      <c r="K3322" s="41">
        <f t="shared" si="106"/>
        <v>2023</v>
      </c>
      <c r="L3322" s="42">
        <f t="shared" si="105"/>
        <v>226.59722086967392</v>
      </c>
      <c r="M3322" s="39">
        <f>(VLOOKUP(DATE(2005,12,1),IGPM!A:B,2,1)/VLOOKUP(DATE(YEAR(F3322),MONTH(F3322),1),IGPM!A:B,2,1))*H3322</f>
        <v>156608.67385582064</v>
      </c>
      <c r="N3322" s="26" t="s">
        <v>3969</v>
      </c>
      <c r="O3322" s="26" t="s">
        <v>29</v>
      </c>
      <c r="P3322" s="25">
        <v>-27828.13</v>
      </c>
      <c r="Q3322" s="25">
        <v>497653.28</v>
      </c>
      <c r="R3322" s="25">
        <v>559836.53033117077</v>
      </c>
      <c r="S3322" s="25">
        <v>-29647.487900294633</v>
      </c>
      <c r="T3322" s="27">
        <v>530189.04243087617</v>
      </c>
    </row>
    <row r="3323" spans="1:20">
      <c r="A3323" s="28" t="s">
        <v>3997</v>
      </c>
      <c r="B3323" s="22" t="s">
        <v>3996</v>
      </c>
      <c r="C3323" s="22" t="s">
        <v>32</v>
      </c>
      <c r="D3323" s="22" t="s">
        <v>260</v>
      </c>
      <c r="E3323" s="22" t="s">
        <v>26</v>
      </c>
      <c r="F3323" s="23">
        <v>45291</v>
      </c>
      <c r="G3323" s="24" t="s">
        <v>27</v>
      </c>
      <c r="H3323" s="25">
        <v>525481.41</v>
      </c>
      <c r="I3323" s="25">
        <v>-27828.13</v>
      </c>
      <c r="J3323" s="25">
        <v>497653.28</v>
      </c>
      <c r="K3323" s="41">
        <f t="shared" si="106"/>
        <v>2023</v>
      </c>
      <c r="L3323" s="42">
        <f t="shared" si="105"/>
        <v>226.59722086967392</v>
      </c>
      <c r="M3323" s="39">
        <f>(VLOOKUP(DATE(2005,12,1),IGPM!A:B,2,1)/VLOOKUP(DATE(YEAR(F3323),MONTH(F3323),1),IGPM!A:B,2,1))*H3323</f>
        <v>156608.67385582064</v>
      </c>
      <c r="N3323" s="26" t="s">
        <v>3969</v>
      </c>
      <c r="O3323" s="26" t="s">
        <v>29</v>
      </c>
      <c r="P3323" s="25">
        <v>-27828.13</v>
      </c>
      <c r="Q3323" s="25">
        <v>497653.28</v>
      </c>
      <c r="R3323" s="25">
        <v>559836.53033117077</v>
      </c>
      <c r="S3323" s="25">
        <v>-29647.487900294633</v>
      </c>
      <c r="T3323" s="27">
        <v>530189.04243087617</v>
      </c>
    </row>
    <row r="3324" spans="1:20">
      <c r="A3324" s="28" t="s">
        <v>3998</v>
      </c>
      <c r="B3324" s="22" t="s">
        <v>3996</v>
      </c>
      <c r="C3324" s="22" t="s">
        <v>32</v>
      </c>
      <c r="D3324" s="22" t="s">
        <v>260</v>
      </c>
      <c r="E3324" s="22" t="s">
        <v>26</v>
      </c>
      <c r="F3324" s="23">
        <v>45291</v>
      </c>
      <c r="G3324" s="24" t="s">
        <v>27</v>
      </c>
      <c r="H3324" s="25">
        <v>525481.41</v>
      </c>
      <c r="I3324" s="25">
        <v>-27828.13</v>
      </c>
      <c r="J3324" s="25">
        <v>497653.28</v>
      </c>
      <c r="K3324" s="41">
        <f t="shared" si="106"/>
        <v>2023</v>
      </c>
      <c r="L3324" s="42">
        <f t="shared" si="105"/>
        <v>226.59722086967392</v>
      </c>
      <c r="M3324" s="39">
        <f>(VLOOKUP(DATE(2005,12,1),IGPM!A:B,2,1)/VLOOKUP(DATE(YEAR(F3324),MONTH(F3324),1),IGPM!A:B,2,1))*H3324</f>
        <v>156608.67385582064</v>
      </c>
      <c r="N3324" s="26" t="s">
        <v>3969</v>
      </c>
      <c r="O3324" s="26" t="s">
        <v>29</v>
      </c>
      <c r="P3324" s="25">
        <v>-27828.13</v>
      </c>
      <c r="Q3324" s="25">
        <v>497653.28</v>
      </c>
      <c r="R3324" s="25">
        <v>559836.53033117077</v>
      </c>
      <c r="S3324" s="25">
        <v>-29647.487900294633</v>
      </c>
      <c r="T3324" s="27">
        <v>530189.04243087617</v>
      </c>
    </row>
    <row r="3325" spans="1:20">
      <c r="A3325" s="28" t="s">
        <v>3999</v>
      </c>
      <c r="B3325" s="22" t="s">
        <v>4000</v>
      </c>
      <c r="C3325" s="22" t="s">
        <v>32</v>
      </c>
      <c r="D3325" s="22" t="s">
        <v>260</v>
      </c>
      <c r="E3325" s="22" t="s">
        <v>26</v>
      </c>
      <c r="F3325" s="23">
        <v>45291</v>
      </c>
      <c r="G3325" s="24" t="s">
        <v>27</v>
      </c>
      <c r="H3325" s="25">
        <v>245224.66</v>
      </c>
      <c r="I3325" s="25">
        <v>-12986.46</v>
      </c>
      <c r="J3325" s="25">
        <v>232238.2</v>
      </c>
      <c r="K3325" s="41">
        <f t="shared" si="106"/>
        <v>2023</v>
      </c>
      <c r="L3325" s="42">
        <f t="shared" si="105"/>
        <v>226.59723435023878</v>
      </c>
      <c r="M3325" s="39">
        <f>(VLOOKUP(DATE(2005,12,1),IGPM!A:B,2,1)/VLOOKUP(DATE(YEAR(F3325),MONTH(F3325),1),IGPM!A:B,2,1))*H3325</f>
        <v>73084.048395440856</v>
      </c>
      <c r="N3325" s="26" t="s">
        <v>3969</v>
      </c>
      <c r="O3325" s="26" t="s">
        <v>29</v>
      </c>
      <c r="P3325" s="25">
        <v>-12986.46</v>
      </c>
      <c r="Q3325" s="25">
        <v>232238.2</v>
      </c>
      <c r="R3325" s="25">
        <v>261257.0496186364</v>
      </c>
      <c r="S3325" s="25">
        <v>-13835.493643218577</v>
      </c>
      <c r="T3325" s="27">
        <v>247421.55597541784</v>
      </c>
    </row>
    <row r="3326" spans="1:20">
      <c r="A3326" s="28" t="s">
        <v>4001</v>
      </c>
      <c r="B3326" s="22" t="s">
        <v>4000</v>
      </c>
      <c r="C3326" s="22" t="s">
        <v>32</v>
      </c>
      <c r="D3326" s="22" t="s">
        <v>260</v>
      </c>
      <c r="E3326" s="22" t="s">
        <v>26</v>
      </c>
      <c r="F3326" s="23">
        <v>45291</v>
      </c>
      <c r="G3326" s="24" t="s">
        <v>27</v>
      </c>
      <c r="H3326" s="25">
        <v>245224.66</v>
      </c>
      <c r="I3326" s="25">
        <v>-12986.46</v>
      </c>
      <c r="J3326" s="25">
        <v>232238.2</v>
      </c>
      <c r="K3326" s="41">
        <f t="shared" si="106"/>
        <v>2023</v>
      </c>
      <c r="L3326" s="42">
        <f t="shared" si="105"/>
        <v>226.59723435023878</v>
      </c>
      <c r="M3326" s="39">
        <f>(VLOOKUP(DATE(2005,12,1),IGPM!A:B,2,1)/VLOOKUP(DATE(YEAR(F3326),MONTH(F3326),1),IGPM!A:B,2,1))*H3326</f>
        <v>73084.048395440856</v>
      </c>
      <c r="N3326" s="26" t="s">
        <v>3969</v>
      </c>
      <c r="O3326" s="26" t="s">
        <v>29</v>
      </c>
      <c r="P3326" s="25">
        <v>-12986.46</v>
      </c>
      <c r="Q3326" s="25">
        <v>232238.2</v>
      </c>
      <c r="R3326" s="25">
        <v>261257.0496186364</v>
      </c>
      <c r="S3326" s="25">
        <v>-13835.493643218577</v>
      </c>
      <c r="T3326" s="27">
        <v>247421.55597541784</v>
      </c>
    </row>
    <row r="3327" spans="1:20">
      <c r="A3327" s="28" t="s">
        <v>4002</v>
      </c>
      <c r="B3327" s="22" t="s">
        <v>734</v>
      </c>
      <c r="C3327" s="22" t="s">
        <v>32</v>
      </c>
      <c r="D3327" s="22" t="s">
        <v>260</v>
      </c>
      <c r="E3327" s="22" t="s">
        <v>26</v>
      </c>
      <c r="F3327" s="23">
        <v>45291</v>
      </c>
      <c r="G3327" s="24" t="s">
        <v>27</v>
      </c>
      <c r="H3327" s="25">
        <v>192676.52</v>
      </c>
      <c r="I3327" s="25">
        <v>-10203.64</v>
      </c>
      <c r="J3327" s="25">
        <v>182472.88</v>
      </c>
      <c r="K3327" s="41">
        <f t="shared" si="106"/>
        <v>2023</v>
      </c>
      <c r="L3327" s="42">
        <f t="shared" si="105"/>
        <v>226.597394655241</v>
      </c>
      <c r="M3327" s="39">
        <f>(VLOOKUP(DATE(2005,12,1),IGPM!A:B,2,1)/VLOOKUP(DATE(YEAR(F3327),MONTH(F3327),1),IGPM!A:B,2,1))*H3327</f>
        <v>57423.181307887746</v>
      </c>
      <c r="N3327" s="26" t="s">
        <v>3969</v>
      </c>
      <c r="O3327" s="26" t="s">
        <v>29</v>
      </c>
      <c r="P3327" s="25">
        <v>-10203.64</v>
      </c>
      <c r="Q3327" s="25">
        <v>182472.88</v>
      </c>
      <c r="R3327" s="25">
        <v>205273.39765089774</v>
      </c>
      <c r="S3327" s="25">
        <v>-10870.737395540495</v>
      </c>
      <c r="T3327" s="27">
        <v>194402.66025535724</v>
      </c>
    </row>
    <row r="3328" spans="1:20">
      <c r="A3328" s="28" t="s">
        <v>4003</v>
      </c>
      <c r="B3328" s="22" t="s">
        <v>734</v>
      </c>
      <c r="C3328" s="22" t="s">
        <v>32</v>
      </c>
      <c r="D3328" s="22" t="s">
        <v>260</v>
      </c>
      <c r="E3328" s="22" t="s">
        <v>26</v>
      </c>
      <c r="F3328" s="23">
        <v>45291</v>
      </c>
      <c r="G3328" s="24" t="s">
        <v>27</v>
      </c>
      <c r="H3328" s="25">
        <v>192676.52</v>
      </c>
      <c r="I3328" s="25">
        <v>-10203.64</v>
      </c>
      <c r="J3328" s="25">
        <v>182472.88</v>
      </c>
      <c r="K3328" s="41">
        <f t="shared" si="106"/>
        <v>2023</v>
      </c>
      <c r="L3328" s="42">
        <f t="shared" si="105"/>
        <v>226.597394655241</v>
      </c>
      <c r="M3328" s="39">
        <f>(VLOOKUP(DATE(2005,12,1),IGPM!A:B,2,1)/VLOOKUP(DATE(YEAR(F3328),MONTH(F3328),1),IGPM!A:B,2,1))*H3328</f>
        <v>57423.181307887746</v>
      </c>
      <c r="N3328" s="26" t="s">
        <v>3969</v>
      </c>
      <c r="O3328" s="26" t="s">
        <v>29</v>
      </c>
      <c r="P3328" s="25">
        <v>-10203.64</v>
      </c>
      <c r="Q3328" s="25">
        <v>182472.88</v>
      </c>
      <c r="R3328" s="25">
        <v>205273.39765089774</v>
      </c>
      <c r="S3328" s="25">
        <v>-10870.737395540495</v>
      </c>
      <c r="T3328" s="27">
        <v>194402.66025535724</v>
      </c>
    </row>
    <row r="3329" spans="1:20">
      <c r="A3329" s="28" t="s">
        <v>4004</v>
      </c>
      <c r="B3329" s="22" t="s">
        <v>68</v>
      </c>
      <c r="C3329" s="22" t="s">
        <v>69</v>
      </c>
      <c r="D3329" s="22" t="s">
        <v>260</v>
      </c>
      <c r="E3329" s="22" t="s">
        <v>26</v>
      </c>
      <c r="F3329" s="23">
        <v>45291</v>
      </c>
      <c r="G3329" s="24" t="s">
        <v>27</v>
      </c>
      <c r="H3329" s="25">
        <v>2136957.73</v>
      </c>
      <c r="I3329" s="25">
        <v>-103485.56</v>
      </c>
      <c r="J3329" s="25">
        <v>2033472.17</v>
      </c>
      <c r="K3329" s="41">
        <f t="shared" si="106"/>
        <v>2023</v>
      </c>
      <c r="L3329" s="42">
        <f t="shared" si="105"/>
        <v>247.79778705357523</v>
      </c>
      <c r="M3329" s="39">
        <f>(VLOOKUP(DATE(2005,12,1),IGPM!A:B,2,1)/VLOOKUP(DATE(YEAR(F3329),MONTH(F3329),1),IGPM!A:B,2,1))*H3329</f>
        <v>636875.27248822141</v>
      </c>
      <c r="N3329" s="26" t="s">
        <v>3969</v>
      </c>
      <c r="O3329" s="26" t="s">
        <v>29</v>
      </c>
      <c r="P3329" s="25">
        <v>-103485.56</v>
      </c>
      <c r="Q3329" s="25">
        <v>2033472.17</v>
      </c>
      <c r="R3329" s="25">
        <v>2276668.5524185807</v>
      </c>
      <c r="S3329" s="25">
        <v>-110251.27768036207</v>
      </c>
      <c r="T3329" s="27">
        <v>2166417.2747382186</v>
      </c>
    </row>
    <row r="3330" spans="1:20">
      <c r="A3330" s="28" t="s">
        <v>4005</v>
      </c>
      <c r="B3330" s="22" t="s">
        <v>68</v>
      </c>
      <c r="C3330" s="22" t="s">
        <v>69</v>
      </c>
      <c r="D3330" s="22" t="s">
        <v>260</v>
      </c>
      <c r="E3330" s="22" t="s">
        <v>26</v>
      </c>
      <c r="F3330" s="23">
        <v>45291</v>
      </c>
      <c r="G3330" s="24" t="s">
        <v>27</v>
      </c>
      <c r="H3330" s="25">
        <v>2136957.73</v>
      </c>
      <c r="I3330" s="25">
        <v>-103485.57</v>
      </c>
      <c r="J3330" s="25">
        <v>2033472.16</v>
      </c>
      <c r="K3330" s="41">
        <f t="shared" si="106"/>
        <v>2023</v>
      </c>
      <c r="L3330" s="42">
        <f t="shared" si="105"/>
        <v>247.79776310842161</v>
      </c>
      <c r="M3330" s="39">
        <f>(VLOOKUP(DATE(2005,12,1),IGPM!A:B,2,1)/VLOOKUP(DATE(YEAR(F3330),MONTH(F3330),1),IGPM!A:B,2,1))*H3330</f>
        <v>636875.27248822141</v>
      </c>
      <c r="N3330" s="26" t="s">
        <v>3969</v>
      </c>
      <c r="O3330" s="26" t="s">
        <v>29</v>
      </c>
      <c r="P3330" s="25">
        <v>-103485.57</v>
      </c>
      <c r="Q3330" s="25">
        <v>2033472.16</v>
      </c>
      <c r="R3330" s="25">
        <v>2276668.5524185807</v>
      </c>
      <c r="S3330" s="25">
        <v>-110251.28833414581</v>
      </c>
      <c r="T3330" s="27">
        <v>2166417.2640844351</v>
      </c>
    </row>
    <row r="3331" spans="1:20">
      <c r="A3331" s="28" t="s">
        <v>4006</v>
      </c>
      <c r="B3331" s="22" t="s">
        <v>734</v>
      </c>
      <c r="C3331" s="22" t="s">
        <v>32</v>
      </c>
      <c r="D3331" s="22" t="s">
        <v>260</v>
      </c>
      <c r="E3331" s="22" t="s">
        <v>26</v>
      </c>
      <c r="F3331" s="23">
        <v>45291</v>
      </c>
      <c r="G3331" s="24" t="s">
        <v>27</v>
      </c>
      <c r="H3331" s="25">
        <v>245224.66</v>
      </c>
      <c r="I3331" s="25">
        <v>-11875.4</v>
      </c>
      <c r="J3331" s="25">
        <v>233349.26</v>
      </c>
      <c r="K3331" s="41">
        <f t="shared" si="106"/>
        <v>2023</v>
      </c>
      <c r="L3331" s="42">
        <f t="shared" ref="L3331:L3394" si="107">IFERROR((DATEDIF(F3331,DATE(2024,12,31),"M")*H3331)/(H3331-J3331),12*_xlfn.NUMBERVALUE(LEFT(G3331,3)))</f>
        <v>247.79762534314645</v>
      </c>
      <c r="M3331" s="39">
        <f>(VLOOKUP(DATE(2005,12,1),IGPM!A:B,2,1)/VLOOKUP(DATE(YEAR(F3331),MONTH(F3331),1),IGPM!A:B,2,1))*H3331</f>
        <v>73084.048395440856</v>
      </c>
      <c r="N3331" s="26" t="s">
        <v>3969</v>
      </c>
      <c r="O3331" s="26" t="s">
        <v>29</v>
      </c>
      <c r="P3331" s="25">
        <v>-11875.4</v>
      </c>
      <c r="Q3331" s="25">
        <v>233349.26</v>
      </c>
      <c r="R3331" s="25">
        <v>261257.0496186364</v>
      </c>
      <c r="S3331" s="25">
        <v>-12651.794346625478</v>
      </c>
      <c r="T3331" s="27">
        <v>248605.25527201092</v>
      </c>
    </row>
    <row r="3332" spans="1:20">
      <c r="A3332" s="28" t="s">
        <v>4007</v>
      </c>
      <c r="B3332" s="22" t="s">
        <v>734</v>
      </c>
      <c r="C3332" s="22" t="s">
        <v>32</v>
      </c>
      <c r="D3332" s="22" t="s">
        <v>260</v>
      </c>
      <c r="E3332" s="22" t="s">
        <v>26</v>
      </c>
      <c r="F3332" s="23">
        <v>45291</v>
      </c>
      <c r="G3332" s="24" t="s">
        <v>27</v>
      </c>
      <c r="H3332" s="25">
        <v>245224.66</v>
      </c>
      <c r="I3332" s="25">
        <v>-11875.39</v>
      </c>
      <c r="J3332" s="25">
        <v>233349.27000000002</v>
      </c>
      <c r="K3332" s="41">
        <f t="shared" si="106"/>
        <v>2023</v>
      </c>
      <c r="L3332" s="42">
        <f t="shared" si="107"/>
        <v>247.79783400797814</v>
      </c>
      <c r="M3332" s="39">
        <f>(VLOOKUP(DATE(2005,12,1),IGPM!A:B,2,1)/VLOOKUP(DATE(YEAR(F3332),MONTH(F3332),1),IGPM!A:B,2,1))*H3332</f>
        <v>73084.048395440856</v>
      </c>
      <c r="N3332" s="26" t="s">
        <v>3969</v>
      </c>
      <c r="O3332" s="26" t="s">
        <v>29</v>
      </c>
      <c r="P3332" s="25">
        <v>-11875.39</v>
      </c>
      <c r="Q3332" s="25">
        <v>233349.27000000002</v>
      </c>
      <c r="R3332" s="25">
        <v>261257.0496186364</v>
      </c>
      <c r="S3332" s="25">
        <v>-12651.783692841733</v>
      </c>
      <c r="T3332" s="27">
        <v>248605.26592579467</v>
      </c>
    </row>
    <row r="3333" spans="1:20">
      <c r="A3333" s="28" t="s">
        <v>4008</v>
      </c>
      <c r="B3333" s="22" t="s">
        <v>4009</v>
      </c>
      <c r="C3333" s="22" t="s">
        <v>32</v>
      </c>
      <c r="D3333" s="22" t="s">
        <v>260</v>
      </c>
      <c r="E3333" s="22" t="s">
        <v>26</v>
      </c>
      <c r="F3333" s="23">
        <v>45291</v>
      </c>
      <c r="G3333" s="24" t="s">
        <v>27</v>
      </c>
      <c r="H3333" s="25">
        <v>315288.84999999998</v>
      </c>
      <c r="I3333" s="25">
        <v>-15268.37</v>
      </c>
      <c r="J3333" s="25">
        <v>300020.47999999998</v>
      </c>
      <c r="K3333" s="41">
        <f t="shared" ref="K3333:K3396" si="108">YEAR(F3333)</f>
        <v>2023</v>
      </c>
      <c r="L3333" s="42">
        <f t="shared" si="107"/>
        <v>247.79764965087963</v>
      </c>
      <c r="M3333" s="39">
        <f>(VLOOKUP(DATE(2005,12,1),IGPM!A:B,2,1)/VLOOKUP(DATE(YEAR(F3333),MONTH(F3333),1),IGPM!A:B,2,1))*H3333</f>
        <v>93965.205505608174</v>
      </c>
      <c r="N3333" s="26" t="s">
        <v>3969</v>
      </c>
      <c r="O3333" s="26" t="s">
        <v>29</v>
      </c>
      <c r="P3333" s="25">
        <v>-15268.37</v>
      </c>
      <c r="Q3333" s="25">
        <v>300020.47999999998</v>
      </c>
      <c r="R3333" s="25">
        <v>335901.92246021592</v>
      </c>
      <c r="S3333" s="25">
        <v>-16266.591209406508</v>
      </c>
      <c r="T3333" s="27">
        <v>319635.33125080942</v>
      </c>
    </row>
    <row r="3334" spans="1:20">
      <c r="A3334" s="28" t="s">
        <v>4010</v>
      </c>
      <c r="B3334" s="22" t="s">
        <v>4009</v>
      </c>
      <c r="C3334" s="22" t="s">
        <v>32</v>
      </c>
      <c r="D3334" s="22" t="s">
        <v>260</v>
      </c>
      <c r="E3334" s="22" t="s">
        <v>26</v>
      </c>
      <c r="F3334" s="23">
        <v>45291</v>
      </c>
      <c r="G3334" s="24" t="s">
        <v>27</v>
      </c>
      <c r="H3334" s="25">
        <v>315288.84000000003</v>
      </c>
      <c r="I3334" s="25">
        <v>-15268.37</v>
      </c>
      <c r="J3334" s="25">
        <v>300020.47000000003</v>
      </c>
      <c r="K3334" s="41">
        <f t="shared" si="108"/>
        <v>2023</v>
      </c>
      <c r="L3334" s="42">
        <f t="shared" si="107"/>
        <v>247.79764179149453</v>
      </c>
      <c r="M3334" s="39">
        <f>(VLOOKUP(DATE(2005,12,1),IGPM!A:B,2,1)/VLOOKUP(DATE(YEAR(F3334),MONTH(F3334),1),IGPM!A:B,2,1))*H3334</f>
        <v>93965.202525318673</v>
      </c>
      <c r="N3334" s="26" t="s">
        <v>3969</v>
      </c>
      <c r="O3334" s="26" t="s">
        <v>29</v>
      </c>
      <c r="P3334" s="25">
        <v>-15268.37</v>
      </c>
      <c r="Q3334" s="25">
        <v>300020.47000000003</v>
      </c>
      <c r="R3334" s="25">
        <v>335901.91180643218</v>
      </c>
      <c r="S3334" s="25">
        <v>-16266.591209406508</v>
      </c>
      <c r="T3334" s="27">
        <v>319635.32059702568</v>
      </c>
    </row>
    <row r="3335" spans="1:20">
      <c r="A3335" s="28" t="s">
        <v>4011</v>
      </c>
      <c r="B3335" s="22" t="s">
        <v>3972</v>
      </c>
      <c r="C3335" s="22" t="s">
        <v>32</v>
      </c>
      <c r="D3335" s="22" t="s">
        <v>260</v>
      </c>
      <c r="E3335" s="22" t="s">
        <v>26</v>
      </c>
      <c r="F3335" s="23">
        <v>45291</v>
      </c>
      <c r="G3335" s="24" t="s">
        <v>27</v>
      </c>
      <c r="H3335" s="25">
        <v>202882.14</v>
      </c>
      <c r="I3335" s="25">
        <v>-12085.98</v>
      </c>
      <c r="J3335" s="25">
        <v>190796.16</v>
      </c>
      <c r="K3335" s="41">
        <f t="shared" si="108"/>
        <v>2023</v>
      </c>
      <c r="L3335" s="42">
        <f t="shared" si="107"/>
        <v>201.43883077747921</v>
      </c>
      <c r="M3335" s="39">
        <f>(VLOOKUP(DATE(2005,12,1),IGPM!A:B,2,1)/VLOOKUP(DATE(YEAR(F3335),MONTH(F3335),1),IGPM!A:B,2,1))*H3335</f>
        <v>60464.751539794604</v>
      </c>
      <c r="N3335" s="26" t="s">
        <v>3969</v>
      </c>
      <c r="O3335" s="26" t="s">
        <v>29</v>
      </c>
      <c r="P3335" s="25">
        <v>-12085.98</v>
      </c>
      <c r="Q3335" s="25">
        <v>190796.16</v>
      </c>
      <c r="R3335" s="25">
        <v>216146.24449561944</v>
      </c>
      <c r="S3335" s="25">
        <v>-12876.141724693787</v>
      </c>
      <c r="T3335" s="27">
        <v>203270.10277092565</v>
      </c>
    </row>
    <row r="3336" spans="1:20">
      <c r="A3336" s="28" t="s">
        <v>4012</v>
      </c>
      <c r="B3336" s="22" t="s">
        <v>3972</v>
      </c>
      <c r="C3336" s="22" t="s">
        <v>32</v>
      </c>
      <c r="D3336" s="22" t="s">
        <v>260</v>
      </c>
      <c r="E3336" s="22" t="s">
        <v>26</v>
      </c>
      <c r="F3336" s="23">
        <v>45291</v>
      </c>
      <c r="G3336" s="24" t="s">
        <v>27</v>
      </c>
      <c r="H3336" s="25">
        <v>202882.14</v>
      </c>
      <c r="I3336" s="25">
        <v>-12085.98</v>
      </c>
      <c r="J3336" s="25">
        <v>190796.16</v>
      </c>
      <c r="K3336" s="41">
        <f t="shared" si="108"/>
        <v>2023</v>
      </c>
      <c r="L3336" s="42">
        <f t="shared" si="107"/>
        <v>201.43883077747921</v>
      </c>
      <c r="M3336" s="39">
        <f>(VLOOKUP(DATE(2005,12,1),IGPM!A:B,2,1)/VLOOKUP(DATE(YEAR(F3336),MONTH(F3336),1),IGPM!A:B,2,1))*H3336</f>
        <v>60464.751539794604</v>
      </c>
      <c r="N3336" s="26" t="s">
        <v>3969</v>
      </c>
      <c r="O3336" s="26" t="s">
        <v>29</v>
      </c>
      <c r="P3336" s="25">
        <v>-12085.98</v>
      </c>
      <c r="Q3336" s="25">
        <v>190796.16</v>
      </c>
      <c r="R3336" s="25">
        <v>216146.24449561944</v>
      </c>
      <c r="S3336" s="25">
        <v>-12876.141724693787</v>
      </c>
      <c r="T3336" s="27">
        <v>203270.10277092565</v>
      </c>
    </row>
    <row r="3337" spans="1:20">
      <c r="A3337" s="28" t="s">
        <v>4013</v>
      </c>
      <c r="B3337" s="22" t="s">
        <v>3972</v>
      </c>
      <c r="C3337" s="22" t="s">
        <v>32</v>
      </c>
      <c r="D3337" s="22" t="s">
        <v>260</v>
      </c>
      <c r="E3337" s="22" t="s">
        <v>26</v>
      </c>
      <c r="F3337" s="23">
        <v>45291</v>
      </c>
      <c r="G3337" s="24" t="s">
        <v>27</v>
      </c>
      <c r="H3337" s="25">
        <v>202882.14</v>
      </c>
      <c r="I3337" s="25">
        <v>-12085.98</v>
      </c>
      <c r="J3337" s="25">
        <v>190796.16</v>
      </c>
      <c r="K3337" s="41">
        <f t="shared" si="108"/>
        <v>2023</v>
      </c>
      <c r="L3337" s="42">
        <f t="shared" si="107"/>
        <v>201.43883077747921</v>
      </c>
      <c r="M3337" s="39">
        <f>(VLOOKUP(DATE(2005,12,1),IGPM!A:B,2,1)/VLOOKUP(DATE(YEAR(F3337),MONTH(F3337),1),IGPM!A:B,2,1))*H3337</f>
        <v>60464.751539794604</v>
      </c>
      <c r="N3337" s="26" t="s">
        <v>3969</v>
      </c>
      <c r="O3337" s="26" t="s">
        <v>29</v>
      </c>
      <c r="P3337" s="25">
        <v>-12085.98</v>
      </c>
      <c r="Q3337" s="25">
        <v>190796.16</v>
      </c>
      <c r="R3337" s="25">
        <v>216146.24449561944</v>
      </c>
      <c r="S3337" s="25">
        <v>-12876.141724693787</v>
      </c>
      <c r="T3337" s="27">
        <v>203270.10277092565</v>
      </c>
    </row>
    <row r="3338" spans="1:20">
      <c r="A3338" s="28" t="s">
        <v>4014</v>
      </c>
      <c r="B3338" s="22" t="s">
        <v>3972</v>
      </c>
      <c r="C3338" s="22" t="s">
        <v>32</v>
      </c>
      <c r="D3338" s="22" t="s">
        <v>260</v>
      </c>
      <c r="E3338" s="22" t="s">
        <v>26</v>
      </c>
      <c r="F3338" s="23">
        <v>45291</v>
      </c>
      <c r="G3338" s="24" t="s">
        <v>27</v>
      </c>
      <c r="H3338" s="25">
        <v>202882.14</v>
      </c>
      <c r="I3338" s="25">
        <v>-12085.98</v>
      </c>
      <c r="J3338" s="25">
        <v>190796.16</v>
      </c>
      <c r="K3338" s="41">
        <f t="shared" si="108"/>
        <v>2023</v>
      </c>
      <c r="L3338" s="42">
        <f t="shared" si="107"/>
        <v>201.43883077747921</v>
      </c>
      <c r="M3338" s="39">
        <f>(VLOOKUP(DATE(2005,12,1),IGPM!A:B,2,1)/VLOOKUP(DATE(YEAR(F3338),MONTH(F3338),1),IGPM!A:B,2,1))*H3338</f>
        <v>60464.751539794604</v>
      </c>
      <c r="N3338" s="26" t="s">
        <v>3969</v>
      </c>
      <c r="O3338" s="26" t="s">
        <v>29</v>
      </c>
      <c r="P3338" s="25">
        <v>-12085.98</v>
      </c>
      <c r="Q3338" s="25">
        <v>190796.16</v>
      </c>
      <c r="R3338" s="25">
        <v>216146.24449561944</v>
      </c>
      <c r="S3338" s="25">
        <v>-12876.141724693787</v>
      </c>
      <c r="T3338" s="27">
        <v>203270.10277092565</v>
      </c>
    </row>
    <row r="3339" spans="1:20">
      <c r="A3339" s="28" t="s">
        <v>4015</v>
      </c>
      <c r="B3339" s="22" t="s">
        <v>3972</v>
      </c>
      <c r="C3339" s="22" t="s">
        <v>32</v>
      </c>
      <c r="D3339" s="22" t="s">
        <v>260</v>
      </c>
      <c r="E3339" s="22" t="s">
        <v>26</v>
      </c>
      <c r="F3339" s="23">
        <v>45291</v>
      </c>
      <c r="G3339" s="24" t="s">
        <v>27</v>
      </c>
      <c r="H3339" s="25">
        <v>202882.14</v>
      </c>
      <c r="I3339" s="25">
        <v>-12085.98</v>
      </c>
      <c r="J3339" s="25">
        <v>190796.16</v>
      </c>
      <c r="K3339" s="41">
        <f t="shared" si="108"/>
        <v>2023</v>
      </c>
      <c r="L3339" s="42">
        <f t="shared" si="107"/>
        <v>201.43883077747921</v>
      </c>
      <c r="M3339" s="39">
        <f>(VLOOKUP(DATE(2005,12,1),IGPM!A:B,2,1)/VLOOKUP(DATE(YEAR(F3339),MONTH(F3339),1),IGPM!A:B,2,1))*H3339</f>
        <v>60464.751539794604</v>
      </c>
      <c r="N3339" s="26" t="s">
        <v>3969</v>
      </c>
      <c r="O3339" s="26" t="s">
        <v>29</v>
      </c>
      <c r="P3339" s="25">
        <v>-12085.98</v>
      </c>
      <c r="Q3339" s="25">
        <v>190796.16</v>
      </c>
      <c r="R3339" s="25">
        <v>216146.24449561944</v>
      </c>
      <c r="S3339" s="25">
        <v>-12876.141724693787</v>
      </c>
      <c r="T3339" s="27">
        <v>203270.10277092565</v>
      </c>
    </row>
    <row r="3340" spans="1:20">
      <c r="A3340" s="28" t="s">
        <v>4016</v>
      </c>
      <c r="B3340" s="22" t="s">
        <v>4017</v>
      </c>
      <c r="C3340" s="22" t="s">
        <v>32</v>
      </c>
      <c r="D3340" s="22" t="s">
        <v>260</v>
      </c>
      <c r="E3340" s="22" t="s">
        <v>26</v>
      </c>
      <c r="F3340" s="23">
        <v>45291</v>
      </c>
      <c r="G3340" s="24" t="s">
        <v>27</v>
      </c>
      <c r="H3340" s="25">
        <v>1318733.93</v>
      </c>
      <c r="I3340" s="25">
        <v>-78558.86</v>
      </c>
      <c r="J3340" s="25">
        <v>1240175.0699999998</v>
      </c>
      <c r="K3340" s="41">
        <f t="shared" si="108"/>
        <v>2023</v>
      </c>
      <c r="L3340" s="42">
        <f t="shared" si="107"/>
        <v>201.43885947428438</v>
      </c>
      <c r="M3340" s="39">
        <f>(VLOOKUP(DATE(2005,12,1),IGPM!A:B,2,1)/VLOOKUP(DATE(YEAR(F3340),MONTH(F3340),1),IGPM!A:B,2,1))*H3340</f>
        <v>393020.89096924395</v>
      </c>
      <c r="N3340" s="26" t="s">
        <v>3969</v>
      </c>
      <c r="O3340" s="26" t="s">
        <v>29</v>
      </c>
      <c r="P3340" s="25">
        <v>-78558.86</v>
      </c>
      <c r="Q3340" s="25">
        <v>1240175.0699999998</v>
      </c>
      <c r="R3340" s="25">
        <v>1404950.6105290938</v>
      </c>
      <c r="S3340" s="25">
        <v>-83694.910556725867</v>
      </c>
      <c r="T3340" s="27">
        <v>1321255.6999723678</v>
      </c>
    </row>
    <row r="3341" spans="1:20">
      <c r="A3341" s="28" t="s">
        <v>4018</v>
      </c>
      <c r="B3341" s="22" t="s">
        <v>3976</v>
      </c>
      <c r="C3341" s="22" t="s">
        <v>32</v>
      </c>
      <c r="D3341" s="22" t="s">
        <v>260</v>
      </c>
      <c r="E3341" s="22" t="s">
        <v>26</v>
      </c>
      <c r="F3341" s="23">
        <v>45291</v>
      </c>
      <c r="G3341" s="24" t="s">
        <v>27</v>
      </c>
      <c r="H3341" s="25">
        <v>202882.14</v>
      </c>
      <c r="I3341" s="25">
        <v>-12085.98</v>
      </c>
      <c r="J3341" s="25">
        <v>190796.16</v>
      </c>
      <c r="K3341" s="41">
        <f t="shared" si="108"/>
        <v>2023</v>
      </c>
      <c r="L3341" s="42">
        <f t="shared" si="107"/>
        <v>201.43883077747921</v>
      </c>
      <c r="M3341" s="39">
        <f>(VLOOKUP(DATE(2005,12,1),IGPM!A:B,2,1)/VLOOKUP(DATE(YEAR(F3341),MONTH(F3341),1),IGPM!A:B,2,1))*H3341</f>
        <v>60464.751539794604</v>
      </c>
      <c r="N3341" s="26" t="s">
        <v>3969</v>
      </c>
      <c r="O3341" s="26" t="s">
        <v>29</v>
      </c>
      <c r="P3341" s="25">
        <v>-12085.98</v>
      </c>
      <c r="Q3341" s="25">
        <v>190796.16</v>
      </c>
      <c r="R3341" s="25">
        <v>216146.24449561944</v>
      </c>
      <c r="S3341" s="25">
        <v>-12876.141724693787</v>
      </c>
      <c r="T3341" s="27">
        <v>203270.10277092565</v>
      </c>
    </row>
    <row r="3342" spans="1:20">
      <c r="A3342" s="28" t="s">
        <v>4019</v>
      </c>
      <c r="B3342" s="22" t="s">
        <v>3976</v>
      </c>
      <c r="C3342" s="22" t="s">
        <v>32</v>
      </c>
      <c r="D3342" s="22" t="s">
        <v>260</v>
      </c>
      <c r="E3342" s="22" t="s">
        <v>26</v>
      </c>
      <c r="F3342" s="23">
        <v>45291</v>
      </c>
      <c r="G3342" s="24" t="s">
        <v>27</v>
      </c>
      <c r="H3342" s="25">
        <v>202882.14</v>
      </c>
      <c r="I3342" s="25">
        <v>-12085.98</v>
      </c>
      <c r="J3342" s="25">
        <v>190796.16</v>
      </c>
      <c r="K3342" s="41">
        <f t="shared" si="108"/>
        <v>2023</v>
      </c>
      <c r="L3342" s="42">
        <f t="shared" si="107"/>
        <v>201.43883077747921</v>
      </c>
      <c r="M3342" s="39">
        <f>(VLOOKUP(DATE(2005,12,1),IGPM!A:B,2,1)/VLOOKUP(DATE(YEAR(F3342),MONTH(F3342),1),IGPM!A:B,2,1))*H3342</f>
        <v>60464.751539794604</v>
      </c>
      <c r="N3342" s="26" t="s">
        <v>3969</v>
      </c>
      <c r="O3342" s="26" t="s">
        <v>29</v>
      </c>
      <c r="P3342" s="25">
        <v>-12085.98</v>
      </c>
      <c r="Q3342" s="25">
        <v>190796.16</v>
      </c>
      <c r="R3342" s="25">
        <v>216146.24449561944</v>
      </c>
      <c r="S3342" s="25">
        <v>-12876.141724693787</v>
      </c>
      <c r="T3342" s="27">
        <v>203270.10277092565</v>
      </c>
    </row>
    <row r="3343" spans="1:20">
      <c r="A3343" s="28" t="s">
        <v>4020</v>
      </c>
      <c r="B3343" s="22" t="s">
        <v>4021</v>
      </c>
      <c r="C3343" s="22" t="s">
        <v>24</v>
      </c>
      <c r="D3343" s="22" t="s">
        <v>260</v>
      </c>
      <c r="E3343" s="22" t="s">
        <v>26</v>
      </c>
      <c r="F3343" s="23">
        <v>45291</v>
      </c>
      <c r="G3343" s="24" t="s">
        <v>27</v>
      </c>
      <c r="H3343" s="25">
        <v>202882.14</v>
      </c>
      <c r="I3343" s="25">
        <v>-12085.98</v>
      </c>
      <c r="J3343" s="25">
        <v>190796.16</v>
      </c>
      <c r="K3343" s="41">
        <f t="shared" si="108"/>
        <v>2023</v>
      </c>
      <c r="L3343" s="42">
        <f t="shared" si="107"/>
        <v>201.43883077747921</v>
      </c>
      <c r="M3343" s="39">
        <f>(VLOOKUP(DATE(2005,12,1),IGPM!A:B,2,1)/VLOOKUP(DATE(YEAR(F3343),MONTH(F3343),1),IGPM!A:B,2,1))*H3343</f>
        <v>60464.751539794604</v>
      </c>
      <c r="N3343" s="26" t="s">
        <v>3969</v>
      </c>
      <c r="O3343" s="26" t="s">
        <v>29</v>
      </c>
      <c r="P3343" s="25">
        <v>-12085.98</v>
      </c>
      <c r="Q3343" s="25">
        <v>190796.16</v>
      </c>
      <c r="R3343" s="25">
        <v>216146.24449561944</v>
      </c>
      <c r="S3343" s="25">
        <v>-12876.141724693787</v>
      </c>
      <c r="T3343" s="27">
        <v>203270.10277092565</v>
      </c>
    </row>
    <row r="3344" spans="1:20">
      <c r="A3344" s="28" t="s">
        <v>4022</v>
      </c>
      <c r="B3344" s="22" t="s">
        <v>3979</v>
      </c>
      <c r="C3344" s="22" t="s">
        <v>32</v>
      </c>
      <c r="D3344" s="22" t="s">
        <v>260</v>
      </c>
      <c r="E3344" s="22" t="s">
        <v>26</v>
      </c>
      <c r="F3344" s="23">
        <v>45291</v>
      </c>
      <c r="G3344" s="24" t="s">
        <v>27</v>
      </c>
      <c r="H3344" s="25">
        <v>1014410.71</v>
      </c>
      <c r="I3344" s="25">
        <v>-60429.9</v>
      </c>
      <c r="J3344" s="25">
        <v>953980.80999999994</v>
      </c>
      <c r="K3344" s="41">
        <f t="shared" si="108"/>
        <v>2023</v>
      </c>
      <c r="L3344" s="42">
        <f t="shared" si="107"/>
        <v>201.43883276325121</v>
      </c>
      <c r="M3344" s="39">
        <f>(VLOOKUP(DATE(2005,12,1),IGPM!A:B,2,1)/VLOOKUP(DATE(YEAR(F3344),MONTH(F3344),1),IGPM!A:B,2,1))*H3344</f>
        <v>302323.76067926252</v>
      </c>
      <c r="N3344" s="26" t="s">
        <v>3969</v>
      </c>
      <c r="O3344" s="26" t="s">
        <v>29</v>
      </c>
      <c r="P3344" s="25">
        <v>-60429.9</v>
      </c>
      <c r="Q3344" s="25">
        <v>953980.80999999994</v>
      </c>
      <c r="R3344" s="25">
        <v>1080731.2331318806</v>
      </c>
      <c r="S3344" s="25">
        <v>-64380.708623468934</v>
      </c>
      <c r="T3344" s="27">
        <v>1016350.5245084118</v>
      </c>
    </row>
    <row r="3345" spans="1:20">
      <c r="A3345" s="28" t="s">
        <v>4023</v>
      </c>
      <c r="B3345" s="22" t="s">
        <v>4024</v>
      </c>
      <c r="C3345" s="22" t="s">
        <v>24</v>
      </c>
      <c r="D3345" s="22" t="s">
        <v>260</v>
      </c>
      <c r="E3345" s="22" t="s">
        <v>26</v>
      </c>
      <c r="F3345" s="23">
        <v>45291</v>
      </c>
      <c r="G3345" s="24" t="s">
        <v>27</v>
      </c>
      <c r="H3345" s="25">
        <v>101441.07</v>
      </c>
      <c r="I3345" s="25">
        <v>-6042.98</v>
      </c>
      <c r="J3345" s="25">
        <v>95398.090000000011</v>
      </c>
      <c r="K3345" s="41">
        <f t="shared" si="108"/>
        <v>2023</v>
      </c>
      <c r="L3345" s="42">
        <f t="shared" si="107"/>
        <v>201.43916412101331</v>
      </c>
      <c r="M3345" s="39">
        <f>(VLOOKUP(DATE(2005,12,1),IGPM!A:B,2,1)/VLOOKUP(DATE(YEAR(F3345),MONTH(F3345),1),IGPM!A:B,2,1))*H3345</f>
        <v>30232.375769897302</v>
      </c>
      <c r="N3345" s="26" t="s">
        <v>3969</v>
      </c>
      <c r="O3345" s="26" t="s">
        <v>29</v>
      </c>
      <c r="P3345" s="25">
        <v>-6042.98</v>
      </c>
      <c r="Q3345" s="25">
        <v>95398.090000000011</v>
      </c>
      <c r="R3345" s="25">
        <v>108073.12224780972</v>
      </c>
      <c r="S3345" s="25">
        <v>-6438.0602085631499</v>
      </c>
      <c r="T3345" s="27">
        <v>101635.06203924656</v>
      </c>
    </row>
    <row r="3346" spans="1:20">
      <c r="A3346" s="28" t="s">
        <v>4025</v>
      </c>
      <c r="B3346" s="22" t="s">
        <v>3986</v>
      </c>
      <c r="C3346" s="22" t="s">
        <v>24</v>
      </c>
      <c r="D3346" s="22" t="s">
        <v>260</v>
      </c>
      <c r="E3346" s="22" t="s">
        <v>26</v>
      </c>
      <c r="F3346" s="23">
        <v>45291</v>
      </c>
      <c r="G3346" s="24" t="s">
        <v>27</v>
      </c>
      <c r="H3346" s="25">
        <v>608646.43000000005</v>
      </c>
      <c r="I3346" s="25">
        <v>-36257.94</v>
      </c>
      <c r="J3346" s="25">
        <v>572388.49</v>
      </c>
      <c r="K3346" s="41">
        <f t="shared" si="108"/>
        <v>2023</v>
      </c>
      <c r="L3346" s="42">
        <f t="shared" si="107"/>
        <v>201.43883408709894</v>
      </c>
      <c r="M3346" s="39">
        <f>(VLOOKUP(DATE(2005,12,1),IGPM!A:B,2,1)/VLOOKUP(DATE(YEAR(F3346),MONTH(F3346),1),IGPM!A:B,2,1))*H3346</f>
        <v>181394.25759967335</v>
      </c>
      <c r="N3346" s="26" t="s">
        <v>3969</v>
      </c>
      <c r="O3346" s="26" t="s">
        <v>29</v>
      </c>
      <c r="P3346" s="25">
        <v>-36257.94</v>
      </c>
      <c r="Q3346" s="25">
        <v>572388.49</v>
      </c>
      <c r="R3346" s="25">
        <v>648438.74414064211</v>
      </c>
      <c r="S3346" s="25">
        <v>-38628.425174081363</v>
      </c>
      <c r="T3346" s="27">
        <v>609810.31896656076</v>
      </c>
    </row>
    <row r="3347" spans="1:20">
      <c r="A3347" s="28" t="s">
        <v>4026</v>
      </c>
      <c r="B3347" s="22" t="s">
        <v>3701</v>
      </c>
      <c r="C3347" s="22" t="s">
        <v>24</v>
      </c>
      <c r="D3347" s="22" t="s">
        <v>260</v>
      </c>
      <c r="E3347" s="22" t="s">
        <v>26</v>
      </c>
      <c r="F3347" s="23">
        <v>45291</v>
      </c>
      <c r="G3347" s="24" t="s">
        <v>27</v>
      </c>
      <c r="H3347" s="25">
        <v>101441.07</v>
      </c>
      <c r="I3347" s="25">
        <v>-6042.98</v>
      </c>
      <c r="J3347" s="25">
        <v>95398.090000000011</v>
      </c>
      <c r="K3347" s="41">
        <f t="shared" si="108"/>
        <v>2023</v>
      </c>
      <c r="L3347" s="42">
        <f t="shared" si="107"/>
        <v>201.43916412101331</v>
      </c>
      <c r="M3347" s="39">
        <f>(VLOOKUP(DATE(2005,12,1),IGPM!A:B,2,1)/VLOOKUP(DATE(YEAR(F3347),MONTH(F3347),1),IGPM!A:B,2,1))*H3347</f>
        <v>30232.375769897302</v>
      </c>
      <c r="N3347" s="26" t="s">
        <v>3969</v>
      </c>
      <c r="O3347" s="26" t="s">
        <v>29</v>
      </c>
      <c r="P3347" s="25">
        <v>-6042.98</v>
      </c>
      <c r="Q3347" s="25">
        <v>95398.090000000011</v>
      </c>
      <c r="R3347" s="25">
        <v>108073.12224780972</v>
      </c>
      <c r="S3347" s="25">
        <v>-6438.0602085631499</v>
      </c>
      <c r="T3347" s="27">
        <v>101635.06203924656</v>
      </c>
    </row>
    <row r="3348" spans="1:20">
      <c r="A3348" s="28" t="s">
        <v>4027</v>
      </c>
      <c r="B3348" s="22" t="s">
        <v>3981</v>
      </c>
      <c r="C3348" s="22" t="s">
        <v>32</v>
      </c>
      <c r="D3348" s="22" t="s">
        <v>260</v>
      </c>
      <c r="E3348" s="22" t="s">
        <v>26</v>
      </c>
      <c r="F3348" s="23">
        <v>45291</v>
      </c>
      <c r="G3348" s="24" t="s">
        <v>27</v>
      </c>
      <c r="H3348" s="25">
        <v>405764.33</v>
      </c>
      <c r="I3348" s="25">
        <v>-24721.32</v>
      </c>
      <c r="J3348" s="25">
        <v>381043.01</v>
      </c>
      <c r="K3348" s="41">
        <f t="shared" si="108"/>
        <v>2023</v>
      </c>
      <c r="L3348" s="42">
        <f t="shared" si="107"/>
        <v>196.96245831533261</v>
      </c>
      <c r="M3348" s="39">
        <f>(VLOOKUP(DATE(2005,12,1),IGPM!A:B,2,1)/VLOOKUP(DATE(YEAR(F3348),MONTH(F3348),1),IGPM!A:B,2,1))*H3348</f>
        <v>120929.5179810368</v>
      </c>
      <c r="N3348" s="26" t="s">
        <v>3969</v>
      </c>
      <c r="O3348" s="26" t="s">
        <v>29</v>
      </c>
      <c r="P3348" s="25">
        <v>-24721.32</v>
      </c>
      <c r="Q3348" s="25">
        <v>381043.01</v>
      </c>
      <c r="R3348" s="25">
        <v>432292.54226015758</v>
      </c>
      <c r="S3348" s="25">
        <v>-26337.55971311445</v>
      </c>
      <c r="T3348" s="27">
        <v>405954.98254704312</v>
      </c>
    </row>
    <row r="3349" spans="1:20">
      <c r="A3349" s="28" t="s">
        <v>4028</v>
      </c>
      <c r="B3349" s="22" t="s">
        <v>3981</v>
      </c>
      <c r="C3349" s="22" t="s">
        <v>32</v>
      </c>
      <c r="D3349" s="22" t="s">
        <v>260</v>
      </c>
      <c r="E3349" s="22" t="s">
        <v>26</v>
      </c>
      <c r="F3349" s="23">
        <v>45291</v>
      </c>
      <c r="G3349" s="24" t="s">
        <v>27</v>
      </c>
      <c r="H3349" s="25">
        <v>405764.28</v>
      </c>
      <c r="I3349" s="25">
        <v>-24721.31</v>
      </c>
      <c r="J3349" s="25">
        <v>381042.97000000003</v>
      </c>
      <c r="K3349" s="41">
        <f t="shared" si="108"/>
        <v>2023</v>
      </c>
      <c r="L3349" s="42">
        <f t="shared" si="107"/>
        <v>196.96251371792195</v>
      </c>
      <c r="M3349" s="39">
        <f>(VLOOKUP(DATE(2005,12,1),IGPM!A:B,2,1)/VLOOKUP(DATE(YEAR(F3349),MONTH(F3349),1),IGPM!A:B,2,1))*H3349</f>
        <v>120929.50307958921</v>
      </c>
      <c r="N3349" s="26" t="s">
        <v>3969</v>
      </c>
      <c r="O3349" s="26" t="s">
        <v>29</v>
      </c>
      <c r="P3349" s="25">
        <v>-24721.31</v>
      </c>
      <c r="Q3349" s="25">
        <v>381042.97000000003</v>
      </c>
      <c r="R3349" s="25">
        <v>432292.48899123888</v>
      </c>
      <c r="S3349" s="25">
        <v>-26337.549059330708</v>
      </c>
      <c r="T3349" s="27">
        <v>405954.93993190816</v>
      </c>
    </row>
    <row r="3350" spans="1:20">
      <c r="A3350" s="28" t="s">
        <v>4029</v>
      </c>
      <c r="B3350" s="22" t="s">
        <v>4030</v>
      </c>
      <c r="C3350" s="22" t="s">
        <v>24</v>
      </c>
      <c r="D3350" s="22" t="s">
        <v>260</v>
      </c>
      <c r="E3350" s="22" t="s">
        <v>26</v>
      </c>
      <c r="F3350" s="23">
        <v>45291</v>
      </c>
      <c r="G3350" s="24" t="s">
        <v>27</v>
      </c>
      <c r="H3350" s="25">
        <v>202882.14</v>
      </c>
      <c r="I3350" s="25">
        <v>-12085.98</v>
      </c>
      <c r="J3350" s="25">
        <v>190796.16</v>
      </c>
      <c r="K3350" s="41">
        <f t="shared" si="108"/>
        <v>2023</v>
      </c>
      <c r="L3350" s="42">
        <f t="shared" si="107"/>
        <v>201.43883077747921</v>
      </c>
      <c r="M3350" s="39">
        <f>(VLOOKUP(DATE(2005,12,1),IGPM!A:B,2,1)/VLOOKUP(DATE(YEAR(F3350),MONTH(F3350),1),IGPM!A:B,2,1))*H3350</f>
        <v>60464.751539794604</v>
      </c>
      <c r="N3350" s="26" t="s">
        <v>3969</v>
      </c>
      <c r="O3350" s="26" t="s">
        <v>29</v>
      </c>
      <c r="P3350" s="25">
        <v>-12085.98</v>
      </c>
      <c r="Q3350" s="25">
        <v>190796.16</v>
      </c>
      <c r="R3350" s="25">
        <v>216146.24449561944</v>
      </c>
      <c r="S3350" s="25">
        <v>-12876.141724693787</v>
      </c>
      <c r="T3350" s="27">
        <v>203270.10277092565</v>
      </c>
    </row>
    <row r="3351" spans="1:20">
      <c r="A3351" s="28" t="s">
        <v>4031</v>
      </c>
      <c r="B3351" s="22" t="s">
        <v>3992</v>
      </c>
      <c r="C3351" s="22" t="s">
        <v>82</v>
      </c>
      <c r="D3351" s="22" t="s">
        <v>260</v>
      </c>
      <c r="E3351" s="22" t="s">
        <v>26</v>
      </c>
      <c r="F3351" s="23">
        <v>45291</v>
      </c>
      <c r="G3351" s="24" t="s">
        <v>27</v>
      </c>
      <c r="H3351" s="25">
        <v>507205.36</v>
      </c>
      <c r="I3351" s="25">
        <v>-30901.64</v>
      </c>
      <c r="J3351" s="25">
        <v>476303.72</v>
      </c>
      <c r="K3351" s="41">
        <f t="shared" si="108"/>
        <v>2023</v>
      </c>
      <c r="L3351" s="42">
        <f t="shared" si="107"/>
        <v>196.96250166657813</v>
      </c>
      <c r="M3351" s="39">
        <f>(VLOOKUP(DATE(2005,12,1),IGPM!A:B,2,1)/VLOOKUP(DATE(YEAR(F3351),MONTH(F3351),1),IGPM!A:B,2,1))*H3351</f>
        <v>151161.88182977602</v>
      </c>
      <c r="N3351" s="26" t="s">
        <v>3969</v>
      </c>
      <c r="O3351" s="26" t="s">
        <v>29</v>
      </c>
      <c r="P3351" s="25">
        <v>-30901.64</v>
      </c>
      <c r="Q3351" s="25">
        <v>476303.72</v>
      </c>
      <c r="R3351" s="25">
        <v>540365.62189283222</v>
      </c>
      <c r="S3351" s="25">
        <v>-32921.938987609319</v>
      </c>
      <c r="T3351" s="27">
        <v>507443.68290522287</v>
      </c>
    </row>
    <row r="3352" spans="1:20">
      <c r="A3352" s="28" t="s">
        <v>4032</v>
      </c>
      <c r="B3352" s="22" t="s">
        <v>68</v>
      </c>
      <c r="C3352" s="22" t="s">
        <v>69</v>
      </c>
      <c r="D3352" s="22" t="s">
        <v>260</v>
      </c>
      <c r="E3352" s="22" t="s">
        <v>26</v>
      </c>
      <c r="F3352" s="23">
        <v>45291</v>
      </c>
      <c r="G3352" s="24" t="s">
        <v>27</v>
      </c>
      <c r="H3352" s="25">
        <v>912969.64</v>
      </c>
      <c r="I3352" s="25">
        <v>-55622.95</v>
      </c>
      <c r="J3352" s="25">
        <v>857346.69000000006</v>
      </c>
      <c r="K3352" s="41">
        <f t="shared" si="108"/>
        <v>2023</v>
      </c>
      <c r="L3352" s="42">
        <f t="shared" si="107"/>
        <v>196.96250702273088</v>
      </c>
      <c r="M3352" s="39">
        <f>(VLOOKUP(DATE(2005,12,1),IGPM!A:B,2,1)/VLOOKUP(DATE(YEAR(F3352),MONTH(F3352),1),IGPM!A:B,2,1))*H3352</f>
        <v>272091.38490936521</v>
      </c>
      <c r="N3352" s="26" t="s">
        <v>3969</v>
      </c>
      <c r="O3352" s="26" t="s">
        <v>29</v>
      </c>
      <c r="P3352" s="25">
        <v>-55622.95</v>
      </c>
      <c r="Q3352" s="25">
        <v>857346.69000000006</v>
      </c>
      <c r="R3352" s="25">
        <v>972658.11088407121</v>
      </c>
      <c r="S3352" s="25">
        <v>-59259.488046940023</v>
      </c>
      <c r="T3352" s="27">
        <v>913398.62283713114</v>
      </c>
    </row>
    <row r="3353" spans="1:20">
      <c r="A3353" s="28" t="s">
        <v>4033</v>
      </c>
      <c r="B3353" s="22" t="s">
        <v>68</v>
      </c>
      <c r="C3353" s="22" t="s">
        <v>69</v>
      </c>
      <c r="D3353" s="22" t="s">
        <v>260</v>
      </c>
      <c r="E3353" s="22" t="s">
        <v>26</v>
      </c>
      <c r="F3353" s="23">
        <v>45291</v>
      </c>
      <c r="G3353" s="24" t="s">
        <v>27</v>
      </c>
      <c r="H3353" s="25">
        <v>912969.64</v>
      </c>
      <c r="I3353" s="25">
        <v>-55622.95</v>
      </c>
      <c r="J3353" s="25">
        <v>857346.69000000006</v>
      </c>
      <c r="K3353" s="41">
        <f t="shared" si="108"/>
        <v>2023</v>
      </c>
      <c r="L3353" s="42">
        <f t="shared" si="107"/>
        <v>196.96250702273088</v>
      </c>
      <c r="M3353" s="39">
        <f>(VLOOKUP(DATE(2005,12,1),IGPM!A:B,2,1)/VLOOKUP(DATE(YEAR(F3353),MONTH(F3353),1),IGPM!A:B,2,1))*H3353</f>
        <v>272091.38490936521</v>
      </c>
      <c r="N3353" s="26" t="s">
        <v>3969</v>
      </c>
      <c r="O3353" s="26" t="s">
        <v>29</v>
      </c>
      <c r="P3353" s="25">
        <v>-55622.95</v>
      </c>
      <c r="Q3353" s="25">
        <v>857346.69000000006</v>
      </c>
      <c r="R3353" s="25">
        <v>972658.11088407121</v>
      </c>
      <c r="S3353" s="25">
        <v>-59259.488046940023</v>
      </c>
      <c r="T3353" s="27">
        <v>913398.62283713114</v>
      </c>
    </row>
    <row r="3354" spans="1:20">
      <c r="A3354" s="28" t="s">
        <v>4034</v>
      </c>
      <c r="B3354" s="22" t="s">
        <v>3994</v>
      </c>
      <c r="C3354" s="22" t="s">
        <v>32</v>
      </c>
      <c r="D3354" s="22" t="s">
        <v>260</v>
      </c>
      <c r="E3354" s="22" t="s">
        <v>26</v>
      </c>
      <c r="F3354" s="23">
        <v>45291</v>
      </c>
      <c r="G3354" s="24" t="s">
        <v>27</v>
      </c>
      <c r="H3354" s="25">
        <v>405764.28</v>
      </c>
      <c r="I3354" s="25">
        <v>-24721.31</v>
      </c>
      <c r="J3354" s="25">
        <v>381042.97000000003</v>
      </c>
      <c r="K3354" s="41">
        <f t="shared" si="108"/>
        <v>2023</v>
      </c>
      <c r="L3354" s="42">
        <f t="shared" si="107"/>
        <v>196.96251371792195</v>
      </c>
      <c r="M3354" s="39">
        <f>(VLOOKUP(DATE(2005,12,1),IGPM!A:B,2,1)/VLOOKUP(DATE(YEAR(F3354),MONTH(F3354),1),IGPM!A:B,2,1))*H3354</f>
        <v>120929.50307958921</v>
      </c>
      <c r="N3354" s="26" t="s">
        <v>3969</v>
      </c>
      <c r="O3354" s="26" t="s">
        <v>29</v>
      </c>
      <c r="P3354" s="25">
        <v>-24721.31</v>
      </c>
      <c r="Q3354" s="25">
        <v>381042.97000000003</v>
      </c>
      <c r="R3354" s="25">
        <v>432292.48899123888</v>
      </c>
      <c r="S3354" s="25">
        <v>-26337.549059330708</v>
      </c>
      <c r="T3354" s="27">
        <v>405954.93993190816</v>
      </c>
    </row>
    <row r="3355" spans="1:20">
      <c r="A3355" s="28" t="s">
        <v>4035</v>
      </c>
      <c r="B3355" s="22" t="s">
        <v>3994</v>
      </c>
      <c r="C3355" s="22" t="s">
        <v>32</v>
      </c>
      <c r="D3355" s="22" t="s">
        <v>260</v>
      </c>
      <c r="E3355" s="22" t="s">
        <v>26</v>
      </c>
      <c r="F3355" s="23">
        <v>45291</v>
      </c>
      <c r="G3355" s="24" t="s">
        <v>27</v>
      </c>
      <c r="H3355" s="25">
        <v>405764.28</v>
      </c>
      <c r="I3355" s="25">
        <v>-24721.31</v>
      </c>
      <c r="J3355" s="25">
        <v>381042.97000000003</v>
      </c>
      <c r="K3355" s="41">
        <f t="shared" si="108"/>
        <v>2023</v>
      </c>
      <c r="L3355" s="42">
        <f t="shared" si="107"/>
        <v>196.96251371792195</v>
      </c>
      <c r="M3355" s="39">
        <f>(VLOOKUP(DATE(2005,12,1),IGPM!A:B,2,1)/VLOOKUP(DATE(YEAR(F3355),MONTH(F3355),1),IGPM!A:B,2,1))*H3355</f>
        <v>120929.50307958921</v>
      </c>
      <c r="N3355" s="26" t="s">
        <v>3969</v>
      </c>
      <c r="O3355" s="26" t="s">
        <v>29</v>
      </c>
      <c r="P3355" s="25">
        <v>-24721.31</v>
      </c>
      <c r="Q3355" s="25">
        <v>381042.97000000003</v>
      </c>
      <c r="R3355" s="25">
        <v>432292.48899123888</v>
      </c>
      <c r="S3355" s="25">
        <v>-26337.549059330708</v>
      </c>
      <c r="T3355" s="27">
        <v>405954.93993190816</v>
      </c>
    </row>
    <row r="3356" spans="1:20">
      <c r="A3356" s="28" t="s">
        <v>4036</v>
      </c>
      <c r="B3356" s="22" t="s">
        <v>3994</v>
      </c>
      <c r="C3356" s="22" t="s">
        <v>32</v>
      </c>
      <c r="D3356" s="22" t="s">
        <v>260</v>
      </c>
      <c r="E3356" s="22" t="s">
        <v>26</v>
      </c>
      <c r="F3356" s="23">
        <v>45291</v>
      </c>
      <c r="G3356" s="24" t="s">
        <v>27</v>
      </c>
      <c r="H3356" s="25">
        <v>405764.28</v>
      </c>
      <c r="I3356" s="25">
        <v>-24721.31</v>
      </c>
      <c r="J3356" s="25">
        <v>381042.97000000003</v>
      </c>
      <c r="K3356" s="41">
        <f t="shared" si="108"/>
        <v>2023</v>
      </c>
      <c r="L3356" s="42">
        <f t="shared" si="107"/>
        <v>196.96251371792195</v>
      </c>
      <c r="M3356" s="39">
        <f>(VLOOKUP(DATE(2005,12,1),IGPM!A:B,2,1)/VLOOKUP(DATE(YEAR(F3356),MONTH(F3356),1),IGPM!A:B,2,1))*H3356</f>
        <v>120929.50307958921</v>
      </c>
      <c r="N3356" s="26" t="s">
        <v>3969</v>
      </c>
      <c r="O3356" s="26" t="s">
        <v>29</v>
      </c>
      <c r="P3356" s="25">
        <v>-24721.31</v>
      </c>
      <c r="Q3356" s="25">
        <v>381042.97000000003</v>
      </c>
      <c r="R3356" s="25">
        <v>432292.48899123888</v>
      </c>
      <c r="S3356" s="25">
        <v>-26337.549059330708</v>
      </c>
      <c r="T3356" s="27">
        <v>405954.93993190816</v>
      </c>
    </row>
    <row r="3357" spans="1:20">
      <c r="A3357" s="28" t="s">
        <v>4037</v>
      </c>
      <c r="B3357" s="22" t="s">
        <v>3994</v>
      </c>
      <c r="C3357" s="22" t="s">
        <v>32</v>
      </c>
      <c r="D3357" s="22" t="s">
        <v>260</v>
      </c>
      <c r="E3357" s="22" t="s">
        <v>26</v>
      </c>
      <c r="F3357" s="23">
        <v>45291</v>
      </c>
      <c r="G3357" s="24" t="s">
        <v>27</v>
      </c>
      <c r="H3357" s="25">
        <v>405764.28</v>
      </c>
      <c r="I3357" s="25">
        <v>-24721.31</v>
      </c>
      <c r="J3357" s="25">
        <v>381042.97000000003</v>
      </c>
      <c r="K3357" s="41">
        <f t="shared" si="108"/>
        <v>2023</v>
      </c>
      <c r="L3357" s="42">
        <f t="shared" si="107"/>
        <v>196.96251371792195</v>
      </c>
      <c r="M3357" s="39">
        <f>(VLOOKUP(DATE(2005,12,1),IGPM!A:B,2,1)/VLOOKUP(DATE(YEAR(F3357),MONTH(F3357),1),IGPM!A:B,2,1))*H3357</f>
        <v>120929.50307958921</v>
      </c>
      <c r="N3357" s="26" t="s">
        <v>3969</v>
      </c>
      <c r="O3357" s="26" t="s">
        <v>29</v>
      </c>
      <c r="P3357" s="25">
        <v>-24721.31</v>
      </c>
      <c r="Q3357" s="25">
        <v>381042.97000000003</v>
      </c>
      <c r="R3357" s="25">
        <v>432292.48899123888</v>
      </c>
      <c r="S3357" s="25">
        <v>-26337.549059330708</v>
      </c>
      <c r="T3357" s="27">
        <v>405954.93993190816</v>
      </c>
    </row>
    <row r="3358" spans="1:20">
      <c r="A3358" s="28" t="s">
        <v>4038</v>
      </c>
      <c r="B3358" s="22" t="s">
        <v>3994</v>
      </c>
      <c r="C3358" s="22" t="s">
        <v>32</v>
      </c>
      <c r="D3358" s="22" t="s">
        <v>260</v>
      </c>
      <c r="E3358" s="22" t="s">
        <v>26</v>
      </c>
      <c r="F3358" s="23">
        <v>45291</v>
      </c>
      <c r="G3358" s="24" t="s">
        <v>27</v>
      </c>
      <c r="H3358" s="25">
        <v>405764.28</v>
      </c>
      <c r="I3358" s="25">
        <v>-24721.31</v>
      </c>
      <c r="J3358" s="25">
        <v>381042.97000000003</v>
      </c>
      <c r="K3358" s="41">
        <f t="shared" si="108"/>
        <v>2023</v>
      </c>
      <c r="L3358" s="42">
        <f t="shared" si="107"/>
        <v>196.96251371792195</v>
      </c>
      <c r="M3358" s="39">
        <f>(VLOOKUP(DATE(2005,12,1),IGPM!A:B,2,1)/VLOOKUP(DATE(YEAR(F3358),MONTH(F3358),1),IGPM!A:B,2,1))*H3358</f>
        <v>120929.50307958921</v>
      </c>
      <c r="N3358" s="26" t="s">
        <v>3969</v>
      </c>
      <c r="O3358" s="26" t="s">
        <v>29</v>
      </c>
      <c r="P3358" s="25">
        <v>-24721.31</v>
      </c>
      <c r="Q3358" s="25">
        <v>381042.97000000003</v>
      </c>
      <c r="R3358" s="25">
        <v>432292.48899123888</v>
      </c>
      <c r="S3358" s="25">
        <v>-26337.549059330708</v>
      </c>
      <c r="T3358" s="27">
        <v>405954.93993190816</v>
      </c>
    </row>
    <row r="3359" spans="1:20">
      <c r="A3359" s="28" t="s">
        <v>4039</v>
      </c>
      <c r="B3359" s="22" t="s">
        <v>3960</v>
      </c>
      <c r="C3359" s="22" t="s">
        <v>629</v>
      </c>
      <c r="D3359" s="22" t="s">
        <v>99</v>
      </c>
      <c r="E3359" s="22" t="s">
        <v>26</v>
      </c>
      <c r="F3359" s="23">
        <v>45291</v>
      </c>
      <c r="G3359" s="24" t="s">
        <v>27</v>
      </c>
      <c r="H3359" s="25">
        <v>559809.29</v>
      </c>
      <c r="I3359" s="25">
        <v>-18660.310000000001</v>
      </c>
      <c r="J3359" s="25">
        <v>541148.98</v>
      </c>
      <c r="K3359" s="41">
        <f t="shared" si="108"/>
        <v>2023</v>
      </c>
      <c r="L3359" s="42">
        <f t="shared" si="107"/>
        <v>359.99999356923763</v>
      </c>
      <c r="M3359" s="39">
        <f>(VLOOKUP(DATE(2005,12,1),IGPM!A:B,2,1)/VLOOKUP(DATE(YEAR(F3359),MONTH(F3359),1),IGPM!A:B,2,1))*H3359</f>
        <v>166839.37595255463</v>
      </c>
      <c r="N3359" s="26" t="s">
        <v>3513</v>
      </c>
      <c r="O3359" s="26" t="s">
        <v>3514</v>
      </c>
      <c r="P3359" s="25">
        <v>0</v>
      </c>
      <c r="Q3359" s="25">
        <v>559809.29</v>
      </c>
      <c r="R3359" s="25">
        <v>596408.71132007544</v>
      </c>
      <c r="S3359" s="25">
        <v>0</v>
      </c>
      <c r="T3359" s="27">
        <v>596408.71132007544</v>
      </c>
    </row>
    <row r="3360" spans="1:20">
      <c r="A3360" s="28" t="s">
        <v>4040</v>
      </c>
      <c r="B3360" s="22" t="s">
        <v>3960</v>
      </c>
      <c r="C3360" s="22" t="s">
        <v>629</v>
      </c>
      <c r="D3360" s="22" t="s">
        <v>99</v>
      </c>
      <c r="E3360" s="22" t="s">
        <v>26</v>
      </c>
      <c r="F3360" s="23">
        <v>45291</v>
      </c>
      <c r="G3360" s="24" t="s">
        <v>27</v>
      </c>
      <c r="H3360" s="25">
        <v>658136.43999999994</v>
      </c>
      <c r="I3360" s="25">
        <v>-21937.88</v>
      </c>
      <c r="J3360" s="25">
        <v>636198.55999999994</v>
      </c>
      <c r="K3360" s="41">
        <f t="shared" si="108"/>
        <v>2023</v>
      </c>
      <c r="L3360" s="42">
        <f t="shared" si="107"/>
        <v>360.00002187996279</v>
      </c>
      <c r="M3360" s="39">
        <f>(VLOOKUP(DATE(2005,12,1),IGPM!A:B,2,1)/VLOOKUP(DATE(YEAR(F3360),MONTH(F3360),1),IGPM!A:B,2,1))*H3360</f>
        <v>196143.71340860726</v>
      </c>
      <c r="N3360" s="26" t="s">
        <v>3513</v>
      </c>
      <c r="O3360" s="26" t="s">
        <v>3514</v>
      </c>
      <c r="P3360" s="25">
        <v>0</v>
      </c>
      <c r="Q3360" s="25">
        <v>658136.43999999994</v>
      </c>
      <c r="R3360" s="25">
        <v>701164.33054046321</v>
      </c>
      <c r="S3360" s="25">
        <v>0</v>
      </c>
      <c r="T3360" s="27">
        <v>701164.33054046321</v>
      </c>
    </row>
    <row r="3361" spans="1:20">
      <c r="A3361" s="28" t="s">
        <v>4041</v>
      </c>
      <c r="B3361" s="22" t="s">
        <v>3960</v>
      </c>
      <c r="C3361" s="22" t="s">
        <v>629</v>
      </c>
      <c r="D3361" s="22" t="s">
        <v>99</v>
      </c>
      <c r="E3361" s="22" t="s">
        <v>26</v>
      </c>
      <c r="F3361" s="23">
        <v>45291</v>
      </c>
      <c r="G3361" s="24" t="s">
        <v>27</v>
      </c>
      <c r="H3361" s="25">
        <v>312024.84000000003</v>
      </c>
      <c r="I3361" s="25">
        <v>-10400.83</v>
      </c>
      <c r="J3361" s="25">
        <v>301624.01</v>
      </c>
      <c r="K3361" s="41">
        <f t="shared" si="108"/>
        <v>2023</v>
      </c>
      <c r="L3361" s="42">
        <f t="shared" si="107"/>
        <v>359.99993077475494</v>
      </c>
      <c r="M3361" s="39">
        <f>(VLOOKUP(DATE(2005,12,1),IGPM!A:B,2,1)/VLOOKUP(DATE(YEAR(F3361),MONTH(F3361),1),IGPM!A:B,2,1))*H3361</f>
        <v>92992.436026375537</v>
      </c>
      <c r="N3361" s="26" t="s">
        <v>3513</v>
      </c>
      <c r="O3361" s="26" t="s">
        <v>3514</v>
      </c>
      <c r="P3361" s="25">
        <v>0</v>
      </c>
      <c r="Q3361" s="25">
        <v>312024.84000000003</v>
      </c>
      <c r="R3361" s="25">
        <v>332424.51679258968</v>
      </c>
      <c r="S3361" s="25">
        <v>0</v>
      </c>
      <c r="T3361" s="27">
        <v>332424.51679258968</v>
      </c>
    </row>
    <row r="3362" spans="1:20">
      <c r="A3362" s="28" t="s">
        <v>4042</v>
      </c>
      <c r="B3362" s="22" t="s">
        <v>3960</v>
      </c>
      <c r="C3362" s="22" t="s">
        <v>629</v>
      </c>
      <c r="D3362" s="22" t="s">
        <v>99</v>
      </c>
      <c r="E3362" s="22" t="s">
        <v>26</v>
      </c>
      <c r="F3362" s="23">
        <v>45291</v>
      </c>
      <c r="G3362" s="24" t="s">
        <v>27</v>
      </c>
      <c r="H3362" s="25">
        <v>631915.86</v>
      </c>
      <c r="I3362" s="25">
        <v>-21063.86</v>
      </c>
      <c r="J3362" s="25">
        <v>610852</v>
      </c>
      <c r="K3362" s="41">
        <f t="shared" si="108"/>
        <v>2023</v>
      </c>
      <c r="L3362" s="42">
        <f t="shared" si="107"/>
        <v>360.00003418176942</v>
      </c>
      <c r="M3362" s="39">
        <f>(VLOOKUP(DATE(2005,12,1),IGPM!A:B,2,1)/VLOOKUP(DATE(YEAR(F3362),MONTH(F3362),1),IGPM!A:B,2,1))*H3362</f>
        <v>188329.22143346688</v>
      </c>
      <c r="N3362" s="26" t="s">
        <v>3513</v>
      </c>
      <c r="O3362" s="26" t="s">
        <v>3514</v>
      </c>
      <c r="P3362" s="25">
        <v>0</v>
      </c>
      <c r="Q3362" s="25">
        <v>631915.86</v>
      </c>
      <c r="R3362" s="25">
        <v>673229.49164583732</v>
      </c>
      <c r="S3362" s="25">
        <v>0</v>
      </c>
      <c r="T3362" s="27">
        <v>673229.49164583732</v>
      </c>
    </row>
    <row r="3363" spans="1:20">
      <c r="A3363" s="28" t="s">
        <v>4043</v>
      </c>
      <c r="B3363" s="22" t="s">
        <v>3960</v>
      </c>
      <c r="C3363" s="22" t="s">
        <v>629</v>
      </c>
      <c r="D3363" s="22" t="s">
        <v>99</v>
      </c>
      <c r="E3363" s="22" t="s">
        <v>26</v>
      </c>
      <c r="F3363" s="23">
        <v>45291</v>
      </c>
      <c r="G3363" s="24" t="s">
        <v>27</v>
      </c>
      <c r="H3363" s="25">
        <v>529655.62</v>
      </c>
      <c r="I3363" s="25">
        <v>-17655.189999999999</v>
      </c>
      <c r="J3363" s="25">
        <v>512000.43</v>
      </c>
      <c r="K3363" s="41">
        <f t="shared" si="108"/>
        <v>2023</v>
      </c>
      <c r="L3363" s="42">
        <f t="shared" si="107"/>
        <v>359.99994562505407</v>
      </c>
      <c r="M3363" s="39">
        <f>(VLOOKUP(DATE(2005,12,1),IGPM!A:B,2,1)/VLOOKUP(DATE(YEAR(F3363),MONTH(F3363),1),IGPM!A:B,2,1))*H3363</f>
        <v>157852.70928705635</v>
      </c>
      <c r="N3363" s="26" t="s">
        <v>3513</v>
      </c>
      <c r="O3363" s="26" t="s">
        <v>3514</v>
      </c>
      <c r="P3363" s="25">
        <v>0</v>
      </c>
      <c r="Q3363" s="25">
        <v>529655.62</v>
      </c>
      <c r="R3363" s="25">
        <v>564283.64339512039</v>
      </c>
      <c r="S3363" s="25">
        <v>0</v>
      </c>
      <c r="T3363" s="27">
        <v>564283.64339512039</v>
      </c>
    </row>
    <row r="3364" spans="1:20">
      <c r="A3364" s="28" t="s">
        <v>4044</v>
      </c>
      <c r="B3364" s="22" t="s">
        <v>4045</v>
      </c>
      <c r="C3364" s="22" t="s">
        <v>172</v>
      </c>
      <c r="D3364" s="22" t="s">
        <v>99</v>
      </c>
      <c r="E3364" s="22" t="s">
        <v>26</v>
      </c>
      <c r="F3364" s="23">
        <v>45291</v>
      </c>
      <c r="G3364" s="24" t="s">
        <v>27</v>
      </c>
      <c r="H3364" s="25">
        <v>2690371.58</v>
      </c>
      <c r="I3364" s="25">
        <v>-89679.05</v>
      </c>
      <c r="J3364" s="25">
        <v>2600692.5300000003</v>
      </c>
      <c r="K3364" s="41">
        <f t="shared" si="108"/>
        <v>2023</v>
      </c>
      <c r="L3364" s="42">
        <f t="shared" si="107"/>
        <v>360.00001070484205</v>
      </c>
      <c r="M3364" s="39">
        <f>(VLOOKUP(DATE(2005,12,1),IGPM!A:B,2,1)/VLOOKUP(DATE(YEAR(F3364),MONTH(F3364),1),IGPM!A:B,2,1))*H3364</f>
        <v>801808.62216075126</v>
      </c>
      <c r="N3364" s="26" t="s">
        <v>3513</v>
      </c>
      <c r="O3364" s="26" t="s">
        <v>3514</v>
      </c>
      <c r="P3364" s="25">
        <v>0</v>
      </c>
      <c r="Q3364" s="25">
        <v>2690371.58</v>
      </c>
      <c r="R3364" s="25">
        <v>2866263.7002682732</v>
      </c>
      <c r="S3364" s="25">
        <v>0</v>
      </c>
      <c r="T3364" s="27">
        <v>2866263.7002682732</v>
      </c>
    </row>
    <row r="3365" spans="1:20">
      <c r="A3365" s="28" t="s">
        <v>4046</v>
      </c>
      <c r="B3365" s="22" t="s">
        <v>3958</v>
      </c>
      <c r="C3365" s="22" t="s">
        <v>32</v>
      </c>
      <c r="D3365" s="22" t="s">
        <v>99</v>
      </c>
      <c r="E3365" s="22" t="s">
        <v>26</v>
      </c>
      <c r="F3365" s="23">
        <v>45291</v>
      </c>
      <c r="G3365" s="24" t="s">
        <v>27</v>
      </c>
      <c r="H3365" s="25">
        <v>282325.84999999998</v>
      </c>
      <c r="I3365" s="25">
        <v>-9410.86</v>
      </c>
      <c r="J3365" s="25">
        <v>272914.99</v>
      </c>
      <c r="K3365" s="41">
        <f t="shared" si="108"/>
        <v>2023</v>
      </c>
      <c r="L3365" s="42">
        <f t="shared" si="107"/>
        <v>360.00006375612907</v>
      </c>
      <c r="M3365" s="39">
        <f>(VLOOKUP(DATE(2005,12,1),IGPM!A:B,2,1)/VLOOKUP(DATE(YEAR(F3365),MONTH(F3365),1),IGPM!A:B,2,1))*H3365</f>
        <v>84141.27716471898</v>
      </c>
      <c r="N3365" s="26" t="s">
        <v>3513</v>
      </c>
      <c r="O3365" s="26" t="s">
        <v>3514</v>
      </c>
      <c r="P3365" s="25">
        <v>0</v>
      </c>
      <c r="Q3365" s="25">
        <v>282325.84999999998</v>
      </c>
      <c r="R3365" s="25">
        <v>300783.85510687914</v>
      </c>
      <c r="S3365" s="25">
        <v>0</v>
      </c>
      <c r="T3365" s="27">
        <v>300783.85510687914</v>
      </c>
    </row>
    <row r="3366" spans="1:20">
      <c r="A3366" s="28" t="s">
        <v>4047</v>
      </c>
      <c r="B3366" s="22" t="s">
        <v>3958</v>
      </c>
      <c r="C3366" s="22" t="s">
        <v>32</v>
      </c>
      <c r="D3366" s="22" t="s">
        <v>99</v>
      </c>
      <c r="E3366" s="22" t="s">
        <v>26</v>
      </c>
      <c r="F3366" s="23">
        <v>45291</v>
      </c>
      <c r="G3366" s="24" t="s">
        <v>27</v>
      </c>
      <c r="H3366" s="25">
        <v>282325.84999999998</v>
      </c>
      <c r="I3366" s="25">
        <v>-9410.86</v>
      </c>
      <c r="J3366" s="25">
        <v>272914.99</v>
      </c>
      <c r="K3366" s="41">
        <f t="shared" si="108"/>
        <v>2023</v>
      </c>
      <c r="L3366" s="42">
        <f t="shared" si="107"/>
        <v>360.00006375612907</v>
      </c>
      <c r="M3366" s="39">
        <f>(VLOOKUP(DATE(2005,12,1),IGPM!A:B,2,1)/VLOOKUP(DATE(YEAR(F3366),MONTH(F3366),1),IGPM!A:B,2,1))*H3366</f>
        <v>84141.27716471898</v>
      </c>
      <c r="N3366" s="26" t="s">
        <v>3513</v>
      </c>
      <c r="O3366" s="26" t="s">
        <v>3514</v>
      </c>
      <c r="P3366" s="25">
        <v>0</v>
      </c>
      <c r="Q3366" s="25">
        <v>282325.84999999998</v>
      </c>
      <c r="R3366" s="25">
        <v>300783.85510687914</v>
      </c>
      <c r="S3366" s="25">
        <v>0</v>
      </c>
      <c r="T3366" s="27">
        <v>300783.85510687914</v>
      </c>
    </row>
    <row r="3367" spans="1:20">
      <c r="A3367" s="28" t="s">
        <v>4048</v>
      </c>
      <c r="B3367" s="22" t="s">
        <v>3958</v>
      </c>
      <c r="C3367" s="22" t="s">
        <v>32</v>
      </c>
      <c r="D3367" s="22" t="s">
        <v>99</v>
      </c>
      <c r="E3367" s="22" t="s">
        <v>26</v>
      </c>
      <c r="F3367" s="23">
        <v>45291</v>
      </c>
      <c r="G3367" s="24" t="s">
        <v>27</v>
      </c>
      <c r="H3367" s="25">
        <v>282325.84999999998</v>
      </c>
      <c r="I3367" s="25">
        <v>-9410.86</v>
      </c>
      <c r="J3367" s="25">
        <v>272914.99</v>
      </c>
      <c r="K3367" s="41">
        <f t="shared" si="108"/>
        <v>2023</v>
      </c>
      <c r="L3367" s="42">
        <f t="shared" si="107"/>
        <v>360.00006375612907</v>
      </c>
      <c r="M3367" s="39">
        <f>(VLOOKUP(DATE(2005,12,1),IGPM!A:B,2,1)/VLOOKUP(DATE(YEAR(F3367),MONTH(F3367),1),IGPM!A:B,2,1))*H3367</f>
        <v>84141.27716471898</v>
      </c>
      <c r="N3367" s="26" t="s">
        <v>3513</v>
      </c>
      <c r="O3367" s="26" t="s">
        <v>3514</v>
      </c>
      <c r="P3367" s="25">
        <v>0</v>
      </c>
      <c r="Q3367" s="25">
        <v>282325.84999999998</v>
      </c>
      <c r="R3367" s="25">
        <v>300783.85510687914</v>
      </c>
      <c r="S3367" s="25">
        <v>0</v>
      </c>
      <c r="T3367" s="27">
        <v>300783.85510687914</v>
      </c>
    </row>
    <row r="3368" spans="1:20">
      <c r="A3368" s="28" t="s">
        <v>4049</v>
      </c>
      <c r="B3368" s="22" t="s">
        <v>3958</v>
      </c>
      <c r="C3368" s="22" t="s">
        <v>32</v>
      </c>
      <c r="D3368" s="22" t="s">
        <v>99</v>
      </c>
      <c r="E3368" s="22" t="s">
        <v>26</v>
      </c>
      <c r="F3368" s="23">
        <v>45291</v>
      </c>
      <c r="G3368" s="24" t="s">
        <v>27</v>
      </c>
      <c r="H3368" s="25">
        <v>282325.84999999998</v>
      </c>
      <c r="I3368" s="25">
        <v>-9410.86</v>
      </c>
      <c r="J3368" s="25">
        <v>272914.99</v>
      </c>
      <c r="K3368" s="41">
        <f t="shared" si="108"/>
        <v>2023</v>
      </c>
      <c r="L3368" s="42">
        <f t="shared" si="107"/>
        <v>360.00006375612907</v>
      </c>
      <c r="M3368" s="39">
        <f>(VLOOKUP(DATE(2005,12,1),IGPM!A:B,2,1)/VLOOKUP(DATE(YEAR(F3368),MONTH(F3368),1),IGPM!A:B,2,1))*H3368</f>
        <v>84141.27716471898</v>
      </c>
      <c r="N3368" s="26" t="s">
        <v>3513</v>
      </c>
      <c r="O3368" s="26" t="s">
        <v>3514</v>
      </c>
      <c r="P3368" s="25">
        <v>0</v>
      </c>
      <c r="Q3368" s="25">
        <v>282325.84999999998</v>
      </c>
      <c r="R3368" s="25">
        <v>300783.85510687914</v>
      </c>
      <c r="S3368" s="25">
        <v>0</v>
      </c>
      <c r="T3368" s="27">
        <v>300783.85510687914</v>
      </c>
    </row>
    <row r="3369" spans="1:20">
      <c r="A3369" s="28" t="s">
        <v>4050</v>
      </c>
      <c r="B3369" s="22" t="s">
        <v>3958</v>
      </c>
      <c r="C3369" s="22" t="s">
        <v>32</v>
      </c>
      <c r="D3369" s="22" t="s">
        <v>99</v>
      </c>
      <c r="E3369" s="22" t="s">
        <v>26</v>
      </c>
      <c r="F3369" s="23">
        <v>45291</v>
      </c>
      <c r="G3369" s="24" t="s">
        <v>27</v>
      </c>
      <c r="H3369" s="25">
        <v>282325.84999999998</v>
      </c>
      <c r="I3369" s="25">
        <v>-9410.86</v>
      </c>
      <c r="J3369" s="25">
        <v>272914.99</v>
      </c>
      <c r="K3369" s="41">
        <f t="shared" si="108"/>
        <v>2023</v>
      </c>
      <c r="L3369" s="42">
        <f t="shared" si="107"/>
        <v>360.00006375612907</v>
      </c>
      <c r="M3369" s="39">
        <f>(VLOOKUP(DATE(2005,12,1),IGPM!A:B,2,1)/VLOOKUP(DATE(YEAR(F3369),MONTH(F3369),1),IGPM!A:B,2,1))*H3369</f>
        <v>84141.27716471898</v>
      </c>
      <c r="N3369" s="26" t="s">
        <v>3513</v>
      </c>
      <c r="O3369" s="26" t="s">
        <v>3514</v>
      </c>
      <c r="P3369" s="25">
        <v>0</v>
      </c>
      <c r="Q3369" s="25">
        <v>282325.84999999998</v>
      </c>
      <c r="R3369" s="25">
        <v>300783.85510687914</v>
      </c>
      <c r="S3369" s="25">
        <v>0</v>
      </c>
      <c r="T3369" s="27">
        <v>300783.85510687914</v>
      </c>
    </row>
    <row r="3370" spans="1:20">
      <c r="A3370" s="28" t="s">
        <v>4051</v>
      </c>
      <c r="B3370" s="22" t="s">
        <v>3958</v>
      </c>
      <c r="C3370" s="22" t="s">
        <v>32</v>
      </c>
      <c r="D3370" s="22" t="s">
        <v>99</v>
      </c>
      <c r="E3370" s="22" t="s">
        <v>26</v>
      </c>
      <c r="F3370" s="23">
        <v>45291</v>
      </c>
      <c r="G3370" s="24" t="s">
        <v>27</v>
      </c>
      <c r="H3370" s="25">
        <v>282325.84999999998</v>
      </c>
      <c r="I3370" s="25">
        <v>-9410.86</v>
      </c>
      <c r="J3370" s="25">
        <v>272914.99</v>
      </c>
      <c r="K3370" s="41">
        <f t="shared" si="108"/>
        <v>2023</v>
      </c>
      <c r="L3370" s="42">
        <f t="shared" si="107"/>
        <v>360.00006375612907</v>
      </c>
      <c r="M3370" s="39">
        <f>(VLOOKUP(DATE(2005,12,1),IGPM!A:B,2,1)/VLOOKUP(DATE(YEAR(F3370),MONTH(F3370),1),IGPM!A:B,2,1))*H3370</f>
        <v>84141.27716471898</v>
      </c>
      <c r="N3370" s="26" t="s">
        <v>3513</v>
      </c>
      <c r="O3370" s="26" t="s">
        <v>3514</v>
      </c>
      <c r="P3370" s="25">
        <v>0</v>
      </c>
      <c r="Q3370" s="25">
        <v>282325.84999999998</v>
      </c>
      <c r="R3370" s="25">
        <v>300783.85510687914</v>
      </c>
      <c r="S3370" s="25">
        <v>0</v>
      </c>
      <c r="T3370" s="27">
        <v>300783.85510687914</v>
      </c>
    </row>
    <row r="3371" spans="1:20">
      <c r="A3371" s="28" t="s">
        <v>4052</v>
      </c>
      <c r="B3371" s="22" t="s">
        <v>3860</v>
      </c>
      <c r="C3371" s="22" t="s">
        <v>3861</v>
      </c>
      <c r="D3371" s="22" t="s">
        <v>99</v>
      </c>
      <c r="E3371" s="22" t="s">
        <v>26</v>
      </c>
      <c r="F3371" s="23">
        <v>45291</v>
      </c>
      <c r="G3371" s="24" t="s">
        <v>27</v>
      </c>
      <c r="H3371" s="25">
        <v>8953222.8699999992</v>
      </c>
      <c r="I3371" s="25">
        <v>-298440.76</v>
      </c>
      <c r="J3371" s="25">
        <v>8654782.1099999994</v>
      </c>
      <c r="K3371" s="41">
        <f t="shared" si="108"/>
        <v>2023</v>
      </c>
      <c r="L3371" s="42">
        <f t="shared" si="107"/>
        <v>360.00000281462923</v>
      </c>
      <c r="M3371" s="39">
        <f>(VLOOKUP(DATE(2005,12,1),IGPM!A:B,2,1)/VLOOKUP(DATE(YEAR(F3371),MONTH(F3371),1),IGPM!A:B,2,1))*H3371</f>
        <v>2668319.6279128203</v>
      </c>
      <c r="N3371" s="26" t="s">
        <v>3513</v>
      </c>
      <c r="O3371" s="26" t="s">
        <v>3514</v>
      </c>
      <c r="P3371" s="25">
        <v>0</v>
      </c>
      <c r="Q3371" s="25">
        <v>8953222.8699999992</v>
      </c>
      <c r="R3371" s="25">
        <v>9538570.0263354424</v>
      </c>
      <c r="S3371" s="25">
        <v>0</v>
      </c>
      <c r="T3371" s="27">
        <v>9538570.0263354424</v>
      </c>
    </row>
    <row r="3372" spans="1:20">
      <c r="A3372" s="28" t="s">
        <v>4053</v>
      </c>
      <c r="B3372" s="22" t="s">
        <v>4054</v>
      </c>
      <c r="C3372" s="22" t="s">
        <v>4055</v>
      </c>
      <c r="D3372" s="22" t="s">
        <v>99</v>
      </c>
      <c r="E3372" s="22" t="s">
        <v>26</v>
      </c>
      <c r="F3372" s="23">
        <v>45291</v>
      </c>
      <c r="G3372" s="24" t="s">
        <v>27</v>
      </c>
      <c r="H3372" s="25">
        <v>7631126.7300000004</v>
      </c>
      <c r="I3372" s="25">
        <v>-254370.89</v>
      </c>
      <c r="J3372" s="25">
        <v>7376755.8400000008</v>
      </c>
      <c r="K3372" s="41">
        <f t="shared" si="108"/>
        <v>2023</v>
      </c>
      <c r="L3372" s="42">
        <f t="shared" si="107"/>
        <v>360.0000014152568</v>
      </c>
      <c r="M3372" s="39">
        <f>(VLOOKUP(DATE(2005,12,1),IGPM!A:B,2,1)/VLOOKUP(DATE(YEAR(F3372),MONTH(F3372),1),IGPM!A:B,2,1))*H3372</f>
        <v>2274296.701021269</v>
      </c>
      <c r="N3372" s="26" t="s">
        <v>3513</v>
      </c>
      <c r="O3372" s="26" t="s">
        <v>3514</v>
      </c>
      <c r="P3372" s="25">
        <v>0</v>
      </c>
      <c r="Q3372" s="25">
        <v>7631126.7300000004</v>
      </c>
      <c r="R3372" s="25">
        <v>8130037.3899823651</v>
      </c>
      <c r="S3372" s="25">
        <v>0</v>
      </c>
      <c r="T3372" s="27">
        <v>8130037.3899823651</v>
      </c>
    </row>
    <row r="3373" spans="1:20">
      <c r="A3373" s="28" t="s">
        <v>4056</v>
      </c>
      <c r="B3373" s="22" t="s">
        <v>4057</v>
      </c>
      <c r="C3373" s="22" t="s">
        <v>32</v>
      </c>
      <c r="D3373" s="22" t="s">
        <v>105</v>
      </c>
      <c r="E3373" s="22" t="s">
        <v>26</v>
      </c>
      <c r="F3373" s="23">
        <v>45291</v>
      </c>
      <c r="G3373" s="24" t="s">
        <v>27</v>
      </c>
      <c r="H3373" s="25">
        <v>536100.14</v>
      </c>
      <c r="I3373" s="25">
        <v>-17870</v>
      </c>
      <c r="J3373" s="25">
        <v>518230.14</v>
      </c>
      <c r="K3373" s="41">
        <f t="shared" si="108"/>
        <v>2023</v>
      </c>
      <c r="L3373" s="42">
        <f t="shared" si="107"/>
        <v>360.00009401231114</v>
      </c>
      <c r="M3373" s="39">
        <f>(VLOOKUP(DATE(2005,12,1),IGPM!A:B,2,1)/VLOOKUP(DATE(YEAR(F3373),MONTH(F3373),1),IGPM!A:B,2,1))*H3373</f>
        <v>159773.36282803948</v>
      </c>
      <c r="N3373" s="26" t="s">
        <v>3513</v>
      </c>
      <c r="O3373" s="26" t="s">
        <v>3514</v>
      </c>
      <c r="P3373" s="25">
        <v>0</v>
      </c>
      <c r="Q3373" s="25">
        <v>536100.14</v>
      </c>
      <c r="R3373" s="25">
        <v>571149.49563611567</v>
      </c>
      <c r="S3373" s="25">
        <v>0</v>
      </c>
      <c r="T3373" s="27">
        <v>571149.49563611567</v>
      </c>
    </row>
    <row r="3374" spans="1:20">
      <c r="A3374" s="28" t="s">
        <v>4058</v>
      </c>
      <c r="B3374" s="22" t="s">
        <v>4059</v>
      </c>
      <c r="C3374" s="22" t="s">
        <v>32</v>
      </c>
      <c r="D3374" s="22" t="s">
        <v>105</v>
      </c>
      <c r="E3374" s="22" t="s">
        <v>26</v>
      </c>
      <c r="F3374" s="23">
        <v>45291</v>
      </c>
      <c r="G3374" s="24" t="s">
        <v>27</v>
      </c>
      <c r="H3374" s="25">
        <v>536100.12</v>
      </c>
      <c r="I3374" s="25">
        <v>-17870</v>
      </c>
      <c r="J3374" s="25">
        <v>518230.12</v>
      </c>
      <c r="K3374" s="41">
        <f t="shared" si="108"/>
        <v>2023</v>
      </c>
      <c r="L3374" s="42">
        <f t="shared" si="107"/>
        <v>360.00008058198097</v>
      </c>
      <c r="M3374" s="39">
        <f>(VLOOKUP(DATE(2005,12,1),IGPM!A:B,2,1)/VLOOKUP(DATE(YEAR(F3374),MONTH(F3374),1),IGPM!A:B,2,1))*H3374</f>
        <v>159773.35686746045</v>
      </c>
      <c r="N3374" s="26" t="s">
        <v>3513</v>
      </c>
      <c r="O3374" s="26" t="s">
        <v>3514</v>
      </c>
      <c r="P3374" s="25">
        <v>0</v>
      </c>
      <c r="Q3374" s="25">
        <v>536100.12</v>
      </c>
      <c r="R3374" s="25">
        <v>571149.47432854807</v>
      </c>
      <c r="S3374" s="25">
        <v>0</v>
      </c>
      <c r="T3374" s="27">
        <v>571149.47432854807</v>
      </c>
    </row>
    <row r="3375" spans="1:20">
      <c r="A3375" s="28" t="s">
        <v>4060</v>
      </c>
      <c r="B3375" s="22" t="s">
        <v>4061</v>
      </c>
      <c r="C3375" s="22" t="s">
        <v>4062</v>
      </c>
      <c r="D3375" s="22" t="s">
        <v>105</v>
      </c>
      <c r="E3375" s="22" t="s">
        <v>26</v>
      </c>
      <c r="F3375" s="23">
        <v>45291</v>
      </c>
      <c r="G3375" s="24" t="s">
        <v>3869</v>
      </c>
      <c r="H3375" s="25">
        <v>8148056.3700000001</v>
      </c>
      <c r="I3375" s="25">
        <v>-814805.64</v>
      </c>
      <c r="J3375" s="25">
        <v>7333250.7300000004</v>
      </c>
      <c r="K3375" s="41">
        <f t="shared" si="108"/>
        <v>2023</v>
      </c>
      <c r="L3375" s="42">
        <f t="shared" si="107"/>
        <v>119.9999995581769</v>
      </c>
      <c r="M3375" s="39">
        <f>(VLOOKUP(DATE(2005,12,1),IGPM!A:B,2,1)/VLOOKUP(DATE(YEAR(F3375),MONTH(F3375),1),IGPM!A:B,2,1))*H3375</f>
        <v>2428356.6998272529</v>
      </c>
      <c r="N3375" s="26" t="s">
        <v>3513</v>
      </c>
      <c r="O3375" s="26" t="s">
        <v>3514</v>
      </c>
      <c r="P3375" s="25">
        <v>0</v>
      </c>
      <c r="Q3375" s="25">
        <v>8148056.3700000001</v>
      </c>
      <c r="R3375" s="25">
        <v>8680763.0494932141</v>
      </c>
      <c r="S3375" s="25">
        <v>0</v>
      </c>
      <c r="T3375" s="27">
        <v>8680763.0494932141</v>
      </c>
    </row>
    <row r="3376" spans="1:20">
      <c r="A3376" s="28" t="s">
        <v>4063</v>
      </c>
      <c r="B3376" s="22" t="s">
        <v>4064</v>
      </c>
      <c r="C3376" s="22" t="s">
        <v>32</v>
      </c>
      <c r="D3376" s="22" t="s">
        <v>105</v>
      </c>
      <c r="E3376" s="22" t="s">
        <v>26</v>
      </c>
      <c r="F3376" s="23">
        <v>45291</v>
      </c>
      <c r="G3376" s="24" t="s">
        <v>27</v>
      </c>
      <c r="H3376" s="25">
        <v>536100.14</v>
      </c>
      <c r="I3376" s="25">
        <v>-17870</v>
      </c>
      <c r="J3376" s="25">
        <v>518230.14</v>
      </c>
      <c r="K3376" s="41">
        <f t="shared" si="108"/>
        <v>2023</v>
      </c>
      <c r="L3376" s="42">
        <f t="shared" si="107"/>
        <v>360.00009401231114</v>
      </c>
      <c r="M3376" s="39">
        <f>(VLOOKUP(DATE(2005,12,1),IGPM!A:B,2,1)/VLOOKUP(DATE(YEAR(F3376),MONTH(F3376),1),IGPM!A:B,2,1))*H3376</f>
        <v>159773.36282803948</v>
      </c>
      <c r="N3376" s="26" t="s">
        <v>3513</v>
      </c>
      <c r="O3376" s="26" t="s">
        <v>3514</v>
      </c>
      <c r="P3376" s="25">
        <v>0</v>
      </c>
      <c r="Q3376" s="25">
        <v>536100.14</v>
      </c>
      <c r="R3376" s="25">
        <v>571149.49563611567</v>
      </c>
      <c r="S3376" s="25">
        <v>0</v>
      </c>
      <c r="T3376" s="27">
        <v>571149.49563611567</v>
      </c>
    </row>
    <row r="3377" spans="1:20">
      <c r="A3377" s="28" t="s">
        <v>4065</v>
      </c>
      <c r="B3377" s="22" t="s">
        <v>4066</v>
      </c>
      <c r="C3377" s="22" t="s">
        <v>32</v>
      </c>
      <c r="D3377" s="22" t="s">
        <v>105</v>
      </c>
      <c r="E3377" s="22" t="s">
        <v>26</v>
      </c>
      <c r="F3377" s="23">
        <v>45291</v>
      </c>
      <c r="G3377" s="24" t="s">
        <v>27</v>
      </c>
      <c r="H3377" s="25">
        <v>536100.14</v>
      </c>
      <c r="I3377" s="25">
        <v>-17870</v>
      </c>
      <c r="J3377" s="25">
        <v>518230.14</v>
      </c>
      <c r="K3377" s="41">
        <f t="shared" si="108"/>
        <v>2023</v>
      </c>
      <c r="L3377" s="42">
        <f t="shared" si="107"/>
        <v>360.00009401231114</v>
      </c>
      <c r="M3377" s="39">
        <f>(VLOOKUP(DATE(2005,12,1),IGPM!A:B,2,1)/VLOOKUP(DATE(YEAR(F3377),MONTH(F3377),1),IGPM!A:B,2,1))*H3377</f>
        <v>159773.36282803948</v>
      </c>
      <c r="N3377" s="26" t="s">
        <v>3513</v>
      </c>
      <c r="O3377" s="26" t="s">
        <v>3514</v>
      </c>
      <c r="P3377" s="25">
        <v>0</v>
      </c>
      <c r="Q3377" s="25">
        <v>536100.14</v>
      </c>
      <c r="R3377" s="25">
        <v>571149.49563611567</v>
      </c>
      <c r="S3377" s="25">
        <v>0</v>
      </c>
      <c r="T3377" s="27">
        <v>571149.49563611567</v>
      </c>
    </row>
    <row r="3378" spans="1:20">
      <c r="A3378" s="28" t="s">
        <v>4067</v>
      </c>
      <c r="B3378" s="22" t="s">
        <v>3960</v>
      </c>
      <c r="C3378" s="22" t="s">
        <v>32</v>
      </c>
      <c r="D3378" s="22" t="s">
        <v>105</v>
      </c>
      <c r="E3378" s="22" t="s">
        <v>26</v>
      </c>
      <c r="F3378" s="23">
        <v>45291</v>
      </c>
      <c r="G3378" s="24" t="s">
        <v>27</v>
      </c>
      <c r="H3378" s="25">
        <v>350044.69</v>
      </c>
      <c r="I3378" s="25">
        <v>-11668.16</v>
      </c>
      <c r="J3378" s="25">
        <v>338376.53</v>
      </c>
      <c r="K3378" s="41">
        <f t="shared" si="108"/>
        <v>2023</v>
      </c>
      <c r="L3378" s="42">
        <f t="shared" si="107"/>
        <v>359.99988687162408</v>
      </c>
      <c r="M3378" s="39">
        <f>(VLOOKUP(DATE(2005,12,1),IGPM!A:B,2,1)/VLOOKUP(DATE(YEAR(F3378),MONTH(F3378),1),IGPM!A:B,2,1))*H3378</f>
        <v>104323.45207258966</v>
      </c>
      <c r="N3378" s="26" t="s">
        <v>3513</v>
      </c>
      <c r="O3378" s="26" t="s">
        <v>3514</v>
      </c>
      <c r="P3378" s="25">
        <v>0</v>
      </c>
      <c r="Q3378" s="25">
        <v>350044.69</v>
      </c>
      <c r="R3378" s="25">
        <v>372930.04277820268</v>
      </c>
      <c r="S3378" s="25">
        <v>0</v>
      </c>
      <c r="T3378" s="27">
        <v>372930.04277820268</v>
      </c>
    </row>
    <row r="3379" spans="1:20">
      <c r="A3379" s="28" t="s">
        <v>4068</v>
      </c>
      <c r="B3379" s="22" t="s">
        <v>3960</v>
      </c>
      <c r="C3379" s="22" t="s">
        <v>32</v>
      </c>
      <c r="D3379" s="22" t="s">
        <v>105</v>
      </c>
      <c r="E3379" s="22" t="s">
        <v>26</v>
      </c>
      <c r="F3379" s="23">
        <v>45291</v>
      </c>
      <c r="G3379" s="24" t="s">
        <v>27</v>
      </c>
      <c r="H3379" s="25">
        <v>490324.76</v>
      </c>
      <c r="I3379" s="25">
        <v>-16344.16</v>
      </c>
      <c r="J3379" s="25">
        <v>473980.60000000003</v>
      </c>
      <c r="K3379" s="41">
        <f t="shared" si="108"/>
        <v>2023</v>
      </c>
      <c r="L3379" s="42">
        <f t="shared" si="107"/>
        <v>359.99997063171247</v>
      </c>
      <c r="M3379" s="39">
        <f>(VLOOKUP(DATE(2005,12,1),IGPM!A:B,2,1)/VLOOKUP(DATE(YEAR(F3379),MONTH(F3379),1),IGPM!A:B,2,1))*H3379</f>
        <v>146130.97430463528</v>
      </c>
      <c r="N3379" s="26" t="s">
        <v>3513</v>
      </c>
      <c r="O3379" s="26" t="s">
        <v>3514</v>
      </c>
      <c r="P3379" s="25">
        <v>0</v>
      </c>
      <c r="Q3379" s="25">
        <v>490324.76</v>
      </c>
      <c r="R3379" s="25">
        <v>522381.39570696518</v>
      </c>
      <c r="S3379" s="25">
        <v>0</v>
      </c>
      <c r="T3379" s="27">
        <v>522381.39570696518</v>
      </c>
    </row>
    <row r="3380" spans="1:20">
      <c r="A3380" s="28" t="s">
        <v>4069</v>
      </c>
      <c r="B3380" s="22" t="s">
        <v>3960</v>
      </c>
      <c r="C3380" s="22" t="s">
        <v>32</v>
      </c>
      <c r="D3380" s="22" t="s">
        <v>105</v>
      </c>
      <c r="E3380" s="22" t="s">
        <v>26</v>
      </c>
      <c r="F3380" s="23">
        <v>45291</v>
      </c>
      <c r="G3380" s="24" t="s">
        <v>27</v>
      </c>
      <c r="H3380" s="25">
        <v>378887.32</v>
      </c>
      <c r="I3380" s="25">
        <v>-12629.58</v>
      </c>
      <c r="J3380" s="25">
        <v>366257.74</v>
      </c>
      <c r="K3380" s="41">
        <f t="shared" si="108"/>
        <v>2023</v>
      </c>
      <c r="L3380" s="42">
        <f t="shared" si="107"/>
        <v>359.99992398797065</v>
      </c>
      <c r="M3380" s="39">
        <f>(VLOOKUP(DATE(2005,12,1),IGPM!A:B,2,1)/VLOOKUP(DATE(YEAR(F3380),MONTH(F3380),1),IGPM!A:B,2,1))*H3380</f>
        <v>112919.39086101246</v>
      </c>
      <c r="N3380" s="26" t="s">
        <v>3513</v>
      </c>
      <c r="O3380" s="26" t="s">
        <v>3514</v>
      </c>
      <c r="P3380" s="25">
        <v>0</v>
      </c>
      <c r="Q3380" s="25">
        <v>378887.32</v>
      </c>
      <c r="R3380" s="25">
        <v>403658.35703926423</v>
      </c>
      <c r="S3380" s="25">
        <v>0</v>
      </c>
      <c r="T3380" s="27">
        <v>403658.35703926423</v>
      </c>
    </row>
    <row r="3381" spans="1:20">
      <c r="A3381" s="28" t="s">
        <v>4070</v>
      </c>
      <c r="B3381" s="22" t="s">
        <v>3960</v>
      </c>
      <c r="C3381" s="22" t="s">
        <v>32</v>
      </c>
      <c r="D3381" s="22" t="s">
        <v>105</v>
      </c>
      <c r="E3381" s="22" t="s">
        <v>26</v>
      </c>
      <c r="F3381" s="23">
        <v>45291</v>
      </c>
      <c r="G3381" s="24" t="s">
        <v>27</v>
      </c>
      <c r="H3381" s="25">
        <v>363154.97</v>
      </c>
      <c r="I3381" s="25">
        <v>-12105.17</v>
      </c>
      <c r="J3381" s="25">
        <v>351049.8</v>
      </c>
      <c r="K3381" s="41">
        <f t="shared" si="108"/>
        <v>2023</v>
      </c>
      <c r="L3381" s="42">
        <f t="shared" si="107"/>
        <v>359.99987112944348</v>
      </c>
      <c r="M3381" s="39">
        <f>(VLOOKUP(DATE(2005,12,1),IGPM!A:B,2,1)/VLOOKUP(DATE(YEAR(F3381),MONTH(F3381),1),IGPM!A:B,2,1))*H3381</f>
        <v>108230.69507987032</v>
      </c>
      <c r="N3381" s="26" t="s">
        <v>3513</v>
      </c>
      <c r="O3381" s="26" t="s">
        <v>3514</v>
      </c>
      <c r="P3381" s="25">
        <v>0</v>
      </c>
      <c r="Q3381" s="25">
        <v>363154.97</v>
      </c>
      <c r="R3381" s="25">
        <v>386897.45157173183</v>
      </c>
      <c r="S3381" s="25">
        <v>0</v>
      </c>
      <c r="T3381" s="27">
        <v>386897.45157173183</v>
      </c>
    </row>
    <row r="3382" spans="1:20">
      <c r="A3382" s="28" t="s">
        <v>4071</v>
      </c>
      <c r="B3382" s="22" t="s">
        <v>4045</v>
      </c>
      <c r="C3382" s="22" t="s">
        <v>32</v>
      </c>
      <c r="D3382" s="22" t="s">
        <v>105</v>
      </c>
      <c r="E3382" s="22" t="s">
        <v>26</v>
      </c>
      <c r="F3382" s="23">
        <v>45291</v>
      </c>
      <c r="G3382" s="24" t="s">
        <v>27</v>
      </c>
      <c r="H3382" s="25">
        <v>2690371.58</v>
      </c>
      <c r="I3382" s="25">
        <v>-89679.05</v>
      </c>
      <c r="J3382" s="25">
        <v>2600692.5300000003</v>
      </c>
      <c r="K3382" s="41">
        <f t="shared" si="108"/>
        <v>2023</v>
      </c>
      <c r="L3382" s="42">
        <f t="shared" si="107"/>
        <v>360.00001070484205</v>
      </c>
      <c r="M3382" s="39">
        <f>(VLOOKUP(DATE(2005,12,1),IGPM!A:B,2,1)/VLOOKUP(DATE(YEAR(F3382),MONTH(F3382),1),IGPM!A:B,2,1))*H3382</f>
        <v>801808.62216075126</v>
      </c>
      <c r="N3382" s="26" t="s">
        <v>3513</v>
      </c>
      <c r="O3382" s="26" t="s">
        <v>3514</v>
      </c>
      <c r="P3382" s="25">
        <v>0</v>
      </c>
      <c r="Q3382" s="25">
        <v>2690371.58</v>
      </c>
      <c r="R3382" s="25">
        <v>2866263.7002682732</v>
      </c>
      <c r="S3382" s="25">
        <v>0</v>
      </c>
      <c r="T3382" s="27">
        <v>2866263.7002682732</v>
      </c>
    </row>
    <row r="3383" spans="1:20">
      <c r="A3383" s="28" t="s">
        <v>4072</v>
      </c>
      <c r="B3383" s="22" t="s">
        <v>3958</v>
      </c>
      <c r="C3383" s="22" t="s">
        <v>32</v>
      </c>
      <c r="D3383" s="22" t="s">
        <v>105</v>
      </c>
      <c r="E3383" s="22" t="s">
        <v>26</v>
      </c>
      <c r="F3383" s="23">
        <v>45291</v>
      </c>
      <c r="G3383" s="24" t="s">
        <v>27</v>
      </c>
      <c r="H3383" s="25">
        <v>282325.84999999998</v>
      </c>
      <c r="I3383" s="25">
        <v>-9410.86</v>
      </c>
      <c r="J3383" s="25">
        <v>272914.99</v>
      </c>
      <c r="K3383" s="41">
        <f t="shared" si="108"/>
        <v>2023</v>
      </c>
      <c r="L3383" s="42">
        <f t="shared" si="107"/>
        <v>360.00006375612907</v>
      </c>
      <c r="M3383" s="39">
        <f>(VLOOKUP(DATE(2005,12,1),IGPM!A:B,2,1)/VLOOKUP(DATE(YEAR(F3383),MONTH(F3383),1),IGPM!A:B,2,1))*H3383</f>
        <v>84141.27716471898</v>
      </c>
      <c r="N3383" s="26" t="s">
        <v>3513</v>
      </c>
      <c r="O3383" s="26" t="s">
        <v>3514</v>
      </c>
      <c r="P3383" s="25">
        <v>0</v>
      </c>
      <c r="Q3383" s="25">
        <v>282325.84999999998</v>
      </c>
      <c r="R3383" s="25">
        <v>300783.85510687914</v>
      </c>
      <c r="S3383" s="25">
        <v>0</v>
      </c>
      <c r="T3383" s="27">
        <v>300783.85510687914</v>
      </c>
    </row>
    <row r="3384" spans="1:20">
      <c r="A3384" s="28" t="s">
        <v>4073</v>
      </c>
      <c r="B3384" s="22" t="s">
        <v>4074</v>
      </c>
      <c r="C3384" s="22" t="s">
        <v>4055</v>
      </c>
      <c r="D3384" s="22" t="s">
        <v>105</v>
      </c>
      <c r="E3384" s="22" t="s">
        <v>26</v>
      </c>
      <c r="F3384" s="23">
        <v>45291</v>
      </c>
      <c r="G3384" s="24" t="s">
        <v>27</v>
      </c>
      <c r="H3384" s="25">
        <v>805146.88</v>
      </c>
      <c r="I3384" s="25">
        <v>-26838.23</v>
      </c>
      <c r="J3384" s="25">
        <v>778308.65</v>
      </c>
      <c r="K3384" s="41">
        <f t="shared" si="108"/>
        <v>2023</v>
      </c>
      <c r="L3384" s="42">
        <f t="shared" si="107"/>
        <v>359.99999105753272</v>
      </c>
      <c r="M3384" s="39">
        <f>(VLOOKUP(DATE(2005,12,1),IGPM!A:B,2,1)/VLOOKUP(DATE(YEAR(F3384),MONTH(F3384),1),IGPM!A:B,2,1))*H3384</f>
        <v>239957.08075753154</v>
      </c>
      <c r="N3384" s="26" t="s">
        <v>3513</v>
      </c>
      <c r="O3384" s="26" t="s">
        <v>3514</v>
      </c>
      <c r="P3384" s="25">
        <v>0</v>
      </c>
      <c r="Q3384" s="25">
        <v>805146.88</v>
      </c>
      <c r="R3384" s="25">
        <v>857786.07411852584</v>
      </c>
      <c r="S3384" s="25">
        <v>0</v>
      </c>
      <c r="T3384" s="27">
        <v>857786.07411852584</v>
      </c>
    </row>
    <row r="3385" spans="1:20">
      <c r="A3385" s="28" t="s">
        <v>4075</v>
      </c>
      <c r="B3385" s="22" t="s">
        <v>3960</v>
      </c>
      <c r="C3385" s="22" t="s">
        <v>32</v>
      </c>
      <c r="D3385" s="22" t="s">
        <v>25</v>
      </c>
      <c r="E3385" s="22" t="s">
        <v>26</v>
      </c>
      <c r="F3385" s="23">
        <v>45291</v>
      </c>
      <c r="G3385" s="24" t="s">
        <v>27</v>
      </c>
      <c r="H3385" s="25">
        <v>398552.75</v>
      </c>
      <c r="I3385" s="25">
        <v>-13285.09</v>
      </c>
      <c r="J3385" s="25">
        <v>385267.66</v>
      </c>
      <c r="K3385" s="41">
        <f t="shared" si="108"/>
        <v>2023</v>
      </c>
      <c r="L3385" s="42">
        <f t="shared" si="107"/>
        <v>360.00004516341181</v>
      </c>
      <c r="M3385" s="39">
        <f>(VLOOKUP(DATE(2005,12,1),IGPM!A:B,2,1)/VLOOKUP(DATE(YEAR(F3385),MONTH(F3385),1),IGPM!A:B,2,1))*H3385</f>
        <v>118780.25835222298</v>
      </c>
      <c r="N3385" s="26" t="s">
        <v>3513</v>
      </c>
      <c r="O3385" s="26" t="s">
        <v>3514</v>
      </c>
      <c r="P3385" s="25">
        <v>0</v>
      </c>
      <c r="Q3385" s="25">
        <v>398552.75</v>
      </c>
      <c r="R3385" s="25">
        <v>424609.48088334186</v>
      </c>
      <c r="S3385" s="25">
        <v>0</v>
      </c>
      <c r="T3385" s="27">
        <v>424609.48088334186</v>
      </c>
    </row>
    <row r="3386" spans="1:20">
      <c r="A3386" s="28" t="s">
        <v>4076</v>
      </c>
      <c r="B3386" s="22" t="s">
        <v>3960</v>
      </c>
      <c r="C3386" s="22" t="s">
        <v>32</v>
      </c>
      <c r="D3386" s="22" t="s">
        <v>25</v>
      </c>
      <c r="E3386" s="22" t="s">
        <v>26</v>
      </c>
      <c r="F3386" s="23">
        <v>45291</v>
      </c>
      <c r="G3386" s="24" t="s">
        <v>27</v>
      </c>
      <c r="H3386" s="25">
        <v>304158.67</v>
      </c>
      <c r="I3386" s="25">
        <v>-10138.620000000001</v>
      </c>
      <c r="J3386" s="25">
        <v>294020.05</v>
      </c>
      <c r="K3386" s="41">
        <f t="shared" si="108"/>
        <v>2023</v>
      </c>
      <c r="L3386" s="42">
        <f t="shared" si="107"/>
        <v>360.0000828515125</v>
      </c>
      <c r="M3386" s="39">
        <f>(VLOOKUP(DATE(2005,12,1),IGPM!A:B,2,1)/VLOOKUP(DATE(YEAR(F3386),MONTH(F3386),1),IGPM!A:B,2,1))*H3386</f>
        <v>90648.089625949215</v>
      </c>
      <c r="N3386" s="26" t="s">
        <v>3513</v>
      </c>
      <c r="O3386" s="26" t="s">
        <v>3514</v>
      </c>
      <c r="P3386" s="25">
        <v>0</v>
      </c>
      <c r="Q3386" s="25">
        <v>304158.67</v>
      </c>
      <c r="R3386" s="25">
        <v>324044.06938571535</v>
      </c>
      <c r="S3386" s="25">
        <v>0</v>
      </c>
      <c r="T3386" s="27">
        <v>324044.06938571535</v>
      </c>
    </row>
    <row r="3387" spans="1:20">
      <c r="A3387" s="28" t="s">
        <v>4077</v>
      </c>
      <c r="B3387" s="22" t="s">
        <v>3960</v>
      </c>
      <c r="C3387" s="22" t="s">
        <v>32</v>
      </c>
      <c r="D3387" s="22" t="s">
        <v>25</v>
      </c>
      <c r="E3387" s="22" t="s">
        <v>26</v>
      </c>
      <c r="F3387" s="23">
        <v>45291</v>
      </c>
      <c r="G3387" s="24" t="s">
        <v>27</v>
      </c>
      <c r="H3387" s="25">
        <v>330379.25</v>
      </c>
      <c r="I3387" s="25">
        <v>-13064.43</v>
      </c>
      <c r="J3387" s="25">
        <v>317314.82</v>
      </c>
      <c r="K3387" s="41">
        <f t="shared" si="108"/>
        <v>2023</v>
      </c>
      <c r="L3387" s="42">
        <f t="shared" si="107"/>
        <v>303.4614598570318</v>
      </c>
      <c r="M3387" s="39">
        <f>(VLOOKUP(DATE(2005,12,1),IGPM!A:B,2,1)/VLOOKUP(DATE(YEAR(F3387),MONTH(F3387),1),IGPM!A:B,2,1))*H3387</f>
        <v>98462.581601089609</v>
      </c>
      <c r="N3387" s="26" t="s">
        <v>3513</v>
      </c>
      <c r="O3387" s="26" t="s">
        <v>3514</v>
      </c>
      <c r="P3387" s="25">
        <v>0</v>
      </c>
      <c r="Q3387" s="25">
        <v>330379.25</v>
      </c>
      <c r="R3387" s="25">
        <v>351978.9082803413</v>
      </c>
      <c r="S3387" s="25">
        <v>0</v>
      </c>
      <c r="T3387" s="27">
        <v>351978.9082803413</v>
      </c>
    </row>
    <row r="3388" spans="1:20">
      <c r="A3388" s="28" t="s">
        <v>4078</v>
      </c>
      <c r="B3388" s="22" t="s">
        <v>3958</v>
      </c>
      <c r="C3388" s="22" t="s">
        <v>32</v>
      </c>
      <c r="D3388" s="22" t="s">
        <v>25</v>
      </c>
      <c r="E3388" s="22" t="s">
        <v>26</v>
      </c>
      <c r="F3388" s="23">
        <v>45291</v>
      </c>
      <c r="G3388" s="24" t="s">
        <v>27</v>
      </c>
      <c r="H3388" s="25">
        <v>282325.84999999998</v>
      </c>
      <c r="I3388" s="25">
        <v>-9410.86</v>
      </c>
      <c r="J3388" s="25">
        <v>272914.99</v>
      </c>
      <c r="K3388" s="41">
        <f t="shared" si="108"/>
        <v>2023</v>
      </c>
      <c r="L3388" s="42">
        <f t="shared" si="107"/>
        <v>360.00006375612907</v>
      </c>
      <c r="M3388" s="39">
        <f>(VLOOKUP(DATE(2005,12,1),IGPM!A:B,2,1)/VLOOKUP(DATE(YEAR(F3388),MONTH(F3388),1),IGPM!A:B,2,1))*H3388</f>
        <v>84141.27716471898</v>
      </c>
      <c r="N3388" s="26" t="s">
        <v>3513</v>
      </c>
      <c r="O3388" s="26" t="s">
        <v>3514</v>
      </c>
      <c r="P3388" s="25">
        <v>0</v>
      </c>
      <c r="Q3388" s="25">
        <v>282325.84999999998</v>
      </c>
      <c r="R3388" s="25">
        <v>300783.85510687914</v>
      </c>
      <c r="S3388" s="25">
        <v>0</v>
      </c>
      <c r="T3388" s="27">
        <v>300783.85510687914</v>
      </c>
    </row>
    <row r="3389" spans="1:20">
      <c r="A3389" s="28" t="s">
        <v>4079</v>
      </c>
      <c r="B3389" s="22" t="s">
        <v>3958</v>
      </c>
      <c r="C3389" s="22" t="s">
        <v>32</v>
      </c>
      <c r="D3389" s="22" t="s">
        <v>25</v>
      </c>
      <c r="E3389" s="22" t="s">
        <v>26</v>
      </c>
      <c r="F3389" s="23">
        <v>45291</v>
      </c>
      <c r="G3389" s="24" t="s">
        <v>27</v>
      </c>
      <c r="H3389" s="25">
        <v>282325.84999999998</v>
      </c>
      <c r="I3389" s="25">
        <v>-9410.86</v>
      </c>
      <c r="J3389" s="25">
        <v>272914.99</v>
      </c>
      <c r="K3389" s="41">
        <f t="shared" si="108"/>
        <v>2023</v>
      </c>
      <c r="L3389" s="42">
        <f t="shared" si="107"/>
        <v>360.00006375612907</v>
      </c>
      <c r="M3389" s="39">
        <f>(VLOOKUP(DATE(2005,12,1),IGPM!A:B,2,1)/VLOOKUP(DATE(YEAR(F3389),MONTH(F3389),1),IGPM!A:B,2,1))*H3389</f>
        <v>84141.27716471898</v>
      </c>
      <c r="N3389" s="26" t="s">
        <v>3513</v>
      </c>
      <c r="O3389" s="26" t="s">
        <v>3514</v>
      </c>
      <c r="P3389" s="25">
        <v>0</v>
      </c>
      <c r="Q3389" s="25">
        <v>282325.84999999998</v>
      </c>
      <c r="R3389" s="25">
        <v>300783.85510687914</v>
      </c>
      <c r="S3389" s="25">
        <v>0</v>
      </c>
      <c r="T3389" s="27">
        <v>300783.85510687914</v>
      </c>
    </row>
    <row r="3390" spans="1:20">
      <c r="A3390" s="28" t="s">
        <v>4080</v>
      </c>
      <c r="B3390" s="22" t="s">
        <v>3958</v>
      </c>
      <c r="C3390" s="22" t="s">
        <v>32</v>
      </c>
      <c r="D3390" s="22" t="s">
        <v>25</v>
      </c>
      <c r="E3390" s="22" t="s">
        <v>26</v>
      </c>
      <c r="F3390" s="23">
        <v>45291</v>
      </c>
      <c r="G3390" s="24" t="s">
        <v>27</v>
      </c>
      <c r="H3390" s="25">
        <v>407074.48</v>
      </c>
      <c r="I3390" s="25">
        <v>-13569.15</v>
      </c>
      <c r="J3390" s="25">
        <v>393505.32999999996</v>
      </c>
      <c r="K3390" s="41">
        <f t="shared" si="108"/>
        <v>2023</v>
      </c>
      <c r="L3390" s="42">
        <f t="shared" si="107"/>
        <v>359.99998231281927</v>
      </c>
      <c r="M3390" s="39">
        <f>(VLOOKUP(DATE(2005,12,1),IGPM!A:B,2,1)/VLOOKUP(DATE(YEAR(F3390),MONTH(F3390),1),IGPM!A:B,2,1))*H3390</f>
        <v>121319.98061234511</v>
      </c>
      <c r="N3390" s="26" t="s">
        <v>3513</v>
      </c>
      <c r="O3390" s="26" t="s">
        <v>3514</v>
      </c>
      <c r="P3390" s="25">
        <v>0</v>
      </c>
      <c r="Q3390" s="25">
        <v>407074.48</v>
      </c>
      <c r="R3390" s="25">
        <v>433688.34773729776</v>
      </c>
      <c r="S3390" s="25">
        <v>0</v>
      </c>
      <c r="T3390" s="27">
        <v>433688.34773729776</v>
      </c>
    </row>
    <row r="3391" spans="1:20">
      <c r="A3391" s="28" t="s">
        <v>4081</v>
      </c>
      <c r="B3391" s="22" t="s">
        <v>3958</v>
      </c>
      <c r="C3391" s="22" t="s">
        <v>32</v>
      </c>
      <c r="D3391" s="22" t="s">
        <v>25</v>
      </c>
      <c r="E3391" s="22" t="s">
        <v>26</v>
      </c>
      <c r="F3391" s="23">
        <v>45291</v>
      </c>
      <c r="G3391" s="24" t="s">
        <v>27</v>
      </c>
      <c r="H3391" s="25">
        <v>407074.48</v>
      </c>
      <c r="I3391" s="25">
        <v>-13569.15</v>
      </c>
      <c r="J3391" s="25">
        <v>393505.32999999996</v>
      </c>
      <c r="K3391" s="41">
        <f t="shared" si="108"/>
        <v>2023</v>
      </c>
      <c r="L3391" s="42">
        <f t="shared" si="107"/>
        <v>359.99998231281927</v>
      </c>
      <c r="M3391" s="39">
        <f>(VLOOKUP(DATE(2005,12,1),IGPM!A:B,2,1)/VLOOKUP(DATE(YEAR(F3391),MONTH(F3391),1),IGPM!A:B,2,1))*H3391</f>
        <v>121319.98061234511</v>
      </c>
      <c r="N3391" s="26" t="s">
        <v>3513</v>
      </c>
      <c r="O3391" s="26" t="s">
        <v>3514</v>
      </c>
      <c r="P3391" s="25">
        <v>0</v>
      </c>
      <c r="Q3391" s="25">
        <v>407074.48</v>
      </c>
      <c r="R3391" s="25">
        <v>433688.34773729776</v>
      </c>
      <c r="S3391" s="25">
        <v>0</v>
      </c>
      <c r="T3391" s="27">
        <v>433688.34773729776</v>
      </c>
    </row>
    <row r="3392" spans="1:20">
      <c r="A3392" s="28" t="s">
        <v>4082</v>
      </c>
      <c r="B3392" s="22" t="s">
        <v>3958</v>
      </c>
      <c r="C3392" s="22" t="s">
        <v>32</v>
      </c>
      <c r="D3392" s="22" t="s">
        <v>25</v>
      </c>
      <c r="E3392" s="22" t="s">
        <v>26</v>
      </c>
      <c r="F3392" s="23">
        <v>45291</v>
      </c>
      <c r="G3392" s="24" t="s">
        <v>27</v>
      </c>
      <c r="H3392" s="25">
        <v>282325.84999999998</v>
      </c>
      <c r="I3392" s="25">
        <v>-9410.86</v>
      </c>
      <c r="J3392" s="25">
        <v>272914.99</v>
      </c>
      <c r="K3392" s="41">
        <f t="shared" si="108"/>
        <v>2023</v>
      </c>
      <c r="L3392" s="42">
        <f t="shared" si="107"/>
        <v>360.00006375612907</v>
      </c>
      <c r="M3392" s="39">
        <f>(VLOOKUP(DATE(2005,12,1),IGPM!A:B,2,1)/VLOOKUP(DATE(YEAR(F3392),MONTH(F3392),1),IGPM!A:B,2,1))*H3392</f>
        <v>84141.27716471898</v>
      </c>
      <c r="N3392" s="26" t="s">
        <v>3513</v>
      </c>
      <c r="O3392" s="26" t="s">
        <v>3514</v>
      </c>
      <c r="P3392" s="25">
        <v>0</v>
      </c>
      <c r="Q3392" s="25">
        <v>282325.84999999998</v>
      </c>
      <c r="R3392" s="25">
        <v>300783.85510687914</v>
      </c>
      <c r="S3392" s="25">
        <v>0</v>
      </c>
      <c r="T3392" s="27">
        <v>300783.85510687914</v>
      </c>
    </row>
    <row r="3393" spans="1:20">
      <c r="A3393" s="28" t="s">
        <v>4083</v>
      </c>
      <c r="B3393" s="22" t="s">
        <v>3860</v>
      </c>
      <c r="C3393" s="22" t="s">
        <v>3861</v>
      </c>
      <c r="D3393" s="22" t="s">
        <v>25</v>
      </c>
      <c r="E3393" s="22" t="s">
        <v>26</v>
      </c>
      <c r="F3393" s="23">
        <v>45291</v>
      </c>
      <c r="G3393" s="24" t="s">
        <v>27</v>
      </c>
      <c r="H3393" s="25">
        <v>13905844.970000001</v>
      </c>
      <c r="I3393" s="25">
        <v>-463528.17</v>
      </c>
      <c r="J3393" s="25">
        <v>13442316.800000001</v>
      </c>
      <c r="K3393" s="41">
        <f t="shared" si="108"/>
        <v>2023</v>
      </c>
      <c r="L3393" s="42">
        <f t="shared" si="107"/>
        <v>359.99999663450882</v>
      </c>
      <c r="M3393" s="39">
        <f>(VLOOKUP(DATE(2005,12,1),IGPM!A:B,2,1)/VLOOKUP(DATE(YEAR(F3393),MONTH(F3393),1),IGPM!A:B,2,1))*H3393</f>
        <v>4144344.4014438754</v>
      </c>
      <c r="N3393" s="26" t="s">
        <v>3513</v>
      </c>
      <c r="O3393" s="26" t="s">
        <v>3514</v>
      </c>
      <c r="P3393" s="25">
        <v>0</v>
      </c>
      <c r="Q3393" s="25">
        <v>13905844.970000001</v>
      </c>
      <c r="R3393" s="25">
        <v>14814986.507948898</v>
      </c>
      <c r="S3393" s="25">
        <v>0</v>
      </c>
      <c r="T3393" s="27">
        <v>14814986.507948898</v>
      </c>
    </row>
    <row r="3394" spans="1:20">
      <c r="A3394" s="28" t="s">
        <v>4084</v>
      </c>
      <c r="B3394" s="22" t="s">
        <v>4085</v>
      </c>
      <c r="C3394" s="22" t="s">
        <v>4055</v>
      </c>
      <c r="D3394" s="22" t="s">
        <v>25</v>
      </c>
      <c r="E3394" s="22" t="s">
        <v>26</v>
      </c>
      <c r="F3394" s="23">
        <v>45291</v>
      </c>
      <c r="G3394" s="24" t="s">
        <v>27</v>
      </c>
      <c r="H3394" s="25">
        <v>3316972.1</v>
      </c>
      <c r="I3394" s="25">
        <v>-110565.74</v>
      </c>
      <c r="J3394" s="25">
        <v>3206406.36</v>
      </c>
      <c r="K3394" s="41">
        <f t="shared" si="108"/>
        <v>2023</v>
      </c>
      <c r="L3394" s="42">
        <f t="shared" si="107"/>
        <v>359.99998914672773</v>
      </c>
      <c r="M3394" s="39">
        <f>(VLOOKUP(DATE(2005,12,1),IGPM!A:B,2,1)/VLOOKUP(DATE(YEAR(F3394),MONTH(F3394),1),IGPM!A:B,2,1))*H3394</f>
        <v>988553.7183851212</v>
      </c>
      <c r="N3394" s="26" t="s">
        <v>3513</v>
      </c>
      <c r="O3394" s="26" t="s">
        <v>3514</v>
      </c>
      <c r="P3394" s="25">
        <v>0</v>
      </c>
      <c r="Q3394" s="25">
        <v>3316972.1</v>
      </c>
      <c r="R3394" s="25">
        <v>3533830.3436258519</v>
      </c>
      <c r="S3394" s="25">
        <v>0</v>
      </c>
      <c r="T3394" s="27">
        <v>3533830.3436258519</v>
      </c>
    </row>
    <row r="3395" spans="1:20">
      <c r="A3395" s="28" t="s">
        <v>4086</v>
      </c>
      <c r="B3395" s="22" t="s">
        <v>3958</v>
      </c>
      <c r="C3395" s="22" t="s">
        <v>32</v>
      </c>
      <c r="D3395" s="22" t="s">
        <v>25</v>
      </c>
      <c r="E3395" s="22" t="s">
        <v>26</v>
      </c>
      <c r="F3395" s="23">
        <v>45291</v>
      </c>
      <c r="G3395" s="24" t="s">
        <v>27</v>
      </c>
      <c r="H3395" s="25">
        <v>282325.84999999998</v>
      </c>
      <c r="I3395" s="25">
        <v>-9410.86</v>
      </c>
      <c r="J3395" s="25">
        <v>272914.99</v>
      </c>
      <c r="K3395" s="41">
        <f t="shared" si="108"/>
        <v>2023</v>
      </c>
      <c r="L3395" s="42">
        <f t="shared" ref="L3395:L3458" si="109">IFERROR((DATEDIF(F3395,DATE(2024,12,31),"M")*H3395)/(H3395-J3395),12*_xlfn.NUMBERVALUE(LEFT(G3395,3)))</f>
        <v>360.00006375612907</v>
      </c>
      <c r="M3395" s="39">
        <f>(VLOOKUP(DATE(2005,12,1),IGPM!A:B,2,1)/VLOOKUP(DATE(YEAR(F3395),MONTH(F3395),1),IGPM!A:B,2,1))*H3395</f>
        <v>84141.27716471898</v>
      </c>
      <c r="N3395" s="26" t="s">
        <v>3513</v>
      </c>
      <c r="O3395" s="26" t="s">
        <v>3514</v>
      </c>
      <c r="P3395" s="25">
        <v>0</v>
      </c>
      <c r="Q3395" s="25">
        <v>282325.84999999998</v>
      </c>
      <c r="R3395" s="25">
        <v>300783.85510687914</v>
      </c>
      <c r="S3395" s="25">
        <v>0</v>
      </c>
      <c r="T3395" s="27">
        <v>300783.85510687914</v>
      </c>
    </row>
    <row r="3396" spans="1:20">
      <c r="A3396" s="28" t="s">
        <v>4087</v>
      </c>
      <c r="B3396" s="22" t="s">
        <v>3960</v>
      </c>
      <c r="C3396" s="22" t="s">
        <v>629</v>
      </c>
      <c r="D3396" s="22" t="s">
        <v>33</v>
      </c>
      <c r="E3396" s="22" t="s">
        <v>26</v>
      </c>
      <c r="F3396" s="23">
        <v>45291</v>
      </c>
      <c r="G3396" s="24" t="s">
        <v>27</v>
      </c>
      <c r="H3396" s="25">
        <v>363154.97</v>
      </c>
      <c r="I3396" s="25">
        <v>-12105.17</v>
      </c>
      <c r="J3396" s="25">
        <v>351049.8</v>
      </c>
      <c r="K3396" s="41">
        <f t="shared" si="108"/>
        <v>2023</v>
      </c>
      <c r="L3396" s="42">
        <f t="shared" si="109"/>
        <v>359.99987112944348</v>
      </c>
      <c r="M3396" s="39">
        <f>(VLOOKUP(DATE(2005,12,1),IGPM!A:B,2,1)/VLOOKUP(DATE(YEAR(F3396),MONTH(F3396),1),IGPM!A:B,2,1))*H3396</f>
        <v>108230.69507987032</v>
      </c>
      <c r="N3396" s="26" t="s">
        <v>3513</v>
      </c>
      <c r="O3396" s="26" t="s">
        <v>3514</v>
      </c>
      <c r="P3396" s="25">
        <v>0</v>
      </c>
      <c r="Q3396" s="25">
        <v>363154.97</v>
      </c>
      <c r="R3396" s="25">
        <v>386897.45157173183</v>
      </c>
      <c r="S3396" s="25">
        <v>0</v>
      </c>
      <c r="T3396" s="27">
        <v>386897.45157173183</v>
      </c>
    </row>
    <row r="3397" spans="1:20">
      <c r="A3397" s="28" t="s">
        <v>4088</v>
      </c>
      <c r="B3397" s="22" t="s">
        <v>3860</v>
      </c>
      <c r="C3397" s="22" t="s">
        <v>3861</v>
      </c>
      <c r="D3397" s="22" t="s">
        <v>33</v>
      </c>
      <c r="E3397" s="22" t="s">
        <v>26</v>
      </c>
      <c r="F3397" s="23">
        <v>45291</v>
      </c>
      <c r="G3397" s="24" t="s">
        <v>27</v>
      </c>
      <c r="H3397" s="25">
        <v>3000796.85</v>
      </c>
      <c r="I3397" s="25">
        <v>-100026.56</v>
      </c>
      <c r="J3397" s="25">
        <v>2900770.29</v>
      </c>
      <c r="K3397" s="41">
        <f t="shared" ref="K3397:K3460" si="110">YEAR(F3397)</f>
        <v>2023</v>
      </c>
      <c r="L3397" s="42">
        <f t="shared" si="109"/>
        <v>360.00000599840666</v>
      </c>
      <c r="M3397" s="39">
        <f>(VLOOKUP(DATE(2005,12,1),IGPM!A:B,2,1)/VLOOKUP(DATE(YEAR(F3397),MONTH(F3397),1),IGPM!A:B,2,1))*H3397</f>
        <v>894324.34001656482</v>
      </c>
      <c r="N3397" s="26" t="s">
        <v>3513</v>
      </c>
      <c r="O3397" s="26" t="s">
        <v>3514</v>
      </c>
      <c r="P3397" s="25">
        <v>0</v>
      </c>
      <c r="Q3397" s="25">
        <v>3000796.85</v>
      </c>
      <c r="R3397" s="25">
        <v>3196984.0697746216</v>
      </c>
      <c r="S3397" s="25">
        <v>0</v>
      </c>
      <c r="T3397" s="27">
        <v>3196984.0697746216</v>
      </c>
    </row>
    <row r="3398" spans="1:20">
      <c r="A3398" s="28" t="s">
        <v>4089</v>
      </c>
      <c r="B3398" s="22" t="s">
        <v>3960</v>
      </c>
      <c r="C3398" s="22" t="s">
        <v>629</v>
      </c>
      <c r="D3398" s="22" t="s">
        <v>33</v>
      </c>
      <c r="E3398" s="22" t="s">
        <v>26</v>
      </c>
      <c r="F3398" s="23">
        <v>45291</v>
      </c>
      <c r="G3398" s="24" t="s">
        <v>27</v>
      </c>
      <c r="H3398" s="25">
        <v>654203.36</v>
      </c>
      <c r="I3398" s="25">
        <v>-21806.78</v>
      </c>
      <c r="J3398" s="25">
        <v>632396.57999999996</v>
      </c>
      <c r="K3398" s="41">
        <f t="shared" si="110"/>
        <v>2023</v>
      </c>
      <c r="L3398" s="42">
        <f t="shared" si="109"/>
        <v>359.99997798849671</v>
      </c>
      <c r="M3398" s="39">
        <f>(VLOOKUP(DATE(2005,12,1),IGPM!A:B,2,1)/VLOOKUP(DATE(YEAR(F3398),MONTH(F3398),1),IGPM!A:B,2,1))*H3398</f>
        <v>194971.54169853887</v>
      </c>
      <c r="N3398" s="26" t="s">
        <v>3513</v>
      </c>
      <c r="O3398" s="26" t="s">
        <v>3514</v>
      </c>
      <c r="P3398" s="25">
        <v>0</v>
      </c>
      <c r="Q3398" s="25">
        <v>654203.36</v>
      </c>
      <c r="R3398" s="25">
        <v>696974.11216391798</v>
      </c>
      <c r="S3398" s="25">
        <v>0</v>
      </c>
      <c r="T3398" s="27">
        <v>696974.11216391798</v>
      </c>
    </row>
    <row r="3399" spans="1:20">
      <c r="A3399" s="28" t="s">
        <v>4090</v>
      </c>
      <c r="B3399" s="22" t="s">
        <v>3958</v>
      </c>
      <c r="C3399" s="22" t="s">
        <v>32</v>
      </c>
      <c r="D3399" s="22" t="s">
        <v>33</v>
      </c>
      <c r="E3399" s="22" t="s">
        <v>26</v>
      </c>
      <c r="F3399" s="23">
        <v>45291</v>
      </c>
      <c r="G3399" s="24" t="s">
        <v>27</v>
      </c>
      <c r="H3399" s="25">
        <v>282325.84999999998</v>
      </c>
      <c r="I3399" s="25">
        <v>-9410.86</v>
      </c>
      <c r="J3399" s="25">
        <v>272914.99</v>
      </c>
      <c r="K3399" s="41">
        <f t="shared" si="110"/>
        <v>2023</v>
      </c>
      <c r="L3399" s="42">
        <f t="shared" si="109"/>
        <v>360.00006375612907</v>
      </c>
      <c r="M3399" s="39">
        <f>(VLOOKUP(DATE(2005,12,1),IGPM!A:B,2,1)/VLOOKUP(DATE(YEAR(F3399),MONTH(F3399),1),IGPM!A:B,2,1))*H3399</f>
        <v>84141.27716471898</v>
      </c>
      <c r="N3399" s="26" t="s">
        <v>3513</v>
      </c>
      <c r="O3399" s="26" t="s">
        <v>3514</v>
      </c>
      <c r="P3399" s="25">
        <v>0</v>
      </c>
      <c r="Q3399" s="25">
        <v>282325.84999999998</v>
      </c>
      <c r="R3399" s="25">
        <v>300783.85510687914</v>
      </c>
      <c r="S3399" s="25">
        <v>0</v>
      </c>
      <c r="T3399" s="27">
        <v>300783.85510687914</v>
      </c>
    </row>
    <row r="3400" spans="1:20">
      <c r="A3400" s="28" t="s">
        <v>4091</v>
      </c>
      <c r="B3400" s="22" t="s">
        <v>3958</v>
      </c>
      <c r="C3400" s="22" t="s">
        <v>32</v>
      </c>
      <c r="D3400" s="22" t="s">
        <v>33</v>
      </c>
      <c r="E3400" s="22" t="s">
        <v>26</v>
      </c>
      <c r="F3400" s="23">
        <v>45291</v>
      </c>
      <c r="G3400" s="24" t="s">
        <v>27</v>
      </c>
      <c r="H3400" s="25">
        <v>282325.84999999998</v>
      </c>
      <c r="I3400" s="25">
        <v>-9410.86</v>
      </c>
      <c r="J3400" s="25">
        <v>272914.99</v>
      </c>
      <c r="K3400" s="41">
        <f t="shared" si="110"/>
        <v>2023</v>
      </c>
      <c r="L3400" s="42">
        <f t="shared" si="109"/>
        <v>360.00006375612907</v>
      </c>
      <c r="M3400" s="39">
        <f>(VLOOKUP(DATE(2005,12,1),IGPM!A:B,2,1)/VLOOKUP(DATE(YEAR(F3400),MONTH(F3400),1),IGPM!A:B,2,1))*H3400</f>
        <v>84141.27716471898</v>
      </c>
      <c r="N3400" s="26" t="s">
        <v>3513</v>
      </c>
      <c r="O3400" s="26" t="s">
        <v>3514</v>
      </c>
      <c r="P3400" s="25">
        <v>0</v>
      </c>
      <c r="Q3400" s="25">
        <v>282325.84999999998</v>
      </c>
      <c r="R3400" s="25">
        <v>300783.85510687914</v>
      </c>
      <c r="S3400" s="25">
        <v>0</v>
      </c>
      <c r="T3400" s="27">
        <v>300783.85510687914</v>
      </c>
    </row>
    <row r="3401" spans="1:20">
      <c r="A3401" s="28" t="s">
        <v>4092</v>
      </c>
      <c r="B3401" s="22" t="s">
        <v>3958</v>
      </c>
      <c r="C3401" s="22" t="s">
        <v>32</v>
      </c>
      <c r="D3401" s="22" t="s">
        <v>33</v>
      </c>
      <c r="E3401" s="22" t="s">
        <v>26</v>
      </c>
      <c r="F3401" s="23">
        <v>45291</v>
      </c>
      <c r="G3401" s="24" t="s">
        <v>27</v>
      </c>
      <c r="H3401" s="25">
        <v>407074.48</v>
      </c>
      <c r="I3401" s="25">
        <v>-13569.15</v>
      </c>
      <c r="J3401" s="25">
        <v>393505.32999999996</v>
      </c>
      <c r="K3401" s="41">
        <f t="shared" si="110"/>
        <v>2023</v>
      </c>
      <c r="L3401" s="42">
        <f t="shared" si="109"/>
        <v>359.99998231281927</v>
      </c>
      <c r="M3401" s="39">
        <f>(VLOOKUP(DATE(2005,12,1),IGPM!A:B,2,1)/VLOOKUP(DATE(YEAR(F3401),MONTH(F3401),1),IGPM!A:B,2,1))*H3401</f>
        <v>121319.98061234511</v>
      </c>
      <c r="N3401" s="26" t="s">
        <v>3513</v>
      </c>
      <c r="O3401" s="26" t="s">
        <v>3514</v>
      </c>
      <c r="P3401" s="25">
        <v>0</v>
      </c>
      <c r="Q3401" s="25">
        <v>407074.48</v>
      </c>
      <c r="R3401" s="25">
        <v>433688.34773729776</v>
      </c>
      <c r="S3401" s="25">
        <v>0</v>
      </c>
      <c r="T3401" s="27">
        <v>433688.34773729776</v>
      </c>
    </row>
    <row r="3402" spans="1:20">
      <c r="A3402" s="28" t="s">
        <v>4093</v>
      </c>
      <c r="B3402" s="22" t="s">
        <v>4094</v>
      </c>
      <c r="C3402" s="22" t="s">
        <v>4055</v>
      </c>
      <c r="D3402" s="22" t="s">
        <v>33</v>
      </c>
      <c r="E3402" s="22" t="s">
        <v>26</v>
      </c>
      <c r="F3402" s="23">
        <v>45291</v>
      </c>
      <c r="G3402" s="24" t="s">
        <v>27</v>
      </c>
      <c r="H3402" s="25">
        <v>975163.56</v>
      </c>
      <c r="I3402" s="25">
        <v>-32505.45</v>
      </c>
      <c r="J3402" s="25">
        <v>942658.1100000001</v>
      </c>
      <c r="K3402" s="41">
        <f t="shared" si="110"/>
        <v>2023</v>
      </c>
      <c r="L3402" s="42">
        <f t="shared" si="109"/>
        <v>360.00002215013228</v>
      </c>
      <c r="M3402" s="39">
        <f>(VLOOKUP(DATE(2005,12,1),IGPM!A:B,2,1)/VLOOKUP(DATE(YEAR(F3402),MONTH(F3402),1),IGPM!A:B,2,1))*H3402</f>
        <v>290626.97370040353</v>
      </c>
      <c r="N3402" s="26" t="s">
        <v>3513</v>
      </c>
      <c r="O3402" s="26" t="s">
        <v>3514</v>
      </c>
      <c r="P3402" s="25">
        <v>0</v>
      </c>
      <c r="Q3402" s="25">
        <v>975163.56</v>
      </c>
      <c r="R3402" s="25">
        <v>1038918.1682674416</v>
      </c>
      <c r="S3402" s="25">
        <v>0</v>
      </c>
      <c r="T3402" s="27">
        <v>1038918.1682674416</v>
      </c>
    </row>
    <row r="3403" spans="1:20">
      <c r="A3403" s="28" t="s">
        <v>4095</v>
      </c>
      <c r="B3403" s="22" t="s">
        <v>3860</v>
      </c>
      <c r="C3403" s="22" t="s">
        <v>3861</v>
      </c>
      <c r="D3403" s="22" t="s">
        <v>33</v>
      </c>
      <c r="E3403" s="22" t="s">
        <v>26</v>
      </c>
      <c r="F3403" s="23">
        <v>45291</v>
      </c>
      <c r="G3403" s="24" t="s">
        <v>27</v>
      </c>
      <c r="H3403" s="25">
        <v>1475041.42</v>
      </c>
      <c r="I3403" s="25">
        <v>-49168.05</v>
      </c>
      <c r="J3403" s="25">
        <v>1425873.3699999999</v>
      </c>
      <c r="K3403" s="41">
        <f t="shared" si="110"/>
        <v>2023</v>
      </c>
      <c r="L3403" s="42">
        <f t="shared" si="109"/>
        <v>359.99998047512526</v>
      </c>
      <c r="M3403" s="39">
        <f>(VLOOKUP(DATE(2005,12,1),IGPM!A:B,2,1)/VLOOKUP(DATE(YEAR(F3403),MONTH(F3403),1),IGPM!A:B,2,1))*H3403</f>
        <v>439605.04838526354</v>
      </c>
      <c r="N3403" s="26" t="s">
        <v>3513</v>
      </c>
      <c r="O3403" s="26" t="s">
        <v>3514</v>
      </c>
      <c r="P3403" s="25">
        <v>0</v>
      </c>
      <c r="Q3403" s="25">
        <v>1475041.42</v>
      </c>
      <c r="R3403" s="25">
        <v>1571477.2301223048</v>
      </c>
      <c r="S3403" s="25">
        <v>0</v>
      </c>
      <c r="T3403" s="27">
        <v>1571477.2301223048</v>
      </c>
    </row>
    <row r="3404" spans="1:20">
      <c r="A3404" s="28" t="s">
        <v>4096</v>
      </c>
      <c r="B3404" s="22" t="s">
        <v>4097</v>
      </c>
      <c r="C3404" s="22" t="s">
        <v>69</v>
      </c>
      <c r="D3404" s="22" t="s">
        <v>260</v>
      </c>
      <c r="E3404" s="22" t="s">
        <v>26</v>
      </c>
      <c r="F3404" s="23">
        <v>45382</v>
      </c>
      <c r="G3404" s="24" t="s">
        <v>27</v>
      </c>
      <c r="H3404" s="25">
        <v>3317254.96</v>
      </c>
      <c r="I3404" s="25">
        <v>-82931.37</v>
      </c>
      <c r="J3404" s="25">
        <v>3234323.59</v>
      </c>
      <c r="K3404" s="41">
        <f t="shared" si="110"/>
        <v>2024</v>
      </c>
      <c r="L3404" s="42">
        <f t="shared" si="109"/>
        <v>360.00001736375464</v>
      </c>
      <c r="M3404" s="39">
        <f>(VLOOKUP(DATE(2005,12,1),IGPM!A:B,2,1)/VLOOKUP(DATE(YEAR(F3404),MONTH(F3404),1),IGPM!A:B,2,1))*H3404</f>
        <v>997722.57083375752</v>
      </c>
      <c r="N3404" s="26" t="s">
        <v>3513</v>
      </c>
      <c r="O3404" s="26" t="s">
        <v>3514</v>
      </c>
      <c r="P3404" s="25">
        <v>0</v>
      </c>
      <c r="Q3404" s="25">
        <v>3317254.96</v>
      </c>
      <c r="R3404" s="25">
        <v>3566606.679799214</v>
      </c>
      <c r="S3404" s="25">
        <v>0</v>
      </c>
      <c r="T3404" s="27">
        <v>3566606.679799214</v>
      </c>
    </row>
    <row r="3405" spans="1:20">
      <c r="A3405" s="28" t="s">
        <v>4098</v>
      </c>
      <c r="B3405" s="22" t="s">
        <v>4099</v>
      </c>
      <c r="C3405" s="22" t="s">
        <v>32</v>
      </c>
      <c r="D3405" s="22" t="s">
        <v>105</v>
      </c>
      <c r="E3405" s="22" t="s">
        <v>26</v>
      </c>
      <c r="F3405" s="23">
        <v>45382</v>
      </c>
      <c r="G3405" s="24" t="s">
        <v>27</v>
      </c>
      <c r="H3405" s="25">
        <v>1644956.14</v>
      </c>
      <c r="I3405" s="25">
        <v>-71208.81</v>
      </c>
      <c r="J3405" s="25">
        <v>1573747.3299999998</v>
      </c>
      <c r="K3405" s="41">
        <f t="shared" si="110"/>
        <v>2024</v>
      </c>
      <c r="L3405" s="42">
        <f t="shared" si="109"/>
        <v>207.90412394196713</v>
      </c>
      <c r="M3405" s="39">
        <f>(VLOOKUP(DATE(2005,12,1),IGPM!A:B,2,1)/VLOOKUP(DATE(YEAR(F3405),MONTH(F3405),1),IGPM!A:B,2,1))*H3405</f>
        <v>494749.39029394777</v>
      </c>
      <c r="N3405" s="26" t="s">
        <v>3513</v>
      </c>
      <c r="O3405" s="26" t="s">
        <v>3514</v>
      </c>
      <c r="P3405" s="25">
        <v>0</v>
      </c>
      <c r="Q3405" s="25">
        <v>1644956.14</v>
      </c>
      <c r="R3405" s="25">
        <v>1768604.3513823643</v>
      </c>
      <c r="S3405" s="25">
        <v>0</v>
      </c>
      <c r="T3405" s="27">
        <v>1768604.3513823643</v>
      </c>
    </row>
    <row r="3406" spans="1:20">
      <c r="A3406" s="28" t="s">
        <v>4100</v>
      </c>
      <c r="B3406" s="22" t="s">
        <v>4101</v>
      </c>
      <c r="C3406" s="22" t="s">
        <v>32</v>
      </c>
      <c r="D3406" s="22" t="s">
        <v>105</v>
      </c>
      <c r="E3406" s="22" t="s">
        <v>26</v>
      </c>
      <c r="F3406" s="23">
        <v>45382</v>
      </c>
      <c r="G3406" s="24" t="s">
        <v>27</v>
      </c>
      <c r="H3406" s="25">
        <v>469987.48</v>
      </c>
      <c r="I3406" s="25">
        <v>-20345.37</v>
      </c>
      <c r="J3406" s="25">
        <v>449642.11</v>
      </c>
      <c r="K3406" s="41">
        <f t="shared" si="110"/>
        <v>2024</v>
      </c>
      <c r="L3406" s="42">
        <f t="shared" si="109"/>
        <v>207.90417279213901</v>
      </c>
      <c r="M3406" s="39">
        <f>(VLOOKUP(DATE(2005,12,1),IGPM!A:B,2,1)/VLOOKUP(DATE(YEAR(F3406),MONTH(F3406),1),IGPM!A:B,2,1))*H3406</f>
        <v>141356.97209275683</v>
      </c>
      <c r="N3406" s="26" t="s">
        <v>3513</v>
      </c>
      <c r="O3406" s="26" t="s">
        <v>3514</v>
      </c>
      <c r="P3406" s="25">
        <v>0</v>
      </c>
      <c r="Q3406" s="25">
        <v>469987.48</v>
      </c>
      <c r="R3406" s="25">
        <v>505315.54125402513</v>
      </c>
      <c r="S3406" s="25">
        <v>0</v>
      </c>
      <c r="T3406" s="27">
        <v>505315.54125402513</v>
      </c>
    </row>
    <row r="3407" spans="1:20">
      <c r="A3407" s="28" t="s">
        <v>4102</v>
      </c>
      <c r="B3407" s="22" t="s">
        <v>4103</v>
      </c>
      <c r="C3407" s="22" t="s">
        <v>629</v>
      </c>
      <c r="D3407" s="22" t="s">
        <v>105</v>
      </c>
      <c r="E3407" s="22" t="s">
        <v>26</v>
      </c>
      <c r="F3407" s="23">
        <v>45382</v>
      </c>
      <c r="G3407" s="24" t="s">
        <v>27</v>
      </c>
      <c r="H3407" s="25">
        <v>1409962.4</v>
      </c>
      <c r="I3407" s="25">
        <v>-61036.12</v>
      </c>
      <c r="J3407" s="25">
        <v>1348926.2799999998</v>
      </c>
      <c r="K3407" s="41">
        <f t="shared" si="110"/>
        <v>2024</v>
      </c>
      <c r="L3407" s="42">
        <f t="shared" si="109"/>
        <v>207.90413283150988</v>
      </c>
      <c r="M3407" s="39">
        <f>(VLOOKUP(DATE(2005,12,1),IGPM!A:B,2,1)/VLOOKUP(DATE(YEAR(F3407),MONTH(F3407),1),IGPM!A:B,2,1))*H3407</f>
        <v>424070.90424756939</v>
      </c>
      <c r="N3407" s="26" t="s">
        <v>3513</v>
      </c>
      <c r="O3407" s="26" t="s">
        <v>3514</v>
      </c>
      <c r="P3407" s="25">
        <v>0</v>
      </c>
      <c r="Q3407" s="25">
        <v>1409962.4</v>
      </c>
      <c r="R3407" s="25">
        <v>1515946.5807553518</v>
      </c>
      <c r="S3407" s="25">
        <v>0</v>
      </c>
      <c r="T3407" s="27">
        <v>1515946.5807553518</v>
      </c>
    </row>
    <row r="3408" spans="1:20">
      <c r="A3408" s="28" t="s">
        <v>4104</v>
      </c>
      <c r="B3408" s="22" t="s">
        <v>4105</v>
      </c>
      <c r="C3408" s="22" t="s">
        <v>629</v>
      </c>
      <c r="D3408" s="22" t="s">
        <v>105</v>
      </c>
      <c r="E3408" s="22" t="s">
        <v>26</v>
      </c>
      <c r="F3408" s="23">
        <v>45382</v>
      </c>
      <c r="G3408" s="24" t="s">
        <v>27</v>
      </c>
      <c r="H3408" s="25">
        <v>1080971.17</v>
      </c>
      <c r="I3408" s="25">
        <v>-46794.36</v>
      </c>
      <c r="J3408" s="25">
        <v>1034176.8099999999</v>
      </c>
      <c r="K3408" s="41">
        <f t="shared" si="110"/>
        <v>2024</v>
      </c>
      <c r="L3408" s="42">
        <f t="shared" si="109"/>
        <v>207.90412626649882</v>
      </c>
      <c r="M3408" s="39">
        <f>(VLOOKUP(DATE(2005,12,1),IGPM!A:B,2,1)/VLOOKUP(DATE(YEAR(F3408),MONTH(F3408),1),IGPM!A:B,2,1))*H3408</f>
        <v>325121.02558724477</v>
      </c>
      <c r="N3408" s="26" t="s">
        <v>3513</v>
      </c>
      <c r="O3408" s="26" t="s">
        <v>3514</v>
      </c>
      <c r="P3408" s="25">
        <v>0</v>
      </c>
      <c r="Q3408" s="25">
        <v>1080971.17</v>
      </c>
      <c r="R3408" s="25">
        <v>1162225.7083285428</v>
      </c>
      <c r="S3408" s="25">
        <v>0</v>
      </c>
      <c r="T3408" s="27">
        <v>1162225.7083285428</v>
      </c>
    </row>
    <row r="3409" spans="1:20">
      <c r="A3409" s="28" t="s">
        <v>4106</v>
      </c>
      <c r="B3409" s="22" t="s">
        <v>4107</v>
      </c>
      <c r="C3409" s="22" t="s">
        <v>32</v>
      </c>
      <c r="D3409" s="22" t="s">
        <v>105</v>
      </c>
      <c r="E3409" s="22" t="s">
        <v>26</v>
      </c>
      <c r="F3409" s="23">
        <v>45382</v>
      </c>
      <c r="G3409" s="24" t="s">
        <v>27</v>
      </c>
      <c r="H3409" s="25">
        <v>46998.75</v>
      </c>
      <c r="I3409" s="25">
        <v>-2034.54</v>
      </c>
      <c r="J3409" s="25">
        <v>44964.21</v>
      </c>
      <c r="K3409" s="41">
        <f t="shared" si="110"/>
        <v>2024</v>
      </c>
      <c r="L3409" s="42">
        <f t="shared" si="109"/>
        <v>207.90387507741298</v>
      </c>
      <c r="M3409" s="39">
        <f>(VLOOKUP(DATE(2005,12,1),IGPM!A:B,2,1)/VLOOKUP(DATE(YEAR(F3409),MONTH(F3409),1),IGPM!A:B,2,1))*H3409</f>
        <v>14135.697810810738</v>
      </c>
      <c r="N3409" s="26" t="s">
        <v>3513</v>
      </c>
      <c r="O3409" s="26" t="s">
        <v>3514</v>
      </c>
      <c r="P3409" s="25">
        <v>0</v>
      </c>
      <c r="Q3409" s="25">
        <v>46998.75</v>
      </c>
      <c r="R3409" s="25">
        <v>50531.556275738702</v>
      </c>
      <c r="S3409" s="25">
        <v>0</v>
      </c>
      <c r="T3409" s="27">
        <v>50531.556275738702</v>
      </c>
    </row>
    <row r="3410" spans="1:20">
      <c r="A3410" s="28" t="s">
        <v>4108</v>
      </c>
      <c r="B3410" s="22" t="s">
        <v>4107</v>
      </c>
      <c r="C3410" s="22" t="s">
        <v>32</v>
      </c>
      <c r="D3410" s="22" t="s">
        <v>105</v>
      </c>
      <c r="E3410" s="22" t="s">
        <v>26</v>
      </c>
      <c r="F3410" s="23">
        <v>45382</v>
      </c>
      <c r="G3410" s="24" t="s">
        <v>27</v>
      </c>
      <c r="H3410" s="25">
        <v>46998.73</v>
      </c>
      <c r="I3410" s="25">
        <v>-2034.54</v>
      </c>
      <c r="J3410" s="25">
        <v>44964.19</v>
      </c>
      <c r="K3410" s="41">
        <f t="shared" si="110"/>
        <v>2024</v>
      </c>
      <c r="L3410" s="42">
        <f t="shared" si="109"/>
        <v>207.90378660532593</v>
      </c>
      <c r="M3410" s="39">
        <f>(VLOOKUP(DATE(2005,12,1),IGPM!A:B,2,1)/VLOOKUP(DATE(YEAR(F3410),MONTH(F3410),1),IGPM!A:B,2,1))*H3410</f>
        <v>14135.691795460198</v>
      </c>
      <c r="N3410" s="26" t="s">
        <v>3513</v>
      </c>
      <c r="O3410" s="26" t="s">
        <v>3514</v>
      </c>
      <c r="P3410" s="25">
        <v>0</v>
      </c>
      <c r="Q3410" s="25">
        <v>46998.73</v>
      </c>
      <c r="R3410" s="25">
        <v>50531.534772376894</v>
      </c>
      <c r="S3410" s="25">
        <v>0</v>
      </c>
      <c r="T3410" s="27">
        <v>50531.534772376894</v>
      </c>
    </row>
    <row r="3411" spans="1:20">
      <c r="A3411" s="28" t="s">
        <v>4109</v>
      </c>
      <c r="B3411" s="22" t="s">
        <v>3992</v>
      </c>
      <c r="C3411" s="22" t="s">
        <v>82</v>
      </c>
      <c r="D3411" s="22" t="s">
        <v>25</v>
      </c>
      <c r="E3411" s="22" t="s">
        <v>26</v>
      </c>
      <c r="F3411" s="23">
        <v>45382</v>
      </c>
      <c r="G3411" s="24" t="s">
        <v>27</v>
      </c>
      <c r="H3411" s="25">
        <v>342017.2</v>
      </c>
      <c r="I3411" s="25">
        <v>27235.7</v>
      </c>
      <c r="J3411" s="25">
        <v>369252.9</v>
      </c>
      <c r="K3411" s="41">
        <f t="shared" si="110"/>
        <v>2024</v>
      </c>
      <c r="L3411" s="42">
        <f t="shared" si="109"/>
        <v>-113.01911828959781</v>
      </c>
      <c r="M3411" s="39">
        <f>(VLOOKUP(DATE(2005,12,1),IGPM!A:B,2,1)/VLOOKUP(DATE(YEAR(F3411),MONTH(F3411),1),IGPM!A:B,2,1))*H3411</f>
        <v>102867.6674443388</v>
      </c>
      <c r="N3411" s="26" t="s">
        <v>3513</v>
      </c>
      <c r="O3411" s="26" t="s">
        <v>3514</v>
      </c>
      <c r="P3411" s="25">
        <v>0</v>
      </c>
      <c r="Q3411" s="25">
        <v>342017.2</v>
      </c>
      <c r="R3411" s="25">
        <v>367725.97971372807</v>
      </c>
      <c r="S3411" s="25">
        <v>0</v>
      </c>
      <c r="T3411" s="27">
        <v>367725.97971372807</v>
      </c>
    </row>
    <row r="3412" spans="1:20">
      <c r="A3412" s="28" t="s">
        <v>4110</v>
      </c>
      <c r="B3412" s="22" t="s">
        <v>4111</v>
      </c>
      <c r="C3412" s="22" t="s">
        <v>32</v>
      </c>
      <c r="D3412" s="22" t="s">
        <v>25</v>
      </c>
      <c r="E3412" s="22" t="s">
        <v>26</v>
      </c>
      <c r="F3412" s="23">
        <v>45382</v>
      </c>
      <c r="G3412" s="24" t="s">
        <v>27</v>
      </c>
      <c r="H3412" s="25">
        <v>1415827.27</v>
      </c>
      <c r="I3412" s="25">
        <v>-35395.68</v>
      </c>
      <c r="J3412" s="25">
        <v>1380431.59</v>
      </c>
      <c r="K3412" s="41">
        <f t="shared" si="110"/>
        <v>2024</v>
      </c>
      <c r="L3412" s="42">
        <f t="shared" si="109"/>
        <v>360.00001779878289</v>
      </c>
      <c r="M3412" s="39">
        <f>(VLOOKUP(DATE(2005,12,1),IGPM!A:B,2,1)/VLOOKUP(DATE(YEAR(F3412),MONTH(F3412),1),IGPM!A:B,2,1))*H3412</f>
        <v>425834.8666937981</v>
      </c>
      <c r="N3412" s="26" t="s">
        <v>3513</v>
      </c>
      <c r="O3412" s="26" t="s">
        <v>3514</v>
      </c>
      <c r="P3412" s="25">
        <v>0</v>
      </c>
      <c r="Q3412" s="25">
        <v>1415827.27</v>
      </c>
      <c r="R3412" s="25">
        <v>1522252.3018320804</v>
      </c>
      <c r="S3412" s="25">
        <v>0</v>
      </c>
      <c r="T3412" s="27">
        <v>1522252.3018320804</v>
      </c>
    </row>
    <row r="3413" spans="1:20">
      <c r="A3413" s="28" t="s">
        <v>4112</v>
      </c>
      <c r="B3413" s="22" t="s">
        <v>4113</v>
      </c>
      <c r="C3413" s="22" t="s">
        <v>32</v>
      </c>
      <c r="D3413" s="22" t="s">
        <v>25</v>
      </c>
      <c r="E3413" s="22" t="s">
        <v>26</v>
      </c>
      <c r="F3413" s="23">
        <v>45382</v>
      </c>
      <c r="G3413" s="24" t="s">
        <v>27</v>
      </c>
      <c r="H3413" s="25">
        <v>1043128.63</v>
      </c>
      <c r="I3413" s="25">
        <v>-26078.22</v>
      </c>
      <c r="J3413" s="25">
        <v>1017050.41</v>
      </c>
      <c r="K3413" s="41">
        <f t="shared" si="110"/>
        <v>2024</v>
      </c>
      <c r="L3413" s="42">
        <f t="shared" si="109"/>
        <v>359.99994133035193</v>
      </c>
      <c r="M3413" s="39">
        <f>(VLOOKUP(DATE(2005,12,1),IGPM!A:B,2,1)/VLOOKUP(DATE(YEAR(F3413),MONTH(F3413),1),IGPM!A:B,2,1))*H3413</f>
        <v>313739.21841506433</v>
      </c>
      <c r="N3413" s="26" t="s">
        <v>3513</v>
      </c>
      <c r="O3413" s="26" t="s">
        <v>3514</v>
      </c>
      <c r="P3413" s="25">
        <v>0</v>
      </c>
      <c r="Q3413" s="25">
        <v>1043128.63</v>
      </c>
      <c r="R3413" s="25">
        <v>1121538.6168712829</v>
      </c>
      <c r="S3413" s="25">
        <v>0</v>
      </c>
      <c r="T3413" s="27">
        <v>1121538.6168712829</v>
      </c>
    </row>
    <row r="3414" spans="1:20">
      <c r="A3414" s="28" t="s">
        <v>4114</v>
      </c>
      <c r="B3414" s="22" t="s">
        <v>4113</v>
      </c>
      <c r="C3414" s="22" t="s">
        <v>32</v>
      </c>
      <c r="D3414" s="22" t="s">
        <v>25</v>
      </c>
      <c r="E3414" s="22" t="s">
        <v>26</v>
      </c>
      <c r="F3414" s="23">
        <v>45382</v>
      </c>
      <c r="G3414" s="24" t="s">
        <v>27</v>
      </c>
      <c r="H3414" s="25">
        <v>1968086.82</v>
      </c>
      <c r="I3414" s="25">
        <v>-49202.17</v>
      </c>
      <c r="J3414" s="25">
        <v>1918884.6500000001</v>
      </c>
      <c r="K3414" s="41">
        <f t="shared" si="110"/>
        <v>2024</v>
      </c>
      <c r="L3414" s="42">
        <f t="shared" si="109"/>
        <v>360.00000365837576</v>
      </c>
      <c r="M3414" s="39">
        <f>(VLOOKUP(DATE(2005,12,1),IGPM!A:B,2,1)/VLOOKUP(DATE(YEAR(F3414),MONTH(F3414),1),IGPM!A:B,2,1))*H3414</f>
        <v>591936.6058237605</v>
      </c>
      <c r="N3414" s="26" t="s">
        <v>3513</v>
      </c>
      <c r="O3414" s="26" t="s">
        <v>3514</v>
      </c>
      <c r="P3414" s="25">
        <v>0</v>
      </c>
      <c r="Q3414" s="25">
        <v>1968086.82</v>
      </c>
      <c r="R3414" s="25">
        <v>2116024.1474585943</v>
      </c>
      <c r="S3414" s="25">
        <v>0</v>
      </c>
      <c r="T3414" s="27">
        <v>2116024.1474585943</v>
      </c>
    </row>
    <row r="3415" spans="1:20">
      <c r="A3415" s="28" t="s">
        <v>4115</v>
      </c>
      <c r="B3415" s="22" t="s">
        <v>4116</v>
      </c>
      <c r="C3415" s="22" t="s">
        <v>24</v>
      </c>
      <c r="D3415" s="22" t="s">
        <v>25</v>
      </c>
      <c r="E3415" s="22" t="s">
        <v>26</v>
      </c>
      <c r="F3415" s="23">
        <v>45382</v>
      </c>
      <c r="G3415" s="24" t="s">
        <v>3869</v>
      </c>
      <c r="H3415" s="25">
        <v>765367.09</v>
      </c>
      <c r="I3415" s="25">
        <v>-57402.53</v>
      </c>
      <c r="J3415" s="25">
        <v>707964.55999999994</v>
      </c>
      <c r="K3415" s="41">
        <f t="shared" si="110"/>
        <v>2024</v>
      </c>
      <c r="L3415" s="42">
        <f t="shared" si="109"/>
        <v>120.00000365837528</v>
      </c>
      <c r="M3415" s="39">
        <f>(VLOOKUP(DATE(2005,12,1),IGPM!A:B,2,1)/VLOOKUP(DATE(YEAR(F3415),MONTH(F3415),1),IGPM!A:B,2,1))*H3415</f>
        <v>230197.56692634558</v>
      </c>
      <c r="N3415" s="26" t="s">
        <v>3513</v>
      </c>
      <c r="O3415" s="26" t="s">
        <v>3514</v>
      </c>
      <c r="P3415" s="25">
        <v>0</v>
      </c>
      <c r="Q3415" s="25">
        <v>765367.09</v>
      </c>
      <c r="R3415" s="25">
        <v>822898.2723994439</v>
      </c>
      <c r="S3415" s="25">
        <v>0</v>
      </c>
      <c r="T3415" s="27">
        <v>822898.2723994439</v>
      </c>
    </row>
    <row r="3416" spans="1:20">
      <c r="A3416" s="28" t="s">
        <v>4117</v>
      </c>
      <c r="B3416" s="22" t="s">
        <v>4118</v>
      </c>
      <c r="C3416" s="22" t="s">
        <v>91</v>
      </c>
      <c r="D3416" s="22" t="s">
        <v>25</v>
      </c>
      <c r="E3416" s="22" t="s">
        <v>26</v>
      </c>
      <c r="F3416" s="23">
        <v>45382</v>
      </c>
      <c r="G3416" s="24" t="s">
        <v>27</v>
      </c>
      <c r="H3416" s="25">
        <v>1368068.79</v>
      </c>
      <c r="I3416" s="25">
        <v>-69987.850000000006</v>
      </c>
      <c r="J3416" s="25">
        <v>1298080.94</v>
      </c>
      <c r="K3416" s="41">
        <f t="shared" si="110"/>
        <v>2024</v>
      </c>
      <c r="L3416" s="42">
        <f t="shared" si="109"/>
        <v>175.92509428422196</v>
      </c>
      <c r="M3416" s="39">
        <f>(VLOOKUP(DATE(2005,12,1),IGPM!A:B,2,1)/VLOOKUP(DATE(YEAR(F3416),MONTH(F3416),1),IGPM!A:B,2,1))*H3416</f>
        <v>411470.66676967993</v>
      </c>
      <c r="N3416" s="26" t="s">
        <v>3513</v>
      </c>
      <c r="O3416" s="26" t="s">
        <v>3514</v>
      </c>
      <c r="P3416" s="25">
        <v>0</v>
      </c>
      <c r="Q3416" s="25">
        <v>1368068.79</v>
      </c>
      <c r="R3416" s="25">
        <v>1470903.9081032313</v>
      </c>
      <c r="S3416" s="25">
        <v>0</v>
      </c>
      <c r="T3416" s="27">
        <v>1470903.9081032313</v>
      </c>
    </row>
    <row r="3417" spans="1:20">
      <c r="A3417" s="28" t="s">
        <v>4119</v>
      </c>
      <c r="B3417" s="22" t="s">
        <v>4120</v>
      </c>
      <c r="C3417" s="22" t="s">
        <v>24</v>
      </c>
      <c r="D3417" s="22" t="s">
        <v>33</v>
      </c>
      <c r="E3417" s="22" t="s">
        <v>26</v>
      </c>
      <c r="F3417" s="23">
        <v>45382</v>
      </c>
      <c r="G3417" s="24" t="s">
        <v>27</v>
      </c>
      <c r="H3417" s="25">
        <v>783463.7</v>
      </c>
      <c r="I3417" s="25">
        <v>-19586.59</v>
      </c>
      <c r="J3417" s="25">
        <v>763877.11</v>
      </c>
      <c r="K3417" s="41">
        <f t="shared" si="110"/>
        <v>2024</v>
      </c>
      <c r="L3417" s="42">
        <f t="shared" si="109"/>
        <v>360.00004594980606</v>
      </c>
      <c r="M3417" s="39">
        <f>(VLOOKUP(DATE(2005,12,1),IGPM!A:B,2,1)/VLOOKUP(DATE(YEAR(F3417),MONTH(F3417),1),IGPM!A:B,2,1))*H3417</f>
        <v>235640.4395635986</v>
      </c>
      <c r="N3417" s="26" t="s">
        <v>3513</v>
      </c>
      <c r="O3417" s="26" t="s">
        <v>3514</v>
      </c>
      <c r="P3417" s="25">
        <v>0</v>
      </c>
      <c r="Q3417" s="25">
        <v>783463.7</v>
      </c>
      <c r="R3417" s="25">
        <v>842355.17001087172</v>
      </c>
      <c r="S3417" s="25">
        <v>0</v>
      </c>
      <c r="T3417" s="27">
        <v>842355.17001087172</v>
      </c>
    </row>
    <row r="3418" spans="1:20">
      <c r="A3418" s="28" t="s">
        <v>4121</v>
      </c>
      <c r="B3418" s="22" t="s">
        <v>4120</v>
      </c>
      <c r="C3418" s="22" t="s">
        <v>24</v>
      </c>
      <c r="D3418" s="22" t="s">
        <v>33</v>
      </c>
      <c r="E3418" s="22" t="s">
        <v>26</v>
      </c>
      <c r="F3418" s="23">
        <v>45382</v>
      </c>
      <c r="G3418" s="24" t="s">
        <v>27</v>
      </c>
      <c r="H3418" s="25">
        <v>2275626.9700000002</v>
      </c>
      <c r="I3418" s="25">
        <v>-56890.67</v>
      </c>
      <c r="J3418" s="25">
        <v>2218736.3000000003</v>
      </c>
      <c r="K3418" s="41">
        <f t="shared" si="110"/>
        <v>2024</v>
      </c>
      <c r="L3418" s="42">
        <f t="shared" si="109"/>
        <v>360.00002689368972</v>
      </c>
      <c r="M3418" s="39">
        <f>(VLOOKUP(DATE(2005,12,1),IGPM!A:B,2,1)/VLOOKUP(DATE(YEAR(F3418),MONTH(F3418),1),IGPM!A:B,2,1))*H3418</f>
        <v>684434.69620044949</v>
      </c>
      <c r="N3418" s="26" t="s">
        <v>3513</v>
      </c>
      <c r="O3418" s="26" t="s">
        <v>3514</v>
      </c>
      <c r="P3418" s="25">
        <v>0</v>
      </c>
      <c r="Q3418" s="25">
        <v>2275626.9700000002</v>
      </c>
      <c r="R3418" s="25">
        <v>2446681.5031706961</v>
      </c>
      <c r="S3418" s="25">
        <v>0</v>
      </c>
      <c r="T3418" s="27">
        <v>2446681.5031706961</v>
      </c>
    </row>
    <row r="3419" spans="1:20">
      <c r="A3419" s="28" t="s">
        <v>4122</v>
      </c>
      <c r="B3419" s="22" t="s">
        <v>4123</v>
      </c>
      <c r="C3419" s="22" t="s">
        <v>632</v>
      </c>
      <c r="D3419" s="22" t="s">
        <v>559</v>
      </c>
      <c r="E3419" s="22" t="s">
        <v>26</v>
      </c>
      <c r="F3419" s="23">
        <v>45473</v>
      </c>
      <c r="G3419" s="24" t="s">
        <v>4124</v>
      </c>
      <c r="H3419" s="25">
        <v>2698497.55</v>
      </c>
      <c r="I3419" s="25">
        <v>-89702.8</v>
      </c>
      <c r="J3419" s="25">
        <v>2608794.75</v>
      </c>
      <c r="K3419" s="41">
        <f t="shared" si="110"/>
        <v>2024</v>
      </c>
      <c r="L3419" s="42">
        <f t="shared" si="109"/>
        <v>180.49587415331553</v>
      </c>
      <c r="M3419" s="39">
        <f>(VLOOKUP(DATE(2005,12,1),IGPM!A:B,2,1)/VLOOKUP(DATE(YEAR(F3419),MONTH(F3419),1),IGPM!A:B,2,1))*H3419</f>
        <v>795499.56946425082</v>
      </c>
      <c r="N3419" s="26" t="s">
        <v>3969</v>
      </c>
      <c r="O3419" s="26" t="s">
        <v>29</v>
      </c>
      <c r="P3419" s="25">
        <v>-89702.8</v>
      </c>
      <c r="Q3419" s="25">
        <v>2608794.75</v>
      </c>
      <c r="R3419" s="25">
        <v>2843710.4272960685</v>
      </c>
      <c r="S3419" s="25">
        <v>-94529.931189914845</v>
      </c>
      <c r="T3419" s="27">
        <v>2749180.4961061538</v>
      </c>
    </row>
    <row r="3420" spans="1:20">
      <c r="A3420" s="28" t="s">
        <v>4125</v>
      </c>
      <c r="B3420" s="22" t="s">
        <v>4123</v>
      </c>
      <c r="C3420" s="22" t="s">
        <v>632</v>
      </c>
      <c r="D3420" s="22" t="s">
        <v>559</v>
      </c>
      <c r="E3420" s="22" t="s">
        <v>26</v>
      </c>
      <c r="F3420" s="23">
        <v>45473</v>
      </c>
      <c r="G3420" s="24" t="s">
        <v>4124</v>
      </c>
      <c r="H3420" s="25">
        <v>2698497.55</v>
      </c>
      <c r="I3420" s="25">
        <v>-89702.8</v>
      </c>
      <c r="J3420" s="25">
        <v>2608794.75</v>
      </c>
      <c r="K3420" s="41">
        <f t="shared" si="110"/>
        <v>2024</v>
      </c>
      <c r="L3420" s="42">
        <f t="shared" si="109"/>
        <v>180.49587415331553</v>
      </c>
      <c r="M3420" s="39">
        <f>(VLOOKUP(DATE(2005,12,1),IGPM!A:B,2,1)/VLOOKUP(DATE(YEAR(F3420),MONTH(F3420),1),IGPM!A:B,2,1))*H3420</f>
        <v>795499.56946425082</v>
      </c>
      <c r="N3420" s="26" t="s">
        <v>3969</v>
      </c>
      <c r="O3420" s="26" t="s">
        <v>29</v>
      </c>
      <c r="P3420" s="25">
        <v>-89702.8</v>
      </c>
      <c r="Q3420" s="25">
        <v>2608794.75</v>
      </c>
      <c r="R3420" s="25">
        <v>2843710.4272960685</v>
      </c>
      <c r="S3420" s="25">
        <v>-94529.931189914845</v>
      </c>
      <c r="T3420" s="27">
        <v>2749180.4961061538</v>
      </c>
    </row>
    <row r="3421" spans="1:20">
      <c r="A3421" s="28" t="s">
        <v>4126</v>
      </c>
      <c r="B3421" s="22" t="s">
        <v>61</v>
      </c>
      <c r="C3421" s="22" t="s">
        <v>632</v>
      </c>
      <c r="D3421" s="22" t="s">
        <v>559</v>
      </c>
      <c r="E3421" s="22" t="s">
        <v>26</v>
      </c>
      <c r="F3421" s="23">
        <v>45473</v>
      </c>
      <c r="G3421" s="24" t="s">
        <v>4124</v>
      </c>
      <c r="H3421" s="25">
        <v>1798998.37</v>
      </c>
      <c r="I3421" s="25">
        <v>-59801.87</v>
      </c>
      <c r="J3421" s="25">
        <v>1739196.5</v>
      </c>
      <c r="K3421" s="41">
        <f t="shared" si="110"/>
        <v>2024</v>
      </c>
      <c r="L3421" s="42">
        <f t="shared" si="109"/>
        <v>180.49586442698163</v>
      </c>
      <c r="M3421" s="39">
        <f>(VLOOKUP(DATE(2005,12,1),IGPM!A:B,2,1)/VLOOKUP(DATE(YEAR(F3421),MONTH(F3421),1),IGPM!A:B,2,1))*H3421</f>
        <v>530333.04729214567</v>
      </c>
      <c r="N3421" s="26" t="s">
        <v>3969</v>
      </c>
      <c r="O3421" s="26" t="s">
        <v>29</v>
      </c>
      <c r="P3421" s="25">
        <v>-59801.87</v>
      </c>
      <c r="Q3421" s="25">
        <v>1739196.5</v>
      </c>
      <c r="R3421" s="25">
        <v>1895806.9550434209</v>
      </c>
      <c r="S3421" s="25">
        <v>-63019.957639318207</v>
      </c>
      <c r="T3421" s="27">
        <v>1832786.9974041027</v>
      </c>
    </row>
    <row r="3422" spans="1:20">
      <c r="A3422" s="28" t="s">
        <v>4127</v>
      </c>
      <c r="B3422" s="22" t="s">
        <v>61</v>
      </c>
      <c r="C3422" s="22" t="s">
        <v>632</v>
      </c>
      <c r="D3422" s="22" t="s">
        <v>559</v>
      </c>
      <c r="E3422" s="22" t="s">
        <v>26</v>
      </c>
      <c r="F3422" s="23">
        <v>45473</v>
      </c>
      <c r="G3422" s="24" t="s">
        <v>4124</v>
      </c>
      <c r="H3422" s="25">
        <v>1798998.37</v>
      </c>
      <c r="I3422" s="25">
        <v>-59801.87</v>
      </c>
      <c r="J3422" s="25">
        <v>1739196.5</v>
      </c>
      <c r="K3422" s="41">
        <f t="shared" si="110"/>
        <v>2024</v>
      </c>
      <c r="L3422" s="42">
        <f t="shared" si="109"/>
        <v>180.49586442698163</v>
      </c>
      <c r="M3422" s="39">
        <f>(VLOOKUP(DATE(2005,12,1),IGPM!A:B,2,1)/VLOOKUP(DATE(YEAR(F3422),MONTH(F3422),1),IGPM!A:B,2,1))*H3422</f>
        <v>530333.04729214567</v>
      </c>
      <c r="N3422" s="26" t="s">
        <v>3969</v>
      </c>
      <c r="O3422" s="26" t="s">
        <v>29</v>
      </c>
      <c r="P3422" s="25">
        <v>-59801.87</v>
      </c>
      <c r="Q3422" s="25">
        <v>1739196.5</v>
      </c>
      <c r="R3422" s="25">
        <v>1895806.9550434209</v>
      </c>
      <c r="S3422" s="25">
        <v>-63019.957639318207</v>
      </c>
      <c r="T3422" s="27">
        <v>1832786.9974041027</v>
      </c>
    </row>
    <row r="3423" spans="1:20">
      <c r="A3423" s="28" t="s">
        <v>4128</v>
      </c>
      <c r="B3423" s="22" t="s">
        <v>61</v>
      </c>
      <c r="C3423" s="22" t="s">
        <v>632</v>
      </c>
      <c r="D3423" s="22" t="s">
        <v>559</v>
      </c>
      <c r="E3423" s="22" t="s">
        <v>26</v>
      </c>
      <c r="F3423" s="23">
        <v>45473</v>
      </c>
      <c r="G3423" s="24" t="s">
        <v>4124</v>
      </c>
      <c r="H3423" s="25">
        <v>1798998.37</v>
      </c>
      <c r="I3423" s="25">
        <v>-59801.87</v>
      </c>
      <c r="J3423" s="25">
        <v>1739196.5</v>
      </c>
      <c r="K3423" s="41">
        <f t="shared" si="110"/>
        <v>2024</v>
      </c>
      <c r="L3423" s="42">
        <f t="shared" si="109"/>
        <v>180.49586442698163</v>
      </c>
      <c r="M3423" s="39">
        <f>(VLOOKUP(DATE(2005,12,1),IGPM!A:B,2,1)/VLOOKUP(DATE(YEAR(F3423),MONTH(F3423),1),IGPM!A:B,2,1))*H3423</f>
        <v>530333.04729214567</v>
      </c>
      <c r="N3423" s="26" t="s">
        <v>3969</v>
      </c>
      <c r="O3423" s="26" t="s">
        <v>29</v>
      </c>
      <c r="P3423" s="25">
        <v>-59801.87</v>
      </c>
      <c r="Q3423" s="25">
        <v>1739196.5</v>
      </c>
      <c r="R3423" s="25">
        <v>1895806.9550434209</v>
      </c>
      <c r="S3423" s="25">
        <v>-63019.957639318207</v>
      </c>
      <c r="T3423" s="27">
        <v>1832786.9974041027</v>
      </c>
    </row>
    <row r="3424" spans="1:20">
      <c r="A3424" s="28" t="s">
        <v>4129</v>
      </c>
      <c r="B3424" s="22" t="s">
        <v>61</v>
      </c>
      <c r="C3424" s="22" t="s">
        <v>632</v>
      </c>
      <c r="D3424" s="22" t="s">
        <v>559</v>
      </c>
      <c r="E3424" s="22" t="s">
        <v>26</v>
      </c>
      <c r="F3424" s="23">
        <v>45473</v>
      </c>
      <c r="G3424" s="24" t="s">
        <v>4124</v>
      </c>
      <c r="H3424" s="25">
        <v>1798998.37</v>
      </c>
      <c r="I3424" s="25">
        <v>-59801.87</v>
      </c>
      <c r="J3424" s="25">
        <v>1739196.5</v>
      </c>
      <c r="K3424" s="41">
        <f t="shared" si="110"/>
        <v>2024</v>
      </c>
      <c r="L3424" s="42">
        <f t="shared" si="109"/>
        <v>180.49586442698163</v>
      </c>
      <c r="M3424" s="39">
        <f>(VLOOKUP(DATE(2005,12,1),IGPM!A:B,2,1)/VLOOKUP(DATE(YEAR(F3424),MONTH(F3424),1),IGPM!A:B,2,1))*H3424</f>
        <v>530333.04729214567</v>
      </c>
      <c r="N3424" s="26" t="s">
        <v>3969</v>
      </c>
      <c r="O3424" s="26" t="s">
        <v>29</v>
      </c>
      <c r="P3424" s="25">
        <v>-59801.87</v>
      </c>
      <c r="Q3424" s="25">
        <v>1739196.5</v>
      </c>
      <c r="R3424" s="25">
        <v>1895806.9550434209</v>
      </c>
      <c r="S3424" s="25">
        <v>-63019.957639318207</v>
      </c>
      <c r="T3424" s="27">
        <v>1832786.9974041027</v>
      </c>
    </row>
    <row r="3425" spans="1:20">
      <c r="A3425" s="28" t="s">
        <v>4130</v>
      </c>
      <c r="B3425" s="22" t="s">
        <v>3877</v>
      </c>
      <c r="C3425" s="22" t="s">
        <v>632</v>
      </c>
      <c r="D3425" s="22" t="s">
        <v>559</v>
      </c>
      <c r="E3425" s="22" t="s">
        <v>26</v>
      </c>
      <c r="F3425" s="23">
        <v>45473</v>
      </c>
      <c r="G3425" s="24" t="s">
        <v>4124</v>
      </c>
      <c r="H3425" s="25">
        <v>928679.45</v>
      </c>
      <c r="I3425" s="25">
        <v>-30870.94</v>
      </c>
      <c r="J3425" s="25">
        <v>897808.51</v>
      </c>
      <c r="K3425" s="41">
        <f t="shared" si="110"/>
        <v>2024</v>
      </c>
      <c r="L3425" s="42">
        <f t="shared" si="109"/>
        <v>180.49585467757086</v>
      </c>
      <c r="M3425" s="39">
        <f>(VLOOKUP(DATE(2005,12,1),IGPM!A:B,2,1)/VLOOKUP(DATE(YEAR(F3425),MONTH(F3425),1),IGPM!A:B,2,1))*H3425</f>
        <v>273768.67644193239</v>
      </c>
      <c r="N3425" s="26" t="s">
        <v>3969</v>
      </c>
      <c r="O3425" s="26" t="s">
        <v>29</v>
      </c>
      <c r="P3425" s="25">
        <v>-30870.94</v>
      </c>
      <c r="Q3425" s="25">
        <v>897808.51</v>
      </c>
      <c r="R3425" s="25">
        <v>978654.00529290014</v>
      </c>
      <c r="S3425" s="25">
        <v>-32532.182205772726</v>
      </c>
      <c r="T3425" s="27">
        <v>946121.82308712741</v>
      </c>
    </row>
    <row r="3426" spans="1:20">
      <c r="A3426" s="28" t="s">
        <v>4131</v>
      </c>
      <c r="B3426" s="22" t="s">
        <v>3877</v>
      </c>
      <c r="C3426" s="22" t="s">
        <v>632</v>
      </c>
      <c r="D3426" s="22" t="s">
        <v>559</v>
      </c>
      <c r="E3426" s="22" t="s">
        <v>26</v>
      </c>
      <c r="F3426" s="23">
        <v>45473</v>
      </c>
      <c r="G3426" s="24" t="s">
        <v>4124</v>
      </c>
      <c r="H3426" s="25">
        <v>928679.45</v>
      </c>
      <c r="I3426" s="25">
        <v>-30870.94</v>
      </c>
      <c r="J3426" s="25">
        <v>897808.51</v>
      </c>
      <c r="K3426" s="41">
        <f t="shared" si="110"/>
        <v>2024</v>
      </c>
      <c r="L3426" s="42">
        <f t="shared" si="109"/>
        <v>180.49585467757086</v>
      </c>
      <c r="M3426" s="39">
        <f>(VLOOKUP(DATE(2005,12,1),IGPM!A:B,2,1)/VLOOKUP(DATE(YEAR(F3426),MONTH(F3426),1),IGPM!A:B,2,1))*H3426</f>
        <v>273768.67644193239</v>
      </c>
      <c r="N3426" s="26" t="s">
        <v>3969</v>
      </c>
      <c r="O3426" s="26" t="s">
        <v>29</v>
      </c>
      <c r="P3426" s="25">
        <v>-30870.94</v>
      </c>
      <c r="Q3426" s="25">
        <v>897808.51</v>
      </c>
      <c r="R3426" s="25">
        <v>978654.00529290014</v>
      </c>
      <c r="S3426" s="25">
        <v>-32532.182205772726</v>
      </c>
      <c r="T3426" s="27">
        <v>946121.82308712741</v>
      </c>
    </row>
    <row r="3427" spans="1:20">
      <c r="A3427" s="28" t="s">
        <v>4132</v>
      </c>
      <c r="B3427" s="22" t="s">
        <v>3877</v>
      </c>
      <c r="C3427" s="22" t="s">
        <v>632</v>
      </c>
      <c r="D3427" s="22" t="s">
        <v>559</v>
      </c>
      <c r="E3427" s="22" t="s">
        <v>26</v>
      </c>
      <c r="F3427" s="23">
        <v>45473</v>
      </c>
      <c r="G3427" s="24" t="s">
        <v>4124</v>
      </c>
      <c r="H3427" s="25">
        <v>928679.45</v>
      </c>
      <c r="I3427" s="25">
        <v>-30870.94</v>
      </c>
      <c r="J3427" s="25">
        <v>897808.51</v>
      </c>
      <c r="K3427" s="41">
        <f t="shared" si="110"/>
        <v>2024</v>
      </c>
      <c r="L3427" s="42">
        <f t="shared" si="109"/>
        <v>180.49585467757086</v>
      </c>
      <c r="M3427" s="39">
        <f>(VLOOKUP(DATE(2005,12,1),IGPM!A:B,2,1)/VLOOKUP(DATE(YEAR(F3427),MONTH(F3427),1),IGPM!A:B,2,1))*H3427</f>
        <v>273768.67644193239</v>
      </c>
      <c r="N3427" s="26" t="s">
        <v>3969</v>
      </c>
      <c r="O3427" s="26" t="s">
        <v>29</v>
      </c>
      <c r="P3427" s="25">
        <v>-30870.94</v>
      </c>
      <c r="Q3427" s="25">
        <v>897808.51</v>
      </c>
      <c r="R3427" s="25">
        <v>978654.00529290014</v>
      </c>
      <c r="S3427" s="25">
        <v>-32532.182205772726</v>
      </c>
      <c r="T3427" s="27">
        <v>946121.82308712741</v>
      </c>
    </row>
    <row r="3428" spans="1:20">
      <c r="A3428" s="28" t="s">
        <v>4133</v>
      </c>
      <c r="B3428" s="22" t="s">
        <v>3877</v>
      </c>
      <c r="C3428" s="22" t="s">
        <v>632</v>
      </c>
      <c r="D3428" s="22" t="s">
        <v>559</v>
      </c>
      <c r="E3428" s="22" t="s">
        <v>26</v>
      </c>
      <c r="F3428" s="23">
        <v>45473</v>
      </c>
      <c r="G3428" s="24" t="s">
        <v>4124</v>
      </c>
      <c r="H3428" s="25">
        <v>928679.43</v>
      </c>
      <c r="I3428" s="25">
        <v>-30870.94</v>
      </c>
      <c r="J3428" s="25">
        <v>897808.49000000011</v>
      </c>
      <c r="K3428" s="41">
        <f t="shared" si="110"/>
        <v>2024</v>
      </c>
      <c r="L3428" s="42">
        <f t="shared" si="109"/>
        <v>180.49585079042006</v>
      </c>
      <c r="M3428" s="39">
        <f>(VLOOKUP(DATE(2005,12,1),IGPM!A:B,2,1)/VLOOKUP(DATE(YEAR(F3428),MONTH(F3428),1),IGPM!A:B,2,1))*H3428</f>
        <v>273768.67054606217</v>
      </c>
      <c r="N3428" s="26" t="s">
        <v>3969</v>
      </c>
      <c r="O3428" s="26" t="s">
        <v>29</v>
      </c>
      <c r="P3428" s="25">
        <v>-30870.94</v>
      </c>
      <c r="Q3428" s="25">
        <v>897808.49000000011</v>
      </c>
      <c r="R3428" s="25">
        <v>978653.98421665037</v>
      </c>
      <c r="S3428" s="25">
        <v>-32532.182205772726</v>
      </c>
      <c r="T3428" s="27">
        <v>946121.80201087764</v>
      </c>
    </row>
    <row r="3429" spans="1:20">
      <c r="A3429" s="28" t="s">
        <v>4134</v>
      </c>
      <c r="B3429" s="22" t="s">
        <v>4135</v>
      </c>
      <c r="C3429" s="22" t="s">
        <v>632</v>
      </c>
      <c r="D3429" s="22" t="s">
        <v>559</v>
      </c>
      <c r="E3429" s="22" t="s">
        <v>26</v>
      </c>
      <c r="F3429" s="23">
        <v>45473</v>
      </c>
      <c r="G3429" s="24" t="s">
        <v>4124</v>
      </c>
      <c r="H3429" s="25">
        <v>841138.66</v>
      </c>
      <c r="I3429" s="25">
        <v>-27960.92</v>
      </c>
      <c r="J3429" s="25">
        <v>813177.74</v>
      </c>
      <c r="K3429" s="41">
        <f t="shared" si="110"/>
        <v>2024</v>
      </c>
      <c r="L3429" s="42">
        <f t="shared" si="109"/>
        <v>180.49591930451476</v>
      </c>
      <c r="M3429" s="39">
        <f>(VLOOKUP(DATE(2005,12,1),IGPM!A:B,2,1)/VLOOKUP(DATE(YEAR(F3429),MONTH(F3429),1),IGPM!A:B,2,1))*H3429</f>
        <v>247962.21952832121</v>
      </c>
      <c r="N3429" s="26" t="s">
        <v>3969</v>
      </c>
      <c r="O3429" s="26" t="s">
        <v>29</v>
      </c>
      <c r="P3429" s="25">
        <v>-27960.92</v>
      </c>
      <c r="Q3429" s="25">
        <v>813177.74</v>
      </c>
      <c r="R3429" s="25">
        <v>886402.42724839342</v>
      </c>
      <c r="S3429" s="25">
        <v>-29465.56677836939</v>
      </c>
      <c r="T3429" s="27">
        <v>856936.86047002405</v>
      </c>
    </row>
    <row r="3430" spans="1:20">
      <c r="A3430" s="28" t="s">
        <v>4136</v>
      </c>
      <c r="B3430" s="22" t="s">
        <v>4135</v>
      </c>
      <c r="C3430" s="22" t="s">
        <v>632</v>
      </c>
      <c r="D3430" s="22" t="s">
        <v>559</v>
      </c>
      <c r="E3430" s="22" t="s">
        <v>26</v>
      </c>
      <c r="F3430" s="23">
        <v>45473</v>
      </c>
      <c r="G3430" s="24" t="s">
        <v>4124</v>
      </c>
      <c r="H3430" s="25">
        <v>841138.66</v>
      </c>
      <c r="I3430" s="25">
        <v>-27960.92</v>
      </c>
      <c r="J3430" s="25">
        <v>813177.74</v>
      </c>
      <c r="K3430" s="41">
        <f t="shared" si="110"/>
        <v>2024</v>
      </c>
      <c r="L3430" s="42">
        <f t="shared" si="109"/>
        <v>180.49591930451476</v>
      </c>
      <c r="M3430" s="39">
        <f>(VLOOKUP(DATE(2005,12,1),IGPM!A:B,2,1)/VLOOKUP(DATE(YEAR(F3430),MONTH(F3430),1),IGPM!A:B,2,1))*H3430</f>
        <v>247962.21952832121</v>
      </c>
      <c r="N3430" s="26" t="s">
        <v>3969</v>
      </c>
      <c r="O3430" s="26" t="s">
        <v>29</v>
      </c>
      <c r="P3430" s="25">
        <v>-27960.92</v>
      </c>
      <c r="Q3430" s="25">
        <v>813177.74</v>
      </c>
      <c r="R3430" s="25">
        <v>886402.42724839342</v>
      </c>
      <c r="S3430" s="25">
        <v>-29465.56677836939</v>
      </c>
      <c r="T3430" s="27">
        <v>856936.86047002405</v>
      </c>
    </row>
    <row r="3431" spans="1:20">
      <c r="A3431" s="28" t="s">
        <v>4137</v>
      </c>
      <c r="B3431" s="22" t="s">
        <v>4120</v>
      </c>
      <c r="C3431" s="22" t="s">
        <v>24</v>
      </c>
      <c r="D3431" s="22" t="s">
        <v>260</v>
      </c>
      <c r="E3431" s="22" t="s">
        <v>26</v>
      </c>
      <c r="F3431" s="23">
        <v>45473</v>
      </c>
      <c r="G3431" s="24" t="s">
        <v>27</v>
      </c>
      <c r="H3431" s="25">
        <v>730938.9</v>
      </c>
      <c r="I3431" s="25">
        <v>-12182.32</v>
      </c>
      <c r="J3431" s="25">
        <v>718756.58000000007</v>
      </c>
      <c r="K3431" s="41">
        <f t="shared" si="110"/>
        <v>2024</v>
      </c>
      <c r="L3431" s="42">
        <f t="shared" si="109"/>
        <v>359.99985224489416</v>
      </c>
      <c r="M3431" s="39">
        <f>(VLOOKUP(DATE(2005,12,1),IGPM!A:B,2,1)/VLOOKUP(DATE(YEAR(F3431),MONTH(F3431),1),IGPM!A:B,2,1))*H3431</f>
        <v>215476.04527366464</v>
      </c>
      <c r="N3431" s="26" t="s">
        <v>3513</v>
      </c>
      <c r="O3431" s="26" t="s">
        <v>3514</v>
      </c>
      <c r="P3431" s="25">
        <v>0</v>
      </c>
      <c r="Q3431" s="25">
        <v>730938.9</v>
      </c>
      <c r="R3431" s="25">
        <v>770272.54356644442</v>
      </c>
      <c r="S3431" s="25">
        <v>0</v>
      </c>
      <c r="T3431" s="27">
        <v>770272.54356644442</v>
      </c>
    </row>
    <row r="3432" spans="1:20">
      <c r="A3432" s="28" t="s">
        <v>4138</v>
      </c>
      <c r="B3432" s="22" t="s">
        <v>4139</v>
      </c>
      <c r="C3432" s="22" t="s">
        <v>91</v>
      </c>
      <c r="D3432" s="22" t="s">
        <v>260</v>
      </c>
      <c r="E3432" s="22" t="s">
        <v>26</v>
      </c>
      <c r="F3432" s="23">
        <v>45473</v>
      </c>
      <c r="G3432" s="24" t="s">
        <v>27</v>
      </c>
      <c r="H3432" s="25">
        <v>913673.63</v>
      </c>
      <c r="I3432" s="25">
        <v>-15227.89</v>
      </c>
      <c r="J3432" s="25">
        <v>898445.74</v>
      </c>
      <c r="K3432" s="41">
        <f t="shared" si="110"/>
        <v>2024</v>
      </c>
      <c r="L3432" s="42">
        <f t="shared" si="109"/>
        <v>360.00009062319174</v>
      </c>
      <c r="M3432" s="39">
        <f>(VLOOKUP(DATE(2005,12,1),IGPM!A:B,2,1)/VLOOKUP(DATE(YEAR(F3432),MONTH(F3432),1),IGPM!A:B,2,1))*H3432</f>
        <v>269345.05806604837</v>
      </c>
      <c r="N3432" s="26" t="s">
        <v>3513</v>
      </c>
      <c r="O3432" s="26" t="s">
        <v>3514</v>
      </c>
      <c r="P3432" s="25">
        <v>0</v>
      </c>
      <c r="Q3432" s="25">
        <v>913673.63</v>
      </c>
      <c r="R3432" s="25">
        <v>962840.684727118</v>
      </c>
      <c r="S3432" s="25">
        <v>0</v>
      </c>
      <c r="T3432" s="27">
        <v>962840.684727118</v>
      </c>
    </row>
    <row r="3433" spans="1:20">
      <c r="A3433" s="28" t="s">
        <v>4140</v>
      </c>
      <c r="B3433" s="22" t="s">
        <v>4141</v>
      </c>
      <c r="C3433" s="22" t="s">
        <v>24</v>
      </c>
      <c r="D3433" s="22" t="s">
        <v>260</v>
      </c>
      <c r="E3433" s="22" t="s">
        <v>26</v>
      </c>
      <c r="F3433" s="23">
        <v>45473</v>
      </c>
      <c r="G3433" s="24" t="s">
        <v>27</v>
      </c>
      <c r="H3433" s="25">
        <v>182734.72</v>
      </c>
      <c r="I3433" s="25">
        <v>-3045.58</v>
      </c>
      <c r="J3433" s="25">
        <v>179689.14</v>
      </c>
      <c r="K3433" s="41">
        <f t="shared" si="110"/>
        <v>2024</v>
      </c>
      <c r="L3433" s="42">
        <f t="shared" si="109"/>
        <v>359.99984239455364</v>
      </c>
      <c r="M3433" s="39">
        <f>(VLOOKUP(DATE(2005,12,1),IGPM!A:B,2,1)/VLOOKUP(DATE(YEAR(F3433),MONTH(F3433),1),IGPM!A:B,2,1))*H3433</f>
        <v>53869.009844448599</v>
      </c>
      <c r="N3433" s="26" t="s">
        <v>3513</v>
      </c>
      <c r="O3433" s="26" t="s">
        <v>3514</v>
      </c>
      <c r="P3433" s="25">
        <v>0</v>
      </c>
      <c r="Q3433" s="25">
        <v>182734.72</v>
      </c>
      <c r="R3433" s="25">
        <v>192568.13062254866</v>
      </c>
      <c r="S3433" s="25">
        <v>0</v>
      </c>
      <c r="T3433" s="27">
        <v>192568.13062254866</v>
      </c>
    </row>
    <row r="3434" spans="1:20">
      <c r="A3434" s="28" t="s">
        <v>4142</v>
      </c>
      <c r="B3434" s="22" t="s">
        <v>4143</v>
      </c>
      <c r="C3434" s="22" t="s">
        <v>3861</v>
      </c>
      <c r="D3434" s="22" t="s">
        <v>99</v>
      </c>
      <c r="E3434" s="22" t="s">
        <v>26</v>
      </c>
      <c r="F3434" s="23">
        <v>45473</v>
      </c>
      <c r="G3434" s="24" t="s">
        <v>27</v>
      </c>
      <c r="H3434" s="25">
        <v>456130.2</v>
      </c>
      <c r="I3434" s="25">
        <v>-7602.17</v>
      </c>
      <c r="J3434" s="25">
        <v>448528.03</v>
      </c>
      <c r="K3434" s="41">
        <f t="shared" si="110"/>
        <v>2024</v>
      </c>
      <c r="L3434" s="42">
        <f t="shared" si="109"/>
        <v>360.0000000000008</v>
      </c>
      <c r="M3434" s="39">
        <f>(VLOOKUP(DATE(2005,12,1),IGPM!A:B,2,1)/VLOOKUP(DATE(YEAR(F3434),MONTH(F3434),1),IGPM!A:B,2,1))*H3434</f>
        <v>134464.22351565323</v>
      </c>
      <c r="N3434" s="26" t="s">
        <v>3513</v>
      </c>
      <c r="O3434" s="26" t="s">
        <v>3514</v>
      </c>
      <c r="P3434" s="25">
        <v>0</v>
      </c>
      <c r="Q3434" s="25">
        <v>456130.2</v>
      </c>
      <c r="R3434" s="25">
        <v>480675.70264966198</v>
      </c>
      <c r="S3434" s="25">
        <v>0</v>
      </c>
      <c r="T3434" s="27">
        <v>480675.70264966198</v>
      </c>
    </row>
    <row r="3435" spans="1:20">
      <c r="A3435" s="28" t="s">
        <v>4144</v>
      </c>
      <c r="B3435" s="22" t="s">
        <v>4143</v>
      </c>
      <c r="C3435" s="22" t="s">
        <v>3861</v>
      </c>
      <c r="D3435" s="22" t="s">
        <v>99</v>
      </c>
      <c r="E3435" s="22" t="s">
        <v>26</v>
      </c>
      <c r="F3435" s="23">
        <v>45473</v>
      </c>
      <c r="G3435" s="24" t="s">
        <v>27</v>
      </c>
      <c r="H3435" s="25">
        <v>456130.2</v>
      </c>
      <c r="I3435" s="25">
        <v>-7602.17</v>
      </c>
      <c r="J3435" s="25">
        <v>448528.03</v>
      </c>
      <c r="K3435" s="41">
        <f t="shared" si="110"/>
        <v>2024</v>
      </c>
      <c r="L3435" s="42">
        <f t="shared" si="109"/>
        <v>360.0000000000008</v>
      </c>
      <c r="M3435" s="39">
        <f>(VLOOKUP(DATE(2005,12,1),IGPM!A:B,2,1)/VLOOKUP(DATE(YEAR(F3435),MONTH(F3435),1),IGPM!A:B,2,1))*H3435</f>
        <v>134464.22351565323</v>
      </c>
      <c r="N3435" s="26" t="s">
        <v>3513</v>
      </c>
      <c r="O3435" s="26" t="s">
        <v>3514</v>
      </c>
      <c r="P3435" s="25">
        <v>0</v>
      </c>
      <c r="Q3435" s="25">
        <v>456130.2</v>
      </c>
      <c r="R3435" s="25">
        <v>480675.70264966198</v>
      </c>
      <c r="S3435" s="25">
        <v>0</v>
      </c>
      <c r="T3435" s="27">
        <v>480675.70264966198</v>
      </c>
    </row>
    <row r="3436" spans="1:20">
      <c r="A3436" s="28" t="s">
        <v>4145</v>
      </c>
      <c r="B3436" s="22" t="s">
        <v>4143</v>
      </c>
      <c r="C3436" s="22" t="s">
        <v>3861</v>
      </c>
      <c r="D3436" s="22" t="s">
        <v>99</v>
      </c>
      <c r="E3436" s="22" t="s">
        <v>26</v>
      </c>
      <c r="F3436" s="23">
        <v>45473</v>
      </c>
      <c r="G3436" s="24" t="s">
        <v>27</v>
      </c>
      <c r="H3436" s="25">
        <v>456130.2</v>
      </c>
      <c r="I3436" s="25">
        <v>-7602.17</v>
      </c>
      <c r="J3436" s="25">
        <v>448528.03</v>
      </c>
      <c r="K3436" s="41">
        <f t="shared" si="110"/>
        <v>2024</v>
      </c>
      <c r="L3436" s="42">
        <f t="shared" si="109"/>
        <v>360.0000000000008</v>
      </c>
      <c r="M3436" s="39">
        <f>(VLOOKUP(DATE(2005,12,1),IGPM!A:B,2,1)/VLOOKUP(DATE(YEAR(F3436),MONTH(F3436),1),IGPM!A:B,2,1))*H3436</f>
        <v>134464.22351565323</v>
      </c>
      <c r="N3436" s="26" t="s">
        <v>3513</v>
      </c>
      <c r="O3436" s="26" t="s">
        <v>3514</v>
      </c>
      <c r="P3436" s="25">
        <v>0</v>
      </c>
      <c r="Q3436" s="25">
        <v>456130.2</v>
      </c>
      <c r="R3436" s="25">
        <v>480675.70264966198</v>
      </c>
      <c r="S3436" s="25">
        <v>0</v>
      </c>
      <c r="T3436" s="27">
        <v>480675.70264966198</v>
      </c>
    </row>
    <row r="3437" spans="1:20">
      <c r="A3437" s="28" t="s">
        <v>4146</v>
      </c>
      <c r="B3437" s="22" t="s">
        <v>4143</v>
      </c>
      <c r="C3437" s="22" t="s">
        <v>3861</v>
      </c>
      <c r="D3437" s="22" t="s">
        <v>99</v>
      </c>
      <c r="E3437" s="22" t="s">
        <v>26</v>
      </c>
      <c r="F3437" s="23">
        <v>45473</v>
      </c>
      <c r="G3437" s="24" t="s">
        <v>27</v>
      </c>
      <c r="H3437" s="25">
        <v>456130.2</v>
      </c>
      <c r="I3437" s="25">
        <v>-7602.17</v>
      </c>
      <c r="J3437" s="25">
        <v>448528.03</v>
      </c>
      <c r="K3437" s="41">
        <f t="shared" si="110"/>
        <v>2024</v>
      </c>
      <c r="L3437" s="42">
        <f t="shared" si="109"/>
        <v>360.0000000000008</v>
      </c>
      <c r="M3437" s="39">
        <f>(VLOOKUP(DATE(2005,12,1),IGPM!A:B,2,1)/VLOOKUP(DATE(YEAR(F3437),MONTH(F3437),1),IGPM!A:B,2,1))*H3437</f>
        <v>134464.22351565323</v>
      </c>
      <c r="N3437" s="26" t="s">
        <v>3513</v>
      </c>
      <c r="O3437" s="26" t="s">
        <v>3514</v>
      </c>
      <c r="P3437" s="25">
        <v>0</v>
      </c>
      <c r="Q3437" s="25">
        <v>456130.2</v>
      </c>
      <c r="R3437" s="25">
        <v>480675.70264966198</v>
      </c>
      <c r="S3437" s="25">
        <v>0</v>
      </c>
      <c r="T3437" s="27">
        <v>480675.70264966198</v>
      </c>
    </row>
    <row r="3438" spans="1:20">
      <c r="A3438" s="28" t="s">
        <v>4147</v>
      </c>
      <c r="B3438" s="22" t="s">
        <v>4143</v>
      </c>
      <c r="C3438" s="22" t="s">
        <v>3861</v>
      </c>
      <c r="D3438" s="22" t="s">
        <v>99</v>
      </c>
      <c r="E3438" s="22" t="s">
        <v>26</v>
      </c>
      <c r="F3438" s="23">
        <v>45473</v>
      </c>
      <c r="G3438" s="24" t="s">
        <v>27</v>
      </c>
      <c r="H3438" s="25">
        <v>454900.74</v>
      </c>
      <c r="I3438" s="25">
        <v>-7581.68</v>
      </c>
      <c r="J3438" s="25">
        <v>447319.06</v>
      </c>
      <c r="K3438" s="41">
        <f t="shared" si="110"/>
        <v>2024</v>
      </c>
      <c r="L3438" s="42">
        <f t="shared" si="109"/>
        <v>359.99995251712056</v>
      </c>
      <c r="M3438" s="39">
        <f>(VLOOKUP(DATE(2005,12,1),IGPM!A:B,2,1)/VLOOKUP(DATE(YEAR(F3438),MONTH(F3438),1),IGPM!A:B,2,1))*H3438</f>
        <v>134101.78668458274</v>
      </c>
      <c r="N3438" s="26" t="s">
        <v>3513</v>
      </c>
      <c r="O3438" s="26" t="s">
        <v>3514</v>
      </c>
      <c r="P3438" s="25">
        <v>0</v>
      </c>
      <c r="Q3438" s="25">
        <v>454900.74</v>
      </c>
      <c r="R3438" s="25">
        <v>479380.08234348695</v>
      </c>
      <c r="S3438" s="25">
        <v>0</v>
      </c>
      <c r="T3438" s="27">
        <v>479380.08234348695</v>
      </c>
    </row>
    <row r="3439" spans="1:20">
      <c r="A3439" s="28" t="s">
        <v>4148</v>
      </c>
      <c r="B3439" s="22" t="s">
        <v>4143</v>
      </c>
      <c r="C3439" s="22" t="s">
        <v>3861</v>
      </c>
      <c r="D3439" s="22" t="s">
        <v>99</v>
      </c>
      <c r="E3439" s="22" t="s">
        <v>26</v>
      </c>
      <c r="F3439" s="23">
        <v>45473</v>
      </c>
      <c r="G3439" s="24" t="s">
        <v>27</v>
      </c>
      <c r="H3439" s="25">
        <v>454900.74</v>
      </c>
      <c r="I3439" s="25">
        <v>-7581.68</v>
      </c>
      <c r="J3439" s="25">
        <v>447319.06</v>
      </c>
      <c r="K3439" s="41">
        <f t="shared" si="110"/>
        <v>2024</v>
      </c>
      <c r="L3439" s="42">
        <f t="shared" si="109"/>
        <v>359.99995251712056</v>
      </c>
      <c r="M3439" s="39">
        <f>(VLOOKUP(DATE(2005,12,1),IGPM!A:B,2,1)/VLOOKUP(DATE(YEAR(F3439),MONTH(F3439),1),IGPM!A:B,2,1))*H3439</f>
        <v>134101.78668458274</v>
      </c>
      <c r="N3439" s="26" t="s">
        <v>3513</v>
      </c>
      <c r="O3439" s="26" t="s">
        <v>3514</v>
      </c>
      <c r="P3439" s="25">
        <v>0</v>
      </c>
      <c r="Q3439" s="25">
        <v>454900.74</v>
      </c>
      <c r="R3439" s="25">
        <v>479380.08234348695</v>
      </c>
      <c r="S3439" s="25">
        <v>0</v>
      </c>
      <c r="T3439" s="27">
        <v>479380.08234348695</v>
      </c>
    </row>
    <row r="3440" spans="1:20">
      <c r="A3440" s="28" t="s">
        <v>4149</v>
      </c>
      <c r="B3440" s="22" t="s">
        <v>4143</v>
      </c>
      <c r="C3440" s="22" t="s">
        <v>3861</v>
      </c>
      <c r="D3440" s="22" t="s">
        <v>99</v>
      </c>
      <c r="E3440" s="22" t="s">
        <v>26</v>
      </c>
      <c r="F3440" s="23">
        <v>45473</v>
      </c>
      <c r="G3440" s="24" t="s">
        <v>27</v>
      </c>
      <c r="H3440" s="25">
        <v>454900.74</v>
      </c>
      <c r="I3440" s="25">
        <v>-7581.68</v>
      </c>
      <c r="J3440" s="25">
        <v>447319.06</v>
      </c>
      <c r="K3440" s="41">
        <f t="shared" si="110"/>
        <v>2024</v>
      </c>
      <c r="L3440" s="42">
        <f t="shared" si="109"/>
        <v>359.99995251712056</v>
      </c>
      <c r="M3440" s="39">
        <f>(VLOOKUP(DATE(2005,12,1),IGPM!A:B,2,1)/VLOOKUP(DATE(YEAR(F3440),MONTH(F3440),1),IGPM!A:B,2,1))*H3440</f>
        <v>134101.78668458274</v>
      </c>
      <c r="N3440" s="26" t="s">
        <v>3513</v>
      </c>
      <c r="O3440" s="26" t="s">
        <v>3514</v>
      </c>
      <c r="P3440" s="25">
        <v>0</v>
      </c>
      <c r="Q3440" s="25">
        <v>454900.74</v>
      </c>
      <c r="R3440" s="25">
        <v>479380.08234348695</v>
      </c>
      <c r="S3440" s="25">
        <v>0</v>
      </c>
      <c r="T3440" s="27">
        <v>479380.08234348695</v>
      </c>
    </row>
    <row r="3441" spans="1:20">
      <c r="A3441" s="28" t="s">
        <v>4150</v>
      </c>
      <c r="B3441" s="22" t="s">
        <v>4151</v>
      </c>
      <c r="C3441" s="22" t="s">
        <v>3861</v>
      </c>
      <c r="D3441" s="22" t="s">
        <v>99</v>
      </c>
      <c r="E3441" s="22" t="s">
        <v>26</v>
      </c>
      <c r="F3441" s="23">
        <v>45473</v>
      </c>
      <c r="G3441" s="24" t="s">
        <v>27</v>
      </c>
      <c r="H3441" s="25">
        <v>1824143.69</v>
      </c>
      <c r="I3441" s="25">
        <v>-30402.39</v>
      </c>
      <c r="J3441" s="25">
        <v>1793741.3</v>
      </c>
      <c r="K3441" s="41">
        <f t="shared" si="110"/>
        <v>2024</v>
      </c>
      <c r="L3441" s="42">
        <f t="shared" si="109"/>
        <v>360.00005723234381</v>
      </c>
      <c r="M3441" s="39">
        <f>(VLOOKUP(DATE(2005,12,1),IGPM!A:B,2,1)/VLOOKUP(DATE(YEAR(F3441),MONTH(F3441),1),IGPM!A:B,2,1))*H3441</f>
        <v>537745.7244813618</v>
      </c>
      <c r="N3441" s="26" t="s">
        <v>3513</v>
      </c>
      <c r="O3441" s="26" t="s">
        <v>3514</v>
      </c>
      <c r="P3441" s="25">
        <v>0</v>
      </c>
      <c r="Q3441" s="25">
        <v>1824143.69</v>
      </c>
      <c r="R3441" s="25">
        <v>1922305.407369863</v>
      </c>
      <c r="S3441" s="25">
        <v>0</v>
      </c>
      <c r="T3441" s="27">
        <v>1922305.407369863</v>
      </c>
    </row>
    <row r="3442" spans="1:20">
      <c r="A3442" s="28" t="s">
        <v>4152</v>
      </c>
      <c r="B3442" s="22" t="s">
        <v>4153</v>
      </c>
      <c r="C3442" s="22" t="s">
        <v>3861</v>
      </c>
      <c r="D3442" s="22" t="s">
        <v>99</v>
      </c>
      <c r="E3442" s="22" t="s">
        <v>26</v>
      </c>
      <c r="F3442" s="23">
        <v>45473</v>
      </c>
      <c r="G3442" s="24" t="s">
        <v>27</v>
      </c>
      <c r="H3442" s="25">
        <v>260591.96</v>
      </c>
      <c r="I3442" s="25">
        <v>-4343.2</v>
      </c>
      <c r="J3442" s="25">
        <v>256248.75999999998</v>
      </c>
      <c r="K3442" s="41">
        <f t="shared" si="110"/>
        <v>2024</v>
      </c>
      <c r="L3442" s="42">
        <f t="shared" si="109"/>
        <v>359.99994474120371</v>
      </c>
      <c r="M3442" s="39">
        <f>(VLOOKUP(DATE(2005,12,1),IGPM!A:B,2,1)/VLOOKUP(DATE(YEAR(F3442),MONTH(F3442),1),IGPM!A:B,2,1))*H3442</f>
        <v>76820.819046452452</v>
      </c>
      <c r="N3442" s="26" t="s">
        <v>3513</v>
      </c>
      <c r="O3442" s="26" t="s">
        <v>3514</v>
      </c>
      <c r="P3442" s="25">
        <v>0</v>
      </c>
      <c r="Q3442" s="25">
        <v>260591.96</v>
      </c>
      <c r="R3442" s="25">
        <v>274615.06271203398</v>
      </c>
      <c r="S3442" s="25">
        <v>0</v>
      </c>
      <c r="T3442" s="27">
        <v>274615.06271203398</v>
      </c>
    </row>
    <row r="3443" spans="1:20">
      <c r="A3443" s="28" t="s">
        <v>4154</v>
      </c>
      <c r="B3443" s="22" t="s">
        <v>4155</v>
      </c>
      <c r="C3443" s="22" t="s">
        <v>3861</v>
      </c>
      <c r="D3443" s="22" t="s">
        <v>99</v>
      </c>
      <c r="E3443" s="22" t="s">
        <v>26</v>
      </c>
      <c r="F3443" s="23">
        <v>45473</v>
      </c>
      <c r="G3443" s="24" t="s">
        <v>27</v>
      </c>
      <c r="H3443" s="25">
        <v>3127103.46</v>
      </c>
      <c r="I3443" s="25">
        <v>-52118.39</v>
      </c>
      <c r="J3443" s="25">
        <v>3074985.07</v>
      </c>
      <c r="K3443" s="41">
        <f t="shared" si="110"/>
        <v>2024</v>
      </c>
      <c r="L3443" s="42">
        <f t="shared" si="109"/>
        <v>360.00000690734981</v>
      </c>
      <c r="M3443" s="39">
        <f>(VLOOKUP(DATE(2005,12,1),IGPM!A:B,2,1)/VLOOKUP(DATE(YEAR(F3443),MONTH(F3443),1),IGPM!A:B,2,1))*H3443</f>
        <v>921849.81086981867</v>
      </c>
      <c r="N3443" s="26" t="s">
        <v>3513</v>
      </c>
      <c r="O3443" s="26" t="s">
        <v>3514</v>
      </c>
      <c r="P3443" s="25">
        <v>0</v>
      </c>
      <c r="Q3443" s="25">
        <v>3127103.46</v>
      </c>
      <c r="R3443" s="25">
        <v>3295380.6893156581</v>
      </c>
      <c r="S3443" s="25">
        <v>0</v>
      </c>
      <c r="T3443" s="27">
        <v>3295380.6893156581</v>
      </c>
    </row>
    <row r="3444" spans="1:20">
      <c r="A3444" s="28" t="s">
        <v>4156</v>
      </c>
      <c r="B3444" s="22" t="s">
        <v>4157</v>
      </c>
      <c r="C3444" s="22" t="s">
        <v>24</v>
      </c>
      <c r="D3444" s="22" t="s">
        <v>99</v>
      </c>
      <c r="E3444" s="22" t="s">
        <v>26</v>
      </c>
      <c r="F3444" s="23">
        <v>45473</v>
      </c>
      <c r="G3444" s="24" t="s">
        <v>3869</v>
      </c>
      <c r="H3444" s="25">
        <v>60071.1</v>
      </c>
      <c r="I3444" s="25">
        <v>-3003.56</v>
      </c>
      <c r="J3444" s="25">
        <v>57067.54</v>
      </c>
      <c r="K3444" s="41">
        <f t="shared" si="110"/>
        <v>2024</v>
      </c>
      <c r="L3444" s="42">
        <f t="shared" si="109"/>
        <v>119.99980023705211</v>
      </c>
      <c r="M3444" s="39">
        <f>(VLOOKUP(DATE(2005,12,1),IGPM!A:B,2,1)/VLOOKUP(DATE(YEAR(F3444),MONTH(F3444),1),IGPM!A:B,2,1))*H3444</f>
        <v>17708.570529272467</v>
      </c>
      <c r="N3444" s="26" t="s">
        <v>3513</v>
      </c>
      <c r="O3444" s="26" t="s">
        <v>3514</v>
      </c>
      <c r="P3444" s="25">
        <v>0</v>
      </c>
      <c r="Q3444" s="25">
        <v>60071.1</v>
      </c>
      <c r="R3444" s="25">
        <v>63303.675576486945</v>
      </c>
      <c r="S3444" s="25">
        <v>0</v>
      </c>
      <c r="T3444" s="27">
        <v>63303.675576486945</v>
      </c>
    </row>
    <row r="3445" spans="1:20">
      <c r="A3445" s="28" t="s">
        <v>4158</v>
      </c>
      <c r="B3445" s="22" t="s">
        <v>4159</v>
      </c>
      <c r="C3445" s="22" t="s">
        <v>32</v>
      </c>
      <c r="D3445" s="22" t="s">
        <v>105</v>
      </c>
      <c r="E3445" s="22" t="s">
        <v>26</v>
      </c>
      <c r="F3445" s="23">
        <v>45473</v>
      </c>
      <c r="G3445" s="24" t="s">
        <v>27</v>
      </c>
      <c r="H3445" s="25">
        <v>630746.56999999995</v>
      </c>
      <c r="I3445" s="25">
        <v>-10512.44</v>
      </c>
      <c r="J3445" s="25">
        <v>620234.13</v>
      </c>
      <c r="K3445" s="41">
        <f t="shared" si="110"/>
        <v>2024</v>
      </c>
      <c r="L3445" s="42">
        <f t="shared" si="109"/>
        <v>360.00009702790408</v>
      </c>
      <c r="M3445" s="39">
        <f>(VLOOKUP(DATE(2005,12,1),IGPM!A:B,2,1)/VLOOKUP(DATE(YEAR(F3445),MONTH(F3445),1),IGPM!A:B,2,1))*H3445</f>
        <v>185939.99645323114</v>
      </c>
      <c r="N3445" s="26" t="s">
        <v>3513</v>
      </c>
      <c r="O3445" s="26" t="s">
        <v>3514</v>
      </c>
      <c r="P3445" s="25">
        <v>0</v>
      </c>
      <c r="Q3445" s="25">
        <v>630746.56999999995</v>
      </c>
      <c r="R3445" s="25">
        <v>664688.61462936271</v>
      </c>
      <c r="S3445" s="25">
        <v>0</v>
      </c>
      <c r="T3445" s="27">
        <v>664688.61462936271</v>
      </c>
    </row>
    <row r="3446" spans="1:20">
      <c r="A3446" s="28" t="s">
        <v>4160</v>
      </c>
      <c r="B3446" s="22" t="s">
        <v>4161</v>
      </c>
      <c r="C3446" s="22" t="s">
        <v>32</v>
      </c>
      <c r="D3446" s="22" t="s">
        <v>105</v>
      </c>
      <c r="E3446" s="22" t="s">
        <v>26</v>
      </c>
      <c r="F3446" s="23">
        <v>45473</v>
      </c>
      <c r="G3446" s="24" t="s">
        <v>27</v>
      </c>
      <c r="H3446" s="25">
        <v>375444.39</v>
      </c>
      <c r="I3446" s="25">
        <v>-6257.41</v>
      </c>
      <c r="J3446" s="25">
        <v>369186.98000000004</v>
      </c>
      <c r="K3446" s="41">
        <f t="shared" si="110"/>
        <v>2024</v>
      </c>
      <c r="L3446" s="42">
        <f t="shared" si="109"/>
        <v>359.99979863873534</v>
      </c>
      <c r="M3446" s="39">
        <f>(VLOOKUP(DATE(2005,12,1),IGPM!A:B,2,1)/VLOOKUP(DATE(YEAR(F3446),MONTH(F3446),1),IGPM!A:B,2,1))*H3446</f>
        <v>110678.57022985561</v>
      </c>
      <c r="N3446" s="26" t="s">
        <v>3513</v>
      </c>
      <c r="O3446" s="26" t="s">
        <v>3514</v>
      </c>
      <c r="P3446" s="25">
        <v>0</v>
      </c>
      <c r="Q3446" s="25">
        <v>375444.39</v>
      </c>
      <c r="R3446" s="25">
        <v>395647.9881602308</v>
      </c>
      <c r="S3446" s="25">
        <v>0</v>
      </c>
      <c r="T3446" s="27">
        <v>395647.9881602308</v>
      </c>
    </row>
    <row r="3447" spans="1:20">
      <c r="A3447" s="28" t="s">
        <v>4162</v>
      </c>
      <c r="B3447" s="22" t="s">
        <v>4163</v>
      </c>
      <c r="C3447" s="22" t="s">
        <v>32</v>
      </c>
      <c r="D3447" s="22" t="s">
        <v>105</v>
      </c>
      <c r="E3447" s="22" t="s">
        <v>26</v>
      </c>
      <c r="F3447" s="23">
        <v>45473</v>
      </c>
      <c r="G3447" s="24" t="s">
        <v>27</v>
      </c>
      <c r="H3447" s="25">
        <v>2080168.77</v>
      </c>
      <c r="I3447" s="25">
        <v>-34669.480000000003</v>
      </c>
      <c r="J3447" s="25">
        <v>2045499.29</v>
      </c>
      <c r="K3447" s="41">
        <f t="shared" si="110"/>
        <v>2024</v>
      </c>
      <c r="L3447" s="42">
        <f t="shared" si="109"/>
        <v>359.99999480811385</v>
      </c>
      <c r="M3447" s="39">
        <f>(VLOOKUP(DATE(2005,12,1),IGPM!A:B,2,1)/VLOOKUP(DATE(YEAR(F3447),MONTH(F3447),1),IGPM!A:B,2,1))*H3447</f>
        <v>613220.25693444861</v>
      </c>
      <c r="N3447" s="26" t="s">
        <v>3513</v>
      </c>
      <c r="O3447" s="26" t="s">
        <v>3514</v>
      </c>
      <c r="P3447" s="25">
        <v>0</v>
      </c>
      <c r="Q3447" s="25">
        <v>2080168.77</v>
      </c>
      <c r="R3447" s="25">
        <v>2192107.8348893211</v>
      </c>
      <c r="S3447" s="25">
        <v>0</v>
      </c>
      <c r="T3447" s="27">
        <v>2192107.8348893211</v>
      </c>
    </row>
    <row r="3448" spans="1:20">
      <c r="A3448" s="28" t="s">
        <v>4164</v>
      </c>
      <c r="B3448" s="22" t="s">
        <v>4163</v>
      </c>
      <c r="C3448" s="22" t="s">
        <v>32</v>
      </c>
      <c r="D3448" s="22" t="s">
        <v>105</v>
      </c>
      <c r="E3448" s="22" t="s">
        <v>26</v>
      </c>
      <c r="F3448" s="23">
        <v>45473</v>
      </c>
      <c r="G3448" s="24" t="s">
        <v>27</v>
      </c>
      <c r="H3448" s="25">
        <v>84964.64</v>
      </c>
      <c r="I3448" s="25">
        <v>-1416.08</v>
      </c>
      <c r="J3448" s="25">
        <v>83548.56</v>
      </c>
      <c r="K3448" s="41">
        <f t="shared" si="110"/>
        <v>2024</v>
      </c>
      <c r="L3448" s="42">
        <f t="shared" si="109"/>
        <v>359.99932207219882</v>
      </c>
      <c r="M3448" s="39">
        <f>(VLOOKUP(DATE(2005,12,1),IGPM!A:B,2,1)/VLOOKUP(DATE(YEAR(F3448),MONTH(F3448),1),IGPM!A:B,2,1))*H3448</f>
        <v>25047.024608076841</v>
      </c>
      <c r="N3448" s="26" t="s">
        <v>3513</v>
      </c>
      <c r="O3448" s="26" t="s">
        <v>3514</v>
      </c>
      <c r="P3448" s="25">
        <v>0</v>
      </c>
      <c r="Q3448" s="25">
        <v>84964.64</v>
      </c>
      <c r="R3448" s="25">
        <v>89536.79899374253</v>
      </c>
      <c r="S3448" s="25">
        <v>0</v>
      </c>
      <c r="T3448" s="27">
        <v>89536.79899374253</v>
      </c>
    </row>
    <row r="3449" spans="1:20">
      <c r="A3449" s="28" t="s">
        <v>4165</v>
      </c>
      <c r="B3449" s="22" t="s">
        <v>4163</v>
      </c>
      <c r="C3449" s="22" t="s">
        <v>32</v>
      </c>
      <c r="D3449" s="22" t="s">
        <v>105</v>
      </c>
      <c r="E3449" s="22" t="s">
        <v>26</v>
      </c>
      <c r="F3449" s="23">
        <v>45473</v>
      </c>
      <c r="G3449" s="24" t="s">
        <v>27</v>
      </c>
      <c r="H3449" s="25">
        <v>84964.64</v>
      </c>
      <c r="I3449" s="25">
        <v>-1416.08</v>
      </c>
      <c r="J3449" s="25">
        <v>83548.56</v>
      </c>
      <c r="K3449" s="41">
        <f t="shared" si="110"/>
        <v>2024</v>
      </c>
      <c r="L3449" s="42">
        <f t="shared" si="109"/>
        <v>359.99932207219882</v>
      </c>
      <c r="M3449" s="39">
        <f>(VLOOKUP(DATE(2005,12,1),IGPM!A:B,2,1)/VLOOKUP(DATE(YEAR(F3449),MONTH(F3449),1),IGPM!A:B,2,1))*H3449</f>
        <v>25047.024608076841</v>
      </c>
      <c r="N3449" s="26" t="s">
        <v>3513</v>
      </c>
      <c r="O3449" s="26" t="s">
        <v>3514</v>
      </c>
      <c r="P3449" s="25">
        <v>0</v>
      </c>
      <c r="Q3449" s="25">
        <v>84964.64</v>
      </c>
      <c r="R3449" s="25">
        <v>89536.79899374253</v>
      </c>
      <c r="S3449" s="25">
        <v>0</v>
      </c>
      <c r="T3449" s="27">
        <v>89536.79899374253</v>
      </c>
    </row>
    <row r="3450" spans="1:20">
      <c r="A3450" s="28" t="s">
        <v>4166</v>
      </c>
      <c r="B3450" s="22" t="s">
        <v>4163</v>
      </c>
      <c r="C3450" s="22" t="s">
        <v>32</v>
      </c>
      <c r="D3450" s="22" t="s">
        <v>105</v>
      </c>
      <c r="E3450" s="22" t="s">
        <v>26</v>
      </c>
      <c r="F3450" s="23">
        <v>45473</v>
      </c>
      <c r="G3450" s="24" t="s">
        <v>27</v>
      </c>
      <c r="H3450" s="25">
        <v>84964.64</v>
      </c>
      <c r="I3450" s="25">
        <v>-1416.08</v>
      </c>
      <c r="J3450" s="25">
        <v>83548.56</v>
      </c>
      <c r="K3450" s="41">
        <f t="shared" si="110"/>
        <v>2024</v>
      </c>
      <c r="L3450" s="42">
        <f t="shared" si="109"/>
        <v>359.99932207219882</v>
      </c>
      <c r="M3450" s="39">
        <f>(VLOOKUP(DATE(2005,12,1),IGPM!A:B,2,1)/VLOOKUP(DATE(YEAR(F3450),MONTH(F3450),1),IGPM!A:B,2,1))*H3450</f>
        <v>25047.024608076841</v>
      </c>
      <c r="N3450" s="26" t="s">
        <v>3513</v>
      </c>
      <c r="O3450" s="26" t="s">
        <v>3514</v>
      </c>
      <c r="P3450" s="25">
        <v>0</v>
      </c>
      <c r="Q3450" s="25">
        <v>84964.64</v>
      </c>
      <c r="R3450" s="25">
        <v>89536.79899374253</v>
      </c>
      <c r="S3450" s="25">
        <v>0</v>
      </c>
      <c r="T3450" s="27">
        <v>89536.79899374253</v>
      </c>
    </row>
    <row r="3451" spans="1:20">
      <c r="A3451" s="28" t="s">
        <v>4167</v>
      </c>
      <c r="B3451" s="22" t="s">
        <v>4163</v>
      </c>
      <c r="C3451" s="22" t="s">
        <v>32</v>
      </c>
      <c r="D3451" s="22" t="s">
        <v>105</v>
      </c>
      <c r="E3451" s="22" t="s">
        <v>26</v>
      </c>
      <c r="F3451" s="23">
        <v>45473</v>
      </c>
      <c r="G3451" s="24" t="s">
        <v>27</v>
      </c>
      <c r="H3451" s="25">
        <v>84964.64</v>
      </c>
      <c r="I3451" s="25">
        <v>-1416.08</v>
      </c>
      <c r="J3451" s="25">
        <v>83548.56</v>
      </c>
      <c r="K3451" s="41">
        <f t="shared" si="110"/>
        <v>2024</v>
      </c>
      <c r="L3451" s="42">
        <f t="shared" si="109"/>
        <v>359.99932207219882</v>
      </c>
      <c r="M3451" s="39">
        <f>(VLOOKUP(DATE(2005,12,1),IGPM!A:B,2,1)/VLOOKUP(DATE(YEAR(F3451),MONTH(F3451),1),IGPM!A:B,2,1))*H3451</f>
        <v>25047.024608076841</v>
      </c>
      <c r="N3451" s="26" t="s">
        <v>3513</v>
      </c>
      <c r="O3451" s="26" t="s">
        <v>3514</v>
      </c>
      <c r="P3451" s="25">
        <v>0</v>
      </c>
      <c r="Q3451" s="25">
        <v>84964.64</v>
      </c>
      <c r="R3451" s="25">
        <v>89536.79899374253</v>
      </c>
      <c r="S3451" s="25">
        <v>0</v>
      </c>
      <c r="T3451" s="27">
        <v>89536.79899374253</v>
      </c>
    </row>
    <row r="3452" spans="1:20">
      <c r="A3452" s="28" t="s">
        <v>4168</v>
      </c>
      <c r="B3452" s="22" t="s">
        <v>4163</v>
      </c>
      <c r="C3452" s="22" t="s">
        <v>32</v>
      </c>
      <c r="D3452" s="22" t="s">
        <v>105</v>
      </c>
      <c r="E3452" s="22" t="s">
        <v>26</v>
      </c>
      <c r="F3452" s="23">
        <v>45473</v>
      </c>
      <c r="G3452" s="24" t="s">
        <v>27</v>
      </c>
      <c r="H3452" s="25">
        <v>84964.64</v>
      </c>
      <c r="I3452" s="25">
        <v>-1416.08</v>
      </c>
      <c r="J3452" s="25">
        <v>83548.56</v>
      </c>
      <c r="K3452" s="41">
        <f t="shared" si="110"/>
        <v>2024</v>
      </c>
      <c r="L3452" s="42">
        <f t="shared" si="109"/>
        <v>359.99932207219882</v>
      </c>
      <c r="M3452" s="39">
        <f>(VLOOKUP(DATE(2005,12,1),IGPM!A:B,2,1)/VLOOKUP(DATE(YEAR(F3452),MONTH(F3452),1),IGPM!A:B,2,1))*H3452</f>
        <v>25047.024608076841</v>
      </c>
      <c r="N3452" s="26" t="s">
        <v>3513</v>
      </c>
      <c r="O3452" s="26" t="s">
        <v>3514</v>
      </c>
      <c r="P3452" s="25">
        <v>0</v>
      </c>
      <c r="Q3452" s="25">
        <v>84964.64</v>
      </c>
      <c r="R3452" s="25">
        <v>89536.79899374253</v>
      </c>
      <c r="S3452" s="25">
        <v>0</v>
      </c>
      <c r="T3452" s="27">
        <v>89536.79899374253</v>
      </c>
    </row>
    <row r="3453" spans="1:20">
      <c r="A3453" s="28" t="s">
        <v>4169</v>
      </c>
      <c r="B3453" s="22" t="s">
        <v>4163</v>
      </c>
      <c r="C3453" s="22" t="s">
        <v>32</v>
      </c>
      <c r="D3453" s="22" t="s">
        <v>105</v>
      </c>
      <c r="E3453" s="22" t="s">
        <v>26</v>
      </c>
      <c r="F3453" s="23">
        <v>45473</v>
      </c>
      <c r="G3453" s="24" t="s">
        <v>27</v>
      </c>
      <c r="H3453" s="25">
        <v>84964.64</v>
      </c>
      <c r="I3453" s="25">
        <v>-1416.08</v>
      </c>
      <c r="J3453" s="25">
        <v>83548.56</v>
      </c>
      <c r="K3453" s="41">
        <f t="shared" si="110"/>
        <v>2024</v>
      </c>
      <c r="L3453" s="42">
        <f t="shared" si="109"/>
        <v>359.99932207219882</v>
      </c>
      <c r="M3453" s="39">
        <f>(VLOOKUP(DATE(2005,12,1),IGPM!A:B,2,1)/VLOOKUP(DATE(YEAR(F3453),MONTH(F3453),1),IGPM!A:B,2,1))*H3453</f>
        <v>25047.024608076841</v>
      </c>
      <c r="N3453" s="26" t="s">
        <v>3513</v>
      </c>
      <c r="O3453" s="26" t="s">
        <v>3514</v>
      </c>
      <c r="P3453" s="25">
        <v>0</v>
      </c>
      <c r="Q3453" s="25">
        <v>84964.64</v>
      </c>
      <c r="R3453" s="25">
        <v>89536.79899374253</v>
      </c>
      <c r="S3453" s="25">
        <v>0</v>
      </c>
      <c r="T3453" s="27">
        <v>89536.79899374253</v>
      </c>
    </row>
    <row r="3454" spans="1:20">
      <c r="A3454" s="28" t="s">
        <v>4170</v>
      </c>
      <c r="B3454" s="22" t="s">
        <v>4163</v>
      </c>
      <c r="C3454" s="22" t="s">
        <v>32</v>
      </c>
      <c r="D3454" s="22" t="s">
        <v>105</v>
      </c>
      <c r="E3454" s="22" t="s">
        <v>26</v>
      </c>
      <c r="F3454" s="23">
        <v>45473</v>
      </c>
      <c r="G3454" s="24" t="s">
        <v>27</v>
      </c>
      <c r="H3454" s="25">
        <v>84964.64</v>
      </c>
      <c r="I3454" s="25">
        <v>-1416.08</v>
      </c>
      <c r="J3454" s="25">
        <v>83548.56</v>
      </c>
      <c r="K3454" s="41">
        <f t="shared" si="110"/>
        <v>2024</v>
      </c>
      <c r="L3454" s="42">
        <f t="shared" si="109"/>
        <v>359.99932207219882</v>
      </c>
      <c r="M3454" s="39">
        <f>(VLOOKUP(DATE(2005,12,1),IGPM!A:B,2,1)/VLOOKUP(DATE(YEAR(F3454),MONTH(F3454),1),IGPM!A:B,2,1))*H3454</f>
        <v>25047.024608076841</v>
      </c>
      <c r="N3454" s="26" t="s">
        <v>3513</v>
      </c>
      <c r="O3454" s="26" t="s">
        <v>3514</v>
      </c>
      <c r="P3454" s="25">
        <v>0</v>
      </c>
      <c r="Q3454" s="25">
        <v>84964.64</v>
      </c>
      <c r="R3454" s="25">
        <v>89536.79899374253</v>
      </c>
      <c r="S3454" s="25">
        <v>0</v>
      </c>
      <c r="T3454" s="27">
        <v>89536.79899374253</v>
      </c>
    </row>
    <row r="3455" spans="1:20">
      <c r="A3455" s="28" t="s">
        <v>4171</v>
      </c>
      <c r="B3455" s="22" t="s">
        <v>4163</v>
      </c>
      <c r="C3455" s="22" t="s">
        <v>32</v>
      </c>
      <c r="D3455" s="22" t="s">
        <v>105</v>
      </c>
      <c r="E3455" s="22" t="s">
        <v>26</v>
      </c>
      <c r="F3455" s="23">
        <v>45473</v>
      </c>
      <c r="G3455" s="24" t="s">
        <v>27</v>
      </c>
      <c r="H3455" s="25">
        <v>84964.64</v>
      </c>
      <c r="I3455" s="25">
        <v>-1416.08</v>
      </c>
      <c r="J3455" s="25">
        <v>83548.56</v>
      </c>
      <c r="K3455" s="41">
        <f t="shared" si="110"/>
        <v>2024</v>
      </c>
      <c r="L3455" s="42">
        <f t="shared" si="109"/>
        <v>359.99932207219882</v>
      </c>
      <c r="M3455" s="39">
        <f>(VLOOKUP(DATE(2005,12,1),IGPM!A:B,2,1)/VLOOKUP(DATE(YEAR(F3455),MONTH(F3455),1),IGPM!A:B,2,1))*H3455</f>
        <v>25047.024608076841</v>
      </c>
      <c r="N3455" s="26" t="s">
        <v>3513</v>
      </c>
      <c r="O3455" s="26" t="s">
        <v>3514</v>
      </c>
      <c r="P3455" s="25">
        <v>0</v>
      </c>
      <c r="Q3455" s="25">
        <v>84964.64</v>
      </c>
      <c r="R3455" s="25">
        <v>89536.79899374253</v>
      </c>
      <c r="S3455" s="25">
        <v>0</v>
      </c>
      <c r="T3455" s="27">
        <v>89536.79899374253</v>
      </c>
    </row>
    <row r="3456" spans="1:20">
      <c r="A3456" s="28" t="s">
        <v>4172</v>
      </c>
      <c r="B3456" s="22" t="s">
        <v>4163</v>
      </c>
      <c r="C3456" s="22" t="s">
        <v>32</v>
      </c>
      <c r="D3456" s="22" t="s">
        <v>105</v>
      </c>
      <c r="E3456" s="22" t="s">
        <v>26</v>
      </c>
      <c r="F3456" s="23">
        <v>45473</v>
      </c>
      <c r="G3456" s="24" t="s">
        <v>27</v>
      </c>
      <c r="H3456" s="25">
        <v>84964.64</v>
      </c>
      <c r="I3456" s="25">
        <v>-1416.08</v>
      </c>
      <c r="J3456" s="25">
        <v>83548.56</v>
      </c>
      <c r="K3456" s="41">
        <f t="shared" si="110"/>
        <v>2024</v>
      </c>
      <c r="L3456" s="42">
        <f t="shared" si="109"/>
        <v>359.99932207219882</v>
      </c>
      <c r="M3456" s="39">
        <f>(VLOOKUP(DATE(2005,12,1),IGPM!A:B,2,1)/VLOOKUP(DATE(YEAR(F3456),MONTH(F3456),1),IGPM!A:B,2,1))*H3456</f>
        <v>25047.024608076841</v>
      </c>
      <c r="N3456" s="26" t="s">
        <v>3513</v>
      </c>
      <c r="O3456" s="26" t="s">
        <v>3514</v>
      </c>
      <c r="P3456" s="25">
        <v>0</v>
      </c>
      <c r="Q3456" s="25">
        <v>84964.64</v>
      </c>
      <c r="R3456" s="25">
        <v>89536.79899374253</v>
      </c>
      <c r="S3456" s="25">
        <v>0</v>
      </c>
      <c r="T3456" s="27">
        <v>89536.79899374253</v>
      </c>
    </row>
    <row r="3457" spans="1:20">
      <c r="A3457" s="28" t="s">
        <v>4173</v>
      </c>
      <c r="B3457" s="22" t="s">
        <v>4163</v>
      </c>
      <c r="C3457" s="22" t="s">
        <v>32</v>
      </c>
      <c r="D3457" s="22" t="s">
        <v>105</v>
      </c>
      <c r="E3457" s="22" t="s">
        <v>26</v>
      </c>
      <c r="F3457" s="23">
        <v>45473</v>
      </c>
      <c r="G3457" s="24" t="s">
        <v>27</v>
      </c>
      <c r="H3457" s="25">
        <v>84964.64</v>
      </c>
      <c r="I3457" s="25">
        <v>-1416.08</v>
      </c>
      <c r="J3457" s="25">
        <v>83548.56</v>
      </c>
      <c r="K3457" s="41">
        <f t="shared" si="110"/>
        <v>2024</v>
      </c>
      <c r="L3457" s="42">
        <f t="shared" si="109"/>
        <v>359.99932207219882</v>
      </c>
      <c r="M3457" s="39">
        <f>(VLOOKUP(DATE(2005,12,1),IGPM!A:B,2,1)/VLOOKUP(DATE(YEAR(F3457),MONTH(F3457),1),IGPM!A:B,2,1))*H3457</f>
        <v>25047.024608076841</v>
      </c>
      <c r="N3457" s="26" t="s">
        <v>3513</v>
      </c>
      <c r="O3457" s="26" t="s">
        <v>3514</v>
      </c>
      <c r="P3457" s="25">
        <v>0</v>
      </c>
      <c r="Q3457" s="25">
        <v>84964.64</v>
      </c>
      <c r="R3457" s="25">
        <v>89536.79899374253</v>
      </c>
      <c r="S3457" s="25">
        <v>0</v>
      </c>
      <c r="T3457" s="27">
        <v>89536.79899374253</v>
      </c>
    </row>
    <row r="3458" spans="1:20">
      <c r="A3458" s="28" t="s">
        <v>4174</v>
      </c>
      <c r="B3458" s="22" t="s">
        <v>4175</v>
      </c>
      <c r="C3458" s="22" t="s">
        <v>32</v>
      </c>
      <c r="D3458" s="22" t="s">
        <v>105</v>
      </c>
      <c r="E3458" s="22" t="s">
        <v>26</v>
      </c>
      <c r="F3458" s="23">
        <v>45473</v>
      </c>
      <c r="G3458" s="24" t="s">
        <v>27</v>
      </c>
      <c r="H3458" s="25">
        <v>42556.86</v>
      </c>
      <c r="I3458" s="25">
        <v>-709.28</v>
      </c>
      <c r="J3458" s="25">
        <v>41847.58</v>
      </c>
      <c r="K3458" s="41">
        <f t="shared" si="110"/>
        <v>2024</v>
      </c>
      <c r="L3458" s="42">
        <f t="shared" si="109"/>
        <v>360.00050755695975</v>
      </c>
      <c r="M3458" s="39">
        <f>(VLOOKUP(DATE(2005,12,1),IGPM!A:B,2,1)/VLOOKUP(DATE(YEAR(F3458),MONTH(F3458),1),IGPM!A:B,2,1))*H3458</f>
        <v>12545.486212411199</v>
      </c>
      <c r="N3458" s="26" t="s">
        <v>3513</v>
      </c>
      <c r="O3458" s="26" t="s">
        <v>3514</v>
      </c>
      <c r="P3458" s="25">
        <v>0</v>
      </c>
      <c r="Q3458" s="25">
        <v>42556.86</v>
      </c>
      <c r="R3458" s="25">
        <v>44846.950680010435</v>
      </c>
      <c r="S3458" s="25">
        <v>0</v>
      </c>
      <c r="T3458" s="27">
        <v>44846.950680010435</v>
      </c>
    </row>
    <row r="3459" spans="1:20">
      <c r="A3459" s="28" t="s">
        <v>4176</v>
      </c>
      <c r="B3459" s="22" t="s">
        <v>4175</v>
      </c>
      <c r="C3459" s="22" t="s">
        <v>32</v>
      </c>
      <c r="D3459" s="22" t="s">
        <v>105</v>
      </c>
      <c r="E3459" s="22" t="s">
        <v>26</v>
      </c>
      <c r="F3459" s="23">
        <v>45473</v>
      </c>
      <c r="G3459" s="24" t="s">
        <v>27</v>
      </c>
      <c r="H3459" s="25">
        <v>41305.19</v>
      </c>
      <c r="I3459" s="25">
        <v>-688.42</v>
      </c>
      <c r="J3459" s="25">
        <v>40616.770000000004</v>
      </c>
      <c r="K3459" s="41">
        <f t="shared" si="110"/>
        <v>2024</v>
      </c>
      <c r="L3459" s="42">
        <f t="shared" ref="L3459:L3522" si="111">IFERROR((DATEDIF(F3459,DATE(2024,12,31),"M")*H3459)/(H3459-J3459),12*_xlfn.NUMBERVALUE(LEFT(G3459,3)))</f>
        <v>359.99991284390438</v>
      </c>
      <c r="M3459" s="39">
        <f>(VLOOKUP(DATE(2005,12,1),IGPM!A:B,2,1)/VLOOKUP(DATE(YEAR(F3459),MONTH(F3459),1),IGPM!A:B,2,1))*H3459</f>
        <v>12176.502017442663</v>
      </c>
      <c r="N3459" s="26" t="s">
        <v>3513</v>
      </c>
      <c r="O3459" s="26" t="s">
        <v>3514</v>
      </c>
      <c r="P3459" s="25">
        <v>0</v>
      </c>
      <c r="Q3459" s="25">
        <v>41305.19</v>
      </c>
      <c r="R3459" s="25">
        <v>43527.925198392462</v>
      </c>
      <c r="S3459" s="25">
        <v>0</v>
      </c>
      <c r="T3459" s="27">
        <v>43527.925198392462</v>
      </c>
    </row>
    <row r="3460" spans="1:20">
      <c r="A3460" s="28" t="s">
        <v>4177</v>
      </c>
      <c r="B3460" s="22" t="s">
        <v>4175</v>
      </c>
      <c r="C3460" s="22" t="s">
        <v>32</v>
      </c>
      <c r="D3460" s="22" t="s">
        <v>105</v>
      </c>
      <c r="E3460" s="22" t="s">
        <v>26</v>
      </c>
      <c r="F3460" s="23">
        <v>45473</v>
      </c>
      <c r="G3460" s="24" t="s">
        <v>27</v>
      </c>
      <c r="H3460" s="25">
        <v>41305.18</v>
      </c>
      <c r="I3460" s="25">
        <v>-688.42</v>
      </c>
      <c r="J3460" s="25">
        <v>40616.76</v>
      </c>
      <c r="K3460" s="41">
        <f t="shared" si="110"/>
        <v>2024</v>
      </c>
      <c r="L3460" s="42">
        <f t="shared" si="111"/>
        <v>359.9998256878078</v>
      </c>
      <c r="M3460" s="39">
        <f>(VLOOKUP(DATE(2005,12,1),IGPM!A:B,2,1)/VLOOKUP(DATE(YEAR(F3460),MONTH(F3460),1),IGPM!A:B,2,1))*H3460</f>
        <v>12176.499069507543</v>
      </c>
      <c r="N3460" s="26" t="s">
        <v>3513</v>
      </c>
      <c r="O3460" s="26" t="s">
        <v>3514</v>
      </c>
      <c r="P3460" s="25">
        <v>0</v>
      </c>
      <c r="Q3460" s="25">
        <v>41305.18</v>
      </c>
      <c r="R3460" s="25">
        <v>43527.914660267539</v>
      </c>
      <c r="S3460" s="25">
        <v>0</v>
      </c>
      <c r="T3460" s="27">
        <v>43527.914660267539</v>
      </c>
    </row>
    <row r="3461" spans="1:20">
      <c r="A3461" s="28" t="s">
        <v>4178</v>
      </c>
      <c r="B3461" s="22" t="s">
        <v>4179</v>
      </c>
      <c r="C3461" s="22" t="s">
        <v>91</v>
      </c>
      <c r="D3461" s="22" t="s">
        <v>105</v>
      </c>
      <c r="E3461" s="22" t="s">
        <v>26</v>
      </c>
      <c r="F3461" s="23">
        <v>45473</v>
      </c>
      <c r="G3461" s="24" t="s">
        <v>27</v>
      </c>
      <c r="H3461" s="25">
        <v>799746.31</v>
      </c>
      <c r="I3461" s="25">
        <v>-13329.11</v>
      </c>
      <c r="J3461" s="25">
        <v>786417.20000000007</v>
      </c>
      <c r="K3461" s="41">
        <f t="shared" ref="K3461:K3524" si="112">YEAR(F3461)</f>
        <v>2024</v>
      </c>
      <c r="L3461" s="42">
        <f t="shared" si="111"/>
        <v>359.9998694586514</v>
      </c>
      <c r="M3461" s="39">
        <f>(VLOOKUP(DATE(2005,12,1),IGPM!A:B,2,1)/VLOOKUP(DATE(YEAR(F3461),MONTH(F3461),1),IGPM!A:B,2,1))*H3461</f>
        <v>235760.0233083863</v>
      </c>
      <c r="N3461" s="26" t="s">
        <v>3513</v>
      </c>
      <c r="O3461" s="26" t="s">
        <v>3514</v>
      </c>
      <c r="P3461" s="25">
        <v>0</v>
      </c>
      <c r="Q3461" s="25">
        <v>799746.31</v>
      </c>
      <c r="R3461" s="25">
        <v>842782.65175321524</v>
      </c>
      <c r="S3461" s="25">
        <v>0</v>
      </c>
      <c r="T3461" s="27">
        <v>842782.65175321524</v>
      </c>
    </row>
    <row r="3462" spans="1:20">
      <c r="A3462" s="28" t="s">
        <v>4180</v>
      </c>
      <c r="B3462" s="22" t="s">
        <v>4179</v>
      </c>
      <c r="C3462" s="22" t="s">
        <v>91</v>
      </c>
      <c r="D3462" s="22" t="s">
        <v>105</v>
      </c>
      <c r="E3462" s="22" t="s">
        <v>26</v>
      </c>
      <c r="F3462" s="23">
        <v>45473</v>
      </c>
      <c r="G3462" s="24" t="s">
        <v>27</v>
      </c>
      <c r="H3462" s="25">
        <v>66747.61</v>
      </c>
      <c r="I3462" s="25">
        <v>-1112.46</v>
      </c>
      <c r="J3462" s="25">
        <v>65635.149999999994</v>
      </c>
      <c r="K3462" s="41">
        <f t="shared" si="112"/>
        <v>2024</v>
      </c>
      <c r="L3462" s="42">
        <f t="shared" si="111"/>
        <v>360.00005393452142</v>
      </c>
      <c r="M3462" s="39">
        <f>(VLOOKUP(DATE(2005,12,1),IGPM!A:B,2,1)/VLOOKUP(DATE(YEAR(F3462),MONTH(F3462),1),IGPM!A:B,2,1))*H3462</f>
        <v>19676.762359027423</v>
      </c>
      <c r="N3462" s="26" t="s">
        <v>3513</v>
      </c>
      <c r="O3462" s="26" t="s">
        <v>3514</v>
      </c>
      <c r="P3462" s="25">
        <v>0</v>
      </c>
      <c r="Q3462" s="25">
        <v>66747.61</v>
      </c>
      <c r="R3462" s="25">
        <v>70339.465216150129</v>
      </c>
      <c r="S3462" s="25">
        <v>0</v>
      </c>
      <c r="T3462" s="27">
        <v>70339.465216150129</v>
      </c>
    </row>
    <row r="3463" spans="1:20">
      <c r="A3463" s="28" t="s">
        <v>4181</v>
      </c>
      <c r="B3463" s="22" t="s">
        <v>4182</v>
      </c>
      <c r="C3463" s="22" t="s">
        <v>3861</v>
      </c>
      <c r="D3463" s="22" t="s">
        <v>25</v>
      </c>
      <c r="E3463" s="22" t="s">
        <v>26</v>
      </c>
      <c r="F3463" s="23">
        <v>45473</v>
      </c>
      <c r="G3463" s="24" t="s">
        <v>27</v>
      </c>
      <c r="H3463" s="25">
        <v>454900.74</v>
      </c>
      <c r="I3463" s="25">
        <v>-7581.68</v>
      </c>
      <c r="J3463" s="25">
        <v>447319.06</v>
      </c>
      <c r="K3463" s="41">
        <f t="shared" si="112"/>
        <v>2024</v>
      </c>
      <c r="L3463" s="42">
        <f t="shared" si="111"/>
        <v>359.99995251712056</v>
      </c>
      <c r="M3463" s="39">
        <f>(VLOOKUP(DATE(2005,12,1),IGPM!A:B,2,1)/VLOOKUP(DATE(YEAR(F3463),MONTH(F3463),1),IGPM!A:B,2,1))*H3463</f>
        <v>134101.78668458274</v>
      </c>
      <c r="N3463" s="26" t="s">
        <v>3513</v>
      </c>
      <c r="O3463" s="26" t="s">
        <v>3514</v>
      </c>
      <c r="P3463" s="25">
        <v>0</v>
      </c>
      <c r="Q3463" s="25">
        <v>454900.74</v>
      </c>
      <c r="R3463" s="25">
        <v>479380.08234348695</v>
      </c>
      <c r="S3463" s="25">
        <v>0</v>
      </c>
      <c r="T3463" s="27">
        <v>479380.08234348695</v>
      </c>
    </row>
    <row r="3464" spans="1:20">
      <c r="A3464" s="28" t="s">
        <v>4183</v>
      </c>
      <c r="B3464" s="22" t="s">
        <v>4182</v>
      </c>
      <c r="C3464" s="22" t="s">
        <v>3861</v>
      </c>
      <c r="D3464" s="22" t="s">
        <v>25</v>
      </c>
      <c r="E3464" s="22" t="s">
        <v>26</v>
      </c>
      <c r="F3464" s="23">
        <v>45473</v>
      </c>
      <c r="G3464" s="24" t="s">
        <v>27</v>
      </c>
      <c r="H3464" s="25">
        <v>454900.74</v>
      </c>
      <c r="I3464" s="25">
        <v>-7581.68</v>
      </c>
      <c r="J3464" s="25">
        <v>447319.06</v>
      </c>
      <c r="K3464" s="41">
        <f t="shared" si="112"/>
        <v>2024</v>
      </c>
      <c r="L3464" s="42">
        <f t="shared" si="111"/>
        <v>359.99995251712056</v>
      </c>
      <c r="M3464" s="39">
        <f>(VLOOKUP(DATE(2005,12,1),IGPM!A:B,2,1)/VLOOKUP(DATE(YEAR(F3464),MONTH(F3464),1),IGPM!A:B,2,1))*H3464</f>
        <v>134101.78668458274</v>
      </c>
      <c r="N3464" s="26" t="s">
        <v>3513</v>
      </c>
      <c r="O3464" s="26" t="s">
        <v>3514</v>
      </c>
      <c r="P3464" s="25">
        <v>0</v>
      </c>
      <c r="Q3464" s="25">
        <v>454900.74</v>
      </c>
      <c r="R3464" s="25">
        <v>479380.08234348695</v>
      </c>
      <c r="S3464" s="25">
        <v>0</v>
      </c>
      <c r="T3464" s="27">
        <v>479380.08234348695</v>
      </c>
    </row>
    <row r="3465" spans="1:20">
      <c r="A3465" s="28" t="s">
        <v>4184</v>
      </c>
      <c r="B3465" s="22" t="s">
        <v>4182</v>
      </c>
      <c r="C3465" s="22" t="s">
        <v>3861</v>
      </c>
      <c r="D3465" s="22" t="s">
        <v>25</v>
      </c>
      <c r="E3465" s="22" t="s">
        <v>26</v>
      </c>
      <c r="F3465" s="23">
        <v>45473</v>
      </c>
      <c r="G3465" s="24" t="s">
        <v>27</v>
      </c>
      <c r="H3465" s="25">
        <v>454900.74</v>
      </c>
      <c r="I3465" s="25">
        <v>-7581.68</v>
      </c>
      <c r="J3465" s="25">
        <v>447319.06</v>
      </c>
      <c r="K3465" s="41">
        <f t="shared" si="112"/>
        <v>2024</v>
      </c>
      <c r="L3465" s="42">
        <f t="shared" si="111"/>
        <v>359.99995251712056</v>
      </c>
      <c r="M3465" s="39">
        <f>(VLOOKUP(DATE(2005,12,1),IGPM!A:B,2,1)/VLOOKUP(DATE(YEAR(F3465),MONTH(F3465),1),IGPM!A:B,2,1))*H3465</f>
        <v>134101.78668458274</v>
      </c>
      <c r="N3465" s="26" t="s">
        <v>3513</v>
      </c>
      <c r="O3465" s="26" t="s">
        <v>3514</v>
      </c>
      <c r="P3465" s="25">
        <v>0</v>
      </c>
      <c r="Q3465" s="25">
        <v>454900.74</v>
      </c>
      <c r="R3465" s="25">
        <v>479380.08234348695</v>
      </c>
      <c r="S3465" s="25">
        <v>0</v>
      </c>
      <c r="T3465" s="27">
        <v>479380.08234348695</v>
      </c>
    </row>
    <row r="3466" spans="1:20">
      <c r="A3466" s="28" t="s">
        <v>4185</v>
      </c>
      <c r="B3466" s="22" t="s">
        <v>4182</v>
      </c>
      <c r="C3466" s="22" t="s">
        <v>3861</v>
      </c>
      <c r="D3466" s="22" t="s">
        <v>25</v>
      </c>
      <c r="E3466" s="22" t="s">
        <v>26</v>
      </c>
      <c r="F3466" s="23">
        <v>45473</v>
      </c>
      <c r="G3466" s="24" t="s">
        <v>27</v>
      </c>
      <c r="H3466" s="25">
        <v>454900.74</v>
      </c>
      <c r="I3466" s="25">
        <v>-7581.68</v>
      </c>
      <c r="J3466" s="25">
        <v>447319.06</v>
      </c>
      <c r="K3466" s="41">
        <f t="shared" si="112"/>
        <v>2024</v>
      </c>
      <c r="L3466" s="42">
        <f t="shared" si="111"/>
        <v>359.99995251712056</v>
      </c>
      <c r="M3466" s="39">
        <f>(VLOOKUP(DATE(2005,12,1),IGPM!A:B,2,1)/VLOOKUP(DATE(YEAR(F3466),MONTH(F3466),1),IGPM!A:B,2,1))*H3466</f>
        <v>134101.78668458274</v>
      </c>
      <c r="N3466" s="26" t="s">
        <v>3513</v>
      </c>
      <c r="O3466" s="26" t="s">
        <v>3514</v>
      </c>
      <c r="P3466" s="25">
        <v>0</v>
      </c>
      <c r="Q3466" s="25">
        <v>454900.74</v>
      </c>
      <c r="R3466" s="25">
        <v>479380.08234348695</v>
      </c>
      <c r="S3466" s="25">
        <v>0</v>
      </c>
      <c r="T3466" s="27">
        <v>479380.08234348695</v>
      </c>
    </row>
    <row r="3467" spans="1:20">
      <c r="A3467" s="28" t="s">
        <v>4186</v>
      </c>
      <c r="B3467" s="22" t="s">
        <v>4182</v>
      </c>
      <c r="C3467" s="22" t="s">
        <v>3861</v>
      </c>
      <c r="D3467" s="22" t="s">
        <v>25</v>
      </c>
      <c r="E3467" s="22" t="s">
        <v>26</v>
      </c>
      <c r="F3467" s="23">
        <v>45473</v>
      </c>
      <c r="G3467" s="24" t="s">
        <v>27</v>
      </c>
      <c r="H3467" s="25">
        <v>454900.74</v>
      </c>
      <c r="I3467" s="25">
        <v>-7581.68</v>
      </c>
      <c r="J3467" s="25">
        <v>447319.06</v>
      </c>
      <c r="K3467" s="41">
        <f t="shared" si="112"/>
        <v>2024</v>
      </c>
      <c r="L3467" s="42">
        <f t="shared" si="111"/>
        <v>359.99995251712056</v>
      </c>
      <c r="M3467" s="39">
        <f>(VLOOKUP(DATE(2005,12,1),IGPM!A:B,2,1)/VLOOKUP(DATE(YEAR(F3467),MONTH(F3467),1),IGPM!A:B,2,1))*H3467</f>
        <v>134101.78668458274</v>
      </c>
      <c r="N3467" s="26" t="s">
        <v>3513</v>
      </c>
      <c r="O3467" s="26" t="s">
        <v>3514</v>
      </c>
      <c r="P3467" s="25">
        <v>0</v>
      </c>
      <c r="Q3467" s="25">
        <v>454900.74</v>
      </c>
      <c r="R3467" s="25">
        <v>479380.08234348695</v>
      </c>
      <c r="S3467" s="25">
        <v>0</v>
      </c>
      <c r="T3467" s="27">
        <v>479380.08234348695</v>
      </c>
    </row>
    <row r="3468" spans="1:20">
      <c r="A3468" s="28" t="s">
        <v>4187</v>
      </c>
      <c r="B3468" s="22" t="s">
        <v>4182</v>
      </c>
      <c r="C3468" s="22" t="s">
        <v>3861</v>
      </c>
      <c r="D3468" s="22" t="s">
        <v>25</v>
      </c>
      <c r="E3468" s="22" t="s">
        <v>26</v>
      </c>
      <c r="F3468" s="23">
        <v>45473</v>
      </c>
      <c r="G3468" s="24" t="s">
        <v>27</v>
      </c>
      <c r="H3468" s="25">
        <v>454900.74</v>
      </c>
      <c r="I3468" s="25">
        <v>-7581.68</v>
      </c>
      <c r="J3468" s="25">
        <v>447319.06</v>
      </c>
      <c r="K3468" s="41">
        <f t="shared" si="112"/>
        <v>2024</v>
      </c>
      <c r="L3468" s="42">
        <f t="shared" si="111"/>
        <v>359.99995251712056</v>
      </c>
      <c r="M3468" s="39">
        <f>(VLOOKUP(DATE(2005,12,1),IGPM!A:B,2,1)/VLOOKUP(DATE(YEAR(F3468),MONTH(F3468),1),IGPM!A:B,2,1))*H3468</f>
        <v>134101.78668458274</v>
      </c>
      <c r="N3468" s="26" t="s">
        <v>3513</v>
      </c>
      <c r="O3468" s="26" t="s">
        <v>3514</v>
      </c>
      <c r="P3468" s="25">
        <v>0</v>
      </c>
      <c r="Q3468" s="25">
        <v>454900.74</v>
      </c>
      <c r="R3468" s="25">
        <v>479380.08234348695</v>
      </c>
      <c r="S3468" s="25">
        <v>0</v>
      </c>
      <c r="T3468" s="27">
        <v>479380.08234348695</v>
      </c>
    </row>
    <row r="3469" spans="1:20">
      <c r="A3469" s="28" t="s">
        <v>4188</v>
      </c>
      <c r="B3469" s="22" t="s">
        <v>4182</v>
      </c>
      <c r="C3469" s="22" t="s">
        <v>3861</v>
      </c>
      <c r="D3469" s="22" t="s">
        <v>25</v>
      </c>
      <c r="E3469" s="22" t="s">
        <v>26</v>
      </c>
      <c r="F3469" s="23">
        <v>45473</v>
      </c>
      <c r="G3469" s="24" t="s">
        <v>27</v>
      </c>
      <c r="H3469" s="25">
        <v>454900.74</v>
      </c>
      <c r="I3469" s="25">
        <v>-7581.68</v>
      </c>
      <c r="J3469" s="25">
        <v>447319.06</v>
      </c>
      <c r="K3469" s="41">
        <f t="shared" si="112"/>
        <v>2024</v>
      </c>
      <c r="L3469" s="42">
        <f t="shared" si="111"/>
        <v>359.99995251712056</v>
      </c>
      <c r="M3469" s="39">
        <f>(VLOOKUP(DATE(2005,12,1),IGPM!A:B,2,1)/VLOOKUP(DATE(YEAR(F3469),MONTH(F3469),1),IGPM!A:B,2,1))*H3469</f>
        <v>134101.78668458274</v>
      </c>
      <c r="N3469" s="26" t="s">
        <v>3513</v>
      </c>
      <c r="O3469" s="26" t="s">
        <v>3514</v>
      </c>
      <c r="P3469" s="25">
        <v>0</v>
      </c>
      <c r="Q3469" s="25">
        <v>454900.74</v>
      </c>
      <c r="R3469" s="25">
        <v>479380.08234348695</v>
      </c>
      <c r="S3469" s="25">
        <v>0</v>
      </c>
      <c r="T3469" s="27">
        <v>479380.08234348695</v>
      </c>
    </row>
    <row r="3470" spans="1:20">
      <c r="A3470" s="28" t="s">
        <v>4189</v>
      </c>
      <c r="B3470" s="22" t="s">
        <v>4182</v>
      </c>
      <c r="C3470" s="22" t="s">
        <v>3861</v>
      </c>
      <c r="D3470" s="22" t="s">
        <v>25</v>
      </c>
      <c r="E3470" s="22" t="s">
        <v>26</v>
      </c>
      <c r="F3470" s="23">
        <v>45473</v>
      </c>
      <c r="G3470" s="24" t="s">
        <v>27</v>
      </c>
      <c r="H3470" s="25">
        <v>454900.74</v>
      </c>
      <c r="I3470" s="25">
        <v>-7581.68</v>
      </c>
      <c r="J3470" s="25">
        <v>447319.06</v>
      </c>
      <c r="K3470" s="41">
        <f t="shared" si="112"/>
        <v>2024</v>
      </c>
      <c r="L3470" s="42">
        <f t="shared" si="111"/>
        <v>359.99995251712056</v>
      </c>
      <c r="M3470" s="39">
        <f>(VLOOKUP(DATE(2005,12,1),IGPM!A:B,2,1)/VLOOKUP(DATE(YEAR(F3470),MONTH(F3470),1),IGPM!A:B,2,1))*H3470</f>
        <v>134101.78668458274</v>
      </c>
      <c r="N3470" s="26" t="s">
        <v>3513</v>
      </c>
      <c r="O3470" s="26" t="s">
        <v>3514</v>
      </c>
      <c r="P3470" s="25">
        <v>0</v>
      </c>
      <c r="Q3470" s="25">
        <v>454900.74</v>
      </c>
      <c r="R3470" s="25">
        <v>479380.08234348695</v>
      </c>
      <c r="S3470" s="25">
        <v>0</v>
      </c>
      <c r="T3470" s="27">
        <v>479380.08234348695</v>
      </c>
    </row>
    <row r="3471" spans="1:20">
      <c r="A3471" s="28" t="s">
        <v>4190</v>
      </c>
      <c r="B3471" s="22" t="s">
        <v>4182</v>
      </c>
      <c r="C3471" s="22" t="s">
        <v>3861</v>
      </c>
      <c r="D3471" s="22" t="s">
        <v>25</v>
      </c>
      <c r="E3471" s="22" t="s">
        <v>26</v>
      </c>
      <c r="F3471" s="23">
        <v>45473</v>
      </c>
      <c r="G3471" s="24" t="s">
        <v>27</v>
      </c>
      <c r="H3471" s="25">
        <v>454900.74</v>
      </c>
      <c r="I3471" s="25">
        <v>-7581.68</v>
      </c>
      <c r="J3471" s="25">
        <v>447319.06</v>
      </c>
      <c r="K3471" s="41">
        <f t="shared" si="112"/>
        <v>2024</v>
      </c>
      <c r="L3471" s="42">
        <f t="shared" si="111"/>
        <v>359.99995251712056</v>
      </c>
      <c r="M3471" s="39">
        <f>(VLOOKUP(DATE(2005,12,1),IGPM!A:B,2,1)/VLOOKUP(DATE(YEAR(F3471),MONTH(F3471),1),IGPM!A:B,2,1))*H3471</f>
        <v>134101.78668458274</v>
      </c>
      <c r="N3471" s="26" t="s">
        <v>3513</v>
      </c>
      <c r="O3471" s="26" t="s">
        <v>3514</v>
      </c>
      <c r="P3471" s="25">
        <v>0</v>
      </c>
      <c r="Q3471" s="25">
        <v>454900.74</v>
      </c>
      <c r="R3471" s="25">
        <v>479380.08234348695</v>
      </c>
      <c r="S3471" s="25">
        <v>0</v>
      </c>
      <c r="T3471" s="27">
        <v>479380.08234348695</v>
      </c>
    </row>
    <row r="3472" spans="1:20">
      <c r="A3472" s="28" t="s">
        <v>4191</v>
      </c>
      <c r="B3472" s="22" t="s">
        <v>4182</v>
      </c>
      <c r="C3472" s="22" t="s">
        <v>3861</v>
      </c>
      <c r="D3472" s="22" t="s">
        <v>25</v>
      </c>
      <c r="E3472" s="22" t="s">
        <v>26</v>
      </c>
      <c r="F3472" s="23">
        <v>45473</v>
      </c>
      <c r="G3472" s="24" t="s">
        <v>27</v>
      </c>
      <c r="H3472" s="25">
        <v>454900.74</v>
      </c>
      <c r="I3472" s="25">
        <v>-7581.68</v>
      </c>
      <c r="J3472" s="25">
        <v>447319.06</v>
      </c>
      <c r="K3472" s="41">
        <f t="shared" si="112"/>
        <v>2024</v>
      </c>
      <c r="L3472" s="42">
        <f t="shared" si="111"/>
        <v>359.99995251712056</v>
      </c>
      <c r="M3472" s="39">
        <f>(VLOOKUP(DATE(2005,12,1),IGPM!A:B,2,1)/VLOOKUP(DATE(YEAR(F3472),MONTH(F3472),1),IGPM!A:B,2,1))*H3472</f>
        <v>134101.78668458274</v>
      </c>
      <c r="N3472" s="26" t="s">
        <v>3513</v>
      </c>
      <c r="O3472" s="26" t="s">
        <v>3514</v>
      </c>
      <c r="P3472" s="25">
        <v>0</v>
      </c>
      <c r="Q3472" s="25">
        <v>454900.74</v>
      </c>
      <c r="R3472" s="25">
        <v>479380.08234348695</v>
      </c>
      <c r="S3472" s="25">
        <v>0</v>
      </c>
      <c r="T3472" s="27">
        <v>479380.08234348695</v>
      </c>
    </row>
    <row r="3473" spans="1:20">
      <c r="A3473" s="28" t="s">
        <v>4192</v>
      </c>
      <c r="B3473" s="22" t="s">
        <v>4182</v>
      </c>
      <c r="C3473" s="22" t="s">
        <v>3861</v>
      </c>
      <c r="D3473" s="22" t="s">
        <v>25</v>
      </c>
      <c r="E3473" s="22" t="s">
        <v>26</v>
      </c>
      <c r="F3473" s="23">
        <v>45473</v>
      </c>
      <c r="G3473" s="24" t="s">
        <v>27</v>
      </c>
      <c r="H3473" s="25">
        <v>454900.74</v>
      </c>
      <c r="I3473" s="25">
        <v>-7581.68</v>
      </c>
      <c r="J3473" s="25">
        <v>447319.06</v>
      </c>
      <c r="K3473" s="41">
        <f t="shared" si="112"/>
        <v>2024</v>
      </c>
      <c r="L3473" s="42">
        <f t="shared" si="111"/>
        <v>359.99995251712056</v>
      </c>
      <c r="M3473" s="39">
        <f>(VLOOKUP(DATE(2005,12,1),IGPM!A:B,2,1)/VLOOKUP(DATE(YEAR(F3473),MONTH(F3473),1),IGPM!A:B,2,1))*H3473</f>
        <v>134101.78668458274</v>
      </c>
      <c r="N3473" s="26" t="s">
        <v>3513</v>
      </c>
      <c r="O3473" s="26" t="s">
        <v>3514</v>
      </c>
      <c r="P3473" s="25">
        <v>0</v>
      </c>
      <c r="Q3473" s="25">
        <v>454900.74</v>
      </c>
      <c r="R3473" s="25">
        <v>479380.08234348695</v>
      </c>
      <c r="S3473" s="25">
        <v>0</v>
      </c>
      <c r="T3473" s="27">
        <v>479380.08234348695</v>
      </c>
    </row>
    <row r="3474" spans="1:20">
      <c r="A3474" s="28" t="s">
        <v>4193</v>
      </c>
      <c r="B3474" s="22" t="s">
        <v>4182</v>
      </c>
      <c r="C3474" s="22" t="s">
        <v>3861</v>
      </c>
      <c r="D3474" s="22" t="s">
        <v>25</v>
      </c>
      <c r="E3474" s="22" t="s">
        <v>26</v>
      </c>
      <c r="F3474" s="23">
        <v>45473</v>
      </c>
      <c r="G3474" s="24" t="s">
        <v>27</v>
      </c>
      <c r="H3474" s="25">
        <v>454900.79</v>
      </c>
      <c r="I3474" s="25">
        <v>-7581.68</v>
      </c>
      <c r="J3474" s="25">
        <v>447319.11</v>
      </c>
      <c r="K3474" s="41">
        <f t="shared" si="112"/>
        <v>2024</v>
      </c>
      <c r="L3474" s="42">
        <f t="shared" si="111"/>
        <v>359.99999208618698</v>
      </c>
      <c r="M3474" s="39">
        <f>(VLOOKUP(DATE(2005,12,1),IGPM!A:B,2,1)/VLOOKUP(DATE(YEAR(F3474),MONTH(F3474),1),IGPM!A:B,2,1))*H3474</f>
        <v>134101.8014242583</v>
      </c>
      <c r="N3474" s="26" t="s">
        <v>3513</v>
      </c>
      <c r="O3474" s="26" t="s">
        <v>3514</v>
      </c>
      <c r="P3474" s="25">
        <v>0</v>
      </c>
      <c r="Q3474" s="25">
        <v>454900.79</v>
      </c>
      <c r="R3474" s="25">
        <v>479380.13503411156</v>
      </c>
      <c r="S3474" s="25">
        <v>0</v>
      </c>
      <c r="T3474" s="27">
        <v>479380.13503411156</v>
      </c>
    </row>
    <row r="3475" spans="1:20">
      <c r="A3475" s="28" t="s">
        <v>4194</v>
      </c>
      <c r="B3475" s="22" t="s">
        <v>4182</v>
      </c>
      <c r="C3475" s="22" t="s">
        <v>3861</v>
      </c>
      <c r="D3475" s="22" t="s">
        <v>25</v>
      </c>
      <c r="E3475" s="22" t="s">
        <v>26</v>
      </c>
      <c r="F3475" s="23">
        <v>45473</v>
      </c>
      <c r="G3475" s="24" t="s">
        <v>27</v>
      </c>
      <c r="H3475" s="25">
        <v>454900.74</v>
      </c>
      <c r="I3475" s="25">
        <v>-7581.68</v>
      </c>
      <c r="J3475" s="25">
        <v>447319.06</v>
      </c>
      <c r="K3475" s="41">
        <f t="shared" si="112"/>
        <v>2024</v>
      </c>
      <c r="L3475" s="42">
        <f t="shared" si="111"/>
        <v>359.99995251712056</v>
      </c>
      <c r="M3475" s="39">
        <f>(VLOOKUP(DATE(2005,12,1),IGPM!A:B,2,1)/VLOOKUP(DATE(YEAR(F3475),MONTH(F3475),1),IGPM!A:B,2,1))*H3475</f>
        <v>134101.78668458274</v>
      </c>
      <c r="N3475" s="26" t="s">
        <v>3513</v>
      </c>
      <c r="O3475" s="26" t="s">
        <v>3514</v>
      </c>
      <c r="P3475" s="25">
        <v>0</v>
      </c>
      <c r="Q3475" s="25">
        <v>454900.74</v>
      </c>
      <c r="R3475" s="25">
        <v>479380.08234348695</v>
      </c>
      <c r="S3475" s="25">
        <v>0</v>
      </c>
      <c r="T3475" s="27">
        <v>479380.08234348695</v>
      </c>
    </row>
    <row r="3476" spans="1:20">
      <c r="A3476" s="28" t="s">
        <v>4195</v>
      </c>
      <c r="B3476" s="22" t="s">
        <v>4182</v>
      </c>
      <c r="C3476" s="22" t="s">
        <v>3861</v>
      </c>
      <c r="D3476" s="22" t="s">
        <v>25</v>
      </c>
      <c r="E3476" s="22" t="s">
        <v>26</v>
      </c>
      <c r="F3476" s="23">
        <v>45473</v>
      </c>
      <c r="G3476" s="24" t="s">
        <v>27</v>
      </c>
      <c r="H3476" s="25">
        <v>454900.74</v>
      </c>
      <c r="I3476" s="25">
        <v>-7581.68</v>
      </c>
      <c r="J3476" s="25">
        <v>447319.06</v>
      </c>
      <c r="K3476" s="41">
        <f t="shared" si="112"/>
        <v>2024</v>
      </c>
      <c r="L3476" s="42">
        <f t="shared" si="111"/>
        <v>359.99995251712056</v>
      </c>
      <c r="M3476" s="39">
        <f>(VLOOKUP(DATE(2005,12,1),IGPM!A:B,2,1)/VLOOKUP(DATE(YEAR(F3476),MONTH(F3476),1),IGPM!A:B,2,1))*H3476</f>
        <v>134101.78668458274</v>
      </c>
      <c r="N3476" s="26" t="s">
        <v>3513</v>
      </c>
      <c r="O3476" s="26" t="s">
        <v>3514</v>
      </c>
      <c r="P3476" s="25">
        <v>0</v>
      </c>
      <c r="Q3476" s="25">
        <v>454900.74</v>
      </c>
      <c r="R3476" s="25">
        <v>479380.08234348695</v>
      </c>
      <c r="S3476" s="25">
        <v>0</v>
      </c>
      <c r="T3476" s="27">
        <v>479380.08234348695</v>
      </c>
    </row>
    <row r="3477" spans="1:20">
      <c r="A3477" s="28" t="s">
        <v>4196</v>
      </c>
      <c r="B3477" s="22" t="s">
        <v>4157</v>
      </c>
      <c r="C3477" s="22" t="s">
        <v>24</v>
      </c>
      <c r="D3477" s="22" t="s">
        <v>25</v>
      </c>
      <c r="E3477" s="22" t="s">
        <v>26</v>
      </c>
      <c r="F3477" s="23">
        <v>45473</v>
      </c>
      <c r="G3477" s="24" t="s">
        <v>4197</v>
      </c>
      <c r="H3477" s="25">
        <v>60071.1</v>
      </c>
      <c r="I3477" s="25">
        <v>-6007.11</v>
      </c>
      <c r="J3477" s="25">
        <v>54063.99</v>
      </c>
      <c r="K3477" s="41">
        <f t="shared" si="112"/>
        <v>2024</v>
      </c>
      <c r="L3477" s="42">
        <f t="shared" si="111"/>
        <v>59.999999999999993</v>
      </c>
      <c r="M3477" s="39">
        <f>(VLOOKUP(DATE(2005,12,1),IGPM!A:B,2,1)/VLOOKUP(DATE(YEAR(F3477),MONTH(F3477),1),IGPM!A:B,2,1))*H3477</f>
        <v>17708.570529272467</v>
      </c>
      <c r="N3477" s="26" t="s">
        <v>3513</v>
      </c>
      <c r="O3477" s="26" t="s">
        <v>3514</v>
      </c>
      <c r="P3477" s="25">
        <v>0</v>
      </c>
      <c r="Q3477" s="25">
        <v>60071.1</v>
      </c>
      <c r="R3477" s="25">
        <v>63303.675576486945</v>
      </c>
      <c r="S3477" s="25">
        <v>0</v>
      </c>
      <c r="T3477" s="27">
        <v>63303.675576486945</v>
      </c>
    </row>
    <row r="3478" spans="1:20">
      <c r="A3478" s="28" t="s">
        <v>4198</v>
      </c>
      <c r="B3478" s="22" t="s">
        <v>4179</v>
      </c>
      <c r="C3478" s="22" t="s">
        <v>91</v>
      </c>
      <c r="D3478" s="22" t="s">
        <v>25</v>
      </c>
      <c r="E3478" s="22" t="s">
        <v>26</v>
      </c>
      <c r="F3478" s="23">
        <v>45473</v>
      </c>
      <c r="G3478" s="24" t="s">
        <v>3869</v>
      </c>
      <c r="H3478" s="25">
        <v>135517.87</v>
      </c>
      <c r="I3478" s="25">
        <v>-6775.89</v>
      </c>
      <c r="J3478" s="25">
        <v>128741.98</v>
      </c>
      <c r="K3478" s="41">
        <f t="shared" si="112"/>
        <v>2024</v>
      </c>
      <c r="L3478" s="42">
        <f t="shared" si="111"/>
        <v>120.00006198447733</v>
      </c>
      <c r="M3478" s="39">
        <f>(VLOOKUP(DATE(2005,12,1),IGPM!A:B,2,1)/VLOOKUP(DATE(YEAR(F3478),MONTH(F3478),1),IGPM!A:B,2,1))*H3478</f>
        <v>39949.788814784108</v>
      </c>
      <c r="N3478" s="26" t="s">
        <v>3513</v>
      </c>
      <c r="O3478" s="26" t="s">
        <v>3514</v>
      </c>
      <c r="P3478" s="25">
        <v>0</v>
      </c>
      <c r="Q3478" s="25">
        <v>135517.87</v>
      </c>
      <c r="R3478" s="25">
        <v>142810.42426885033</v>
      </c>
      <c r="S3478" s="25">
        <v>0</v>
      </c>
      <c r="T3478" s="27">
        <v>142810.42426885033</v>
      </c>
    </row>
    <row r="3479" spans="1:20">
      <c r="A3479" s="28" t="s">
        <v>4199</v>
      </c>
      <c r="B3479" s="22" t="s">
        <v>4200</v>
      </c>
      <c r="C3479" s="22" t="s">
        <v>3861</v>
      </c>
      <c r="D3479" s="22" t="s">
        <v>33</v>
      </c>
      <c r="E3479" s="22" t="s">
        <v>26</v>
      </c>
      <c r="F3479" s="23">
        <v>45473</v>
      </c>
      <c r="G3479" s="24" t="s">
        <v>27</v>
      </c>
      <c r="H3479" s="25">
        <v>456130.2</v>
      </c>
      <c r="I3479" s="25">
        <v>-7602.17</v>
      </c>
      <c r="J3479" s="25">
        <v>448528.03</v>
      </c>
      <c r="K3479" s="41">
        <f t="shared" si="112"/>
        <v>2024</v>
      </c>
      <c r="L3479" s="42">
        <f t="shared" si="111"/>
        <v>360.0000000000008</v>
      </c>
      <c r="M3479" s="39">
        <f>(VLOOKUP(DATE(2005,12,1),IGPM!A:B,2,1)/VLOOKUP(DATE(YEAR(F3479),MONTH(F3479),1),IGPM!A:B,2,1))*H3479</f>
        <v>134464.22351565323</v>
      </c>
      <c r="N3479" s="26" t="s">
        <v>3513</v>
      </c>
      <c r="O3479" s="26" t="s">
        <v>3514</v>
      </c>
      <c r="P3479" s="25">
        <v>0</v>
      </c>
      <c r="Q3479" s="25">
        <v>456130.2</v>
      </c>
      <c r="R3479" s="25">
        <v>480675.70264966198</v>
      </c>
      <c r="S3479" s="25">
        <v>0</v>
      </c>
      <c r="T3479" s="27">
        <v>480675.70264966198</v>
      </c>
    </row>
    <row r="3480" spans="1:20">
      <c r="A3480" s="28" t="s">
        <v>4201</v>
      </c>
      <c r="B3480" s="22" t="s">
        <v>4200</v>
      </c>
      <c r="C3480" s="22" t="s">
        <v>3861</v>
      </c>
      <c r="D3480" s="22" t="s">
        <v>33</v>
      </c>
      <c r="E3480" s="22" t="s">
        <v>26</v>
      </c>
      <c r="F3480" s="23">
        <v>45473</v>
      </c>
      <c r="G3480" s="24" t="s">
        <v>27</v>
      </c>
      <c r="H3480" s="25">
        <v>456130.2</v>
      </c>
      <c r="I3480" s="25">
        <v>-7602.17</v>
      </c>
      <c r="J3480" s="25">
        <v>448528.03</v>
      </c>
      <c r="K3480" s="41">
        <f t="shared" si="112"/>
        <v>2024</v>
      </c>
      <c r="L3480" s="42">
        <f t="shared" si="111"/>
        <v>360.0000000000008</v>
      </c>
      <c r="M3480" s="39">
        <f>(VLOOKUP(DATE(2005,12,1),IGPM!A:B,2,1)/VLOOKUP(DATE(YEAR(F3480),MONTH(F3480),1),IGPM!A:B,2,1))*H3480</f>
        <v>134464.22351565323</v>
      </c>
      <c r="N3480" s="26" t="s">
        <v>3513</v>
      </c>
      <c r="O3480" s="26" t="s">
        <v>3514</v>
      </c>
      <c r="P3480" s="25">
        <v>0</v>
      </c>
      <c r="Q3480" s="25">
        <v>456130.2</v>
      </c>
      <c r="R3480" s="25">
        <v>480675.70264966198</v>
      </c>
      <c r="S3480" s="25">
        <v>0</v>
      </c>
      <c r="T3480" s="27">
        <v>480675.70264966198</v>
      </c>
    </row>
    <row r="3481" spans="1:20">
      <c r="A3481" s="28" t="s">
        <v>4202</v>
      </c>
      <c r="B3481" s="22" t="s">
        <v>4200</v>
      </c>
      <c r="C3481" s="22" t="s">
        <v>3861</v>
      </c>
      <c r="D3481" s="22" t="s">
        <v>33</v>
      </c>
      <c r="E3481" s="22" t="s">
        <v>26</v>
      </c>
      <c r="F3481" s="23">
        <v>45473</v>
      </c>
      <c r="G3481" s="24" t="s">
        <v>27</v>
      </c>
      <c r="H3481" s="25">
        <v>456130.2</v>
      </c>
      <c r="I3481" s="25">
        <v>-7602.17</v>
      </c>
      <c r="J3481" s="25">
        <v>448528.03</v>
      </c>
      <c r="K3481" s="41">
        <f t="shared" si="112"/>
        <v>2024</v>
      </c>
      <c r="L3481" s="42">
        <f t="shared" si="111"/>
        <v>360.0000000000008</v>
      </c>
      <c r="M3481" s="39">
        <f>(VLOOKUP(DATE(2005,12,1),IGPM!A:B,2,1)/VLOOKUP(DATE(YEAR(F3481),MONTH(F3481),1),IGPM!A:B,2,1))*H3481</f>
        <v>134464.22351565323</v>
      </c>
      <c r="N3481" s="26" t="s">
        <v>3513</v>
      </c>
      <c r="O3481" s="26" t="s">
        <v>3514</v>
      </c>
      <c r="P3481" s="25">
        <v>0</v>
      </c>
      <c r="Q3481" s="25">
        <v>456130.2</v>
      </c>
      <c r="R3481" s="25">
        <v>480675.70264966198</v>
      </c>
      <c r="S3481" s="25">
        <v>0</v>
      </c>
      <c r="T3481" s="27">
        <v>480675.70264966198</v>
      </c>
    </row>
    <row r="3482" spans="1:20">
      <c r="A3482" s="28" t="s">
        <v>4203</v>
      </c>
      <c r="B3482" s="22" t="s">
        <v>4200</v>
      </c>
      <c r="C3482" s="22" t="s">
        <v>3861</v>
      </c>
      <c r="D3482" s="22" t="s">
        <v>33</v>
      </c>
      <c r="E3482" s="22" t="s">
        <v>26</v>
      </c>
      <c r="F3482" s="23">
        <v>45473</v>
      </c>
      <c r="G3482" s="24" t="s">
        <v>27</v>
      </c>
      <c r="H3482" s="25">
        <v>456130.2</v>
      </c>
      <c r="I3482" s="25">
        <v>-7602.17</v>
      </c>
      <c r="J3482" s="25">
        <v>448528.03</v>
      </c>
      <c r="K3482" s="41">
        <f t="shared" si="112"/>
        <v>2024</v>
      </c>
      <c r="L3482" s="42">
        <f t="shared" si="111"/>
        <v>360.0000000000008</v>
      </c>
      <c r="M3482" s="39">
        <f>(VLOOKUP(DATE(2005,12,1),IGPM!A:B,2,1)/VLOOKUP(DATE(YEAR(F3482),MONTH(F3482),1),IGPM!A:B,2,1))*H3482</f>
        <v>134464.22351565323</v>
      </c>
      <c r="N3482" s="26" t="s">
        <v>3513</v>
      </c>
      <c r="O3482" s="26" t="s">
        <v>3514</v>
      </c>
      <c r="P3482" s="25">
        <v>0</v>
      </c>
      <c r="Q3482" s="25">
        <v>456130.2</v>
      </c>
      <c r="R3482" s="25">
        <v>480675.70264966198</v>
      </c>
      <c r="S3482" s="25">
        <v>0</v>
      </c>
      <c r="T3482" s="27">
        <v>480675.70264966198</v>
      </c>
    </row>
    <row r="3483" spans="1:20">
      <c r="A3483" s="28" t="s">
        <v>4204</v>
      </c>
      <c r="B3483" s="22" t="s">
        <v>4200</v>
      </c>
      <c r="C3483" s="22" t="s">
        <v>3861</v>
      </c>
      <c r="D3483" s="22" t="s">
        <v>33</v>
      </c>
      <c r="E3483" s="22" t="s">
        <v>26</v>
      </c>
      <c r="F3483" s="23">
        <v>45473</v>
      </c>
      <c r="G3483" s="24" t="s">
        <v>27</v>
      </c>
      <c r="H3483" s="25">
        <v>456130.2</v>
      </c>
      <c r="I3483" s="25">
        <v>-7602.17</v>
      </c>
      <c r="J3483" s="25">
        <v>448528.03</v>
      </c>
      <c r="K3483" s="41">
        <f t="shared" si="112"/>
        <v>2024</v>
      </c>
      <c r="L3483" s="42">
        <f t="shared" si="111"/>
        <v>360.0000000000008</v>
      </c>
      <c r="M3483" s="39">
        <f>(VLOOKUP(DATE(2005,12,1),IGPM!A:B,2,1)/VLOOKUP(DATE(YEAR(F3483),MONTH(F3483),1),IGPM!A:B,2,1))*H3483</f>
        <v>134464.22351565323</v>
      </c>
      <c r="N3483" s="26" t="s">
        <v>3513</v>
      </c>
      <c r="O3483" s="26" t="s">
        <v>3514</v>
      </c>
      <c r="P3483" s="25">
        <v>0</v>
      </c>
      <c r="Q3483" s="25">
        <v>456130.2</v>
      </c>
      <c r="R3483" s="25">
        <v>480675.70264966198</v>
      </c>
      <c r="S3483" s="25">
        <v>0</v>
      </c>
      <c r="T3483" s="27">
        <v>480675.70264966198</v>
      </c>
    </row>
    <row r="3484" spans="1:20">
      <c r="A3484" s="28" t="s">
        <v>4205</v>
      </c>
      <c r="B3484" s="22" t="s">
        <v>4200</v>
      </c>
      <c r="C3484" s="22" t="s">
        <v>3861</v>
      </c>
      <c r="D3484" s="22" t="s">
        <v>33</v>
      </c>
      <c r="E3484" s="22" t="s">
        <v>26</v>
      </c>
      <c r="F3484" s="23">
        <v>45473</v>
      </c>
      <c r="G3484" s="24" t="s">
        <v>27</v>
      </c>
      <c r="H3484" s="25">
        <v>456130.2</v>
      </c>
      <c r="I3484" s="25">
        <v>-7602.17</v>
      </c>
      <c r="J3484" s="25">
        <v>448528.03</v>
      </c>
      <c r="K3484" s="41">
        <f t="shared" si="112"/>
        <v>2024</v>
      </c>
      <c r="L3484" s="42">
        <f t="shared" si="111"/>
        <v>360.0000000000008</v>
      </c>
      <c r="M3484" s="39">
        <f>(VLOOKUP(DATE(2005,12,1),IGPM!A:B,2,1)/VLOOKUP(DATE(YEAR(F3484),MONTH(F3484),1),IGPM!A:B,2,1))*H3484</f>
        <v>134464.22351565323</v>
      </c>
      <c r="N3484" s="26" t="s">
        <v>3513</v>
      </c>
      <c r="O3484" s="26" t="s">
        <v>3514</v>
      </c>
      <c r="P3484" s="25">
        <v>0</v>
      </c>
      <c r="Q3484" s="25">
        <v>456130.2</v>
      </c>
      <c r="R3484" s="25">
        <v>480675.70264966198</v>
      </c>
      <c r="S3484" s="25">
        <v>0</v>
      </c>
      <c r="T3484" s="27">
        <v>480675.70264966198</v>
      </c>
    </row>
    <row r="3485" spans="1:20">
      <c r="A3485" s="28" t="s">
        <v>4206</v>
      </c>
      <c r="B3485" s="22" t="s">
        <v>3860</v>
      </c>
      <c r="C3485" s="22" t="s">
        <v>3861</v>
      </c>
      <c r="D3485" s="22" t="s">
        <v>95</v>
      </c>
      <c r="E3485" s="22" t="s">
        <v>26</v>
      </c>
      <c r="F3485" s="23">
        <v>45565</v>
      </c>
      <c r="G3485" s="24" t="s">
        <v>27</v>
      </c>
      <c r="H3485" s="25">
        <v>883809.9</v>
      </c>
      <c r="I3485" s="25">
        <v>-7365.08</v>
      </c>
      <c r="J3485" s="25">
        <v>876444.82000000007</v>
      </c>
      <c r="K3485" s="41">
        <f t="shared" si="112"/>
        <v>2024</v>
      </c>
      <c r="L3485" s="42">
        <f t="shared" si="111"/>
        <v>360.00012219826738</v>
      </c>
      <c r="M3485" s="39">
        <f>(VLOOKUP(DATE(2005,12,1),IGPM!A:B,2,1)/VLOOKUP(DATE(YEAR(F3485),MONTH(F3485),1),IGPM!A:B,2,1))*H3485</f>
        <v>256632.57343596959</v>
      </c>
      <c r="N3485" s="26" t="s">
        <v>3513</v>
      </c>
      <c r="O3485" s="26" t="s">
        <v>3514</v>
      </c>
      <c r="P3485" s="25">
        <v>0</v>
      </c>
      <c r="Q3485" s="25">
        <v>883809.9</v>
      </c>
      <c r="R3485" s="25">
        <v>917396.75680174853</v>
      </c>
      <c r="S3485" s="25">
        <v>0</v>
      </c>
      <c r="T3485" s="27">
        <v>917396.75680174853</v>
      </c>
    </row>
    <row r="3486" spans="1:20">
      <c r="A3486" s="28" t="s">
        <v>4207</v>
      </c>
      <c r="B3486" s="22" t="s">
        <v>3860</v>
      </c>
      <c r="C3486" s="22" t="s">
        <v>3861</v>
      </c>
      <c r="D3486" s="22" t="s">
        <v>260</v>
      </c>
      <c r="E3486" s="22" t="s">
        <v>26</v>
      </c>
      <c r="F3486" s="23">
        <v>45565</v>
      </c>
      <c r="G3486" s="24" t="s">
        <v>27</v>
      </c>
      <c r="H3486" s="25">
        <v>3338837.4</v>
      </c>
      <c r="I3486" s="25">
        <v>-27823.65</v>
      </c>
      <c r="J3486" s="25">
        <v>3311013.75</v>
      </c>
      <c r="K3486" s="41">
        <f t="shared" si="112"/>
        <v>2024</v>
      </c>
      <c r="L3486" s="42">
        <f t="shared" si="111"/>
        <v>359.99993530683548</v>
      </c>
      <c r="M3486" s="39">
        <f>(VLOOKUP(DATE(2005,12,1),IGPM!A:B,2,1)/VLOOKUP(DATE(YEAR(F3486),MONTH(F3486),1),IGPM!A:B,2,1))*H3486</f>
        <v>969500.83298032952</v>
      </c>
      <c r="N3486" s="26" t="s">
        <v>3513</v>
      </c>
      <c r="O3486" s="26" t="s">
        <v>3514</v>
      </c>
      <c r="P3486" s="25">
        <v>0</v>
      </c>
      <c r="Q3486" s="25">
        <v>3338837.4</v>
      </c>
      <c r="R3486" s="25">
        <v>3465721.0812510494</v>
      </c>
      <c r="S3486" s="25">
        <v>0</v>
      </c>
      <c r="T3486" s="27">
        <v>3465721.0812510494</v>
      </c>
    </row>
    <row r="3487" spans="1:20">
      <c r="A3487" s="28" t="s">
        <v>4208</v>
      </c>
      <c r="B3487" s="22" t="s">
        <v>4209</v>
      </c>
      <c r="C3487" s="22" t="s">
        <v>69</v>
      </c>
      <c r="D3487" s="22" t="s">
        <v>99</v>
      </c>
      <c r="E3487" s="22" t="s">
        <v>26</v>
      </c>
      <c r="F3487" s="23">
        <v>45565</v>
      </c>
      <c r="G3487" s="24" t="s">
        <v>27</v>
      </c>
      <c r="H3487" s="25">
        <v>213757.05</v>
      </c>
      <c r="I3487" s="25">
        <v>-1781.31</v>
      </c>
      <c r="J3487" s="25">
        <v>211975.74</v>
      </c>
      <c r="K3487" s="41">
        <f t="shared" si="112"/>
        <v>2024</v>
      </c>
      <c r="L3487" s="42">
        <f t="shared" si="111"/>
        <v>359.99974737693088</v>
      </c>
      <c r="M3487" s="39">
        <f>(VLOOKUP(DATE(2005,12,1),IGPM!A:B,2,1)/VLOOKUP(DATE(YEAR(F3487),MONTH(F3487),1),IGPM!A:B,2,1))*H3487</f>
        <v>62068.802161620071</v>
      </c>
      <c r="N3487" s="26" t="s">
        <v>3513</v>
      </c>
      <c r="O3487" s="26" t="s">
        <v>3514</v>
      </c>
      <c r="P3487" s="25">
        <v>0</v>
      </c>
      <c r="Q3487" s="25">
        <v>213757.05</v>
      </c>
      <c r="R3487" s="25">
        <v>221880.32111148469</v>
      </c>
      <c r="S3487" s="25">
        <v>0</v>
      </c>
      <c r="T3487" s="27">
        <v>221880.32111148469</v>
      </c>
    </row>
    <row r="3488" spans="1:20">
      <c r="A3488" s="28" t="s">
        <v>4210</v>
      </c>
      <c r="B3488" s="22" t="s">
        <v>3860</v>
      </c>
      <c r="C3488" s="22" t="s">
        <v>3861</v>
      </c>
      <c r="D3488" s="22" t="s">
        <v>99</v>
      </c>
      <c r="E3488" s="22" t="s">
        <v>26</v>
      </c>
      <c r="F3488" s="23">
        <v>45565</v>
      </c>
      <c r="G3488" s="24" t="s">
        <v>27</v>
      </c>
      <c r="H3488" s="25">
        <v>36432608.090000004</v>
      </c>
      <c r="I3488" s="25">
        <v>-303605.07</v>
      </c>
      <c r="J3488" s="25">
        <v>36129003.020000003</v>
      </c>
      <c r="K3488" s="41">
        <f t="shared" si="112"/>
        <v>2024</v>
      </c>
      <c r="L3488" s="42">
        <f t="shared" si="111"/>
        <v>359.99999693680974</v>
      </c>
      <c r="M3488" s="39">
        <f>(VLOOKUP(DATE(2005,12,1),IGPM!A:B,2,1)/VLOOKUP(DATE(YEAR(F3488),MONTH(F3488),1),IGPM!A:B,2,1))*H3488</f>
        <v>10578964.968734594</v>
      </c>
      <c r="N3488" s="26" t="s">
        <v>3513</v>
      </c>
      <c r="O3488" s="26" t="s">
        <v>3514</v>
      </c>
      <c r="P3488" s="25">
        <v>0</v>
      </c>
      <c r="Q3488" s="25">
        <v>36432608.090000004</v>
      </c>
      <c r="R3488" s="25">
        <v>37817132.96444761</v>
      </c>
      <c r="S3488" s="25">
        <v>0</v>
      </c>
      <c r="T3488" s="27">
        <v>37817132.96444761</v>
      </c>
    </row>
    <row r="3489" spans="1:20">
      <c r="A3489" s="28" t="s">
        <v>4211</v>
      </c>
      <c r="B3489" s="22" t="s">
        <v>4212</v>
      </c>
      <c r="C3489" s="22" t="s">
        <v>24</v>
      </c>
      <c r="D3489" s="22" t="s">
        <v>105</v>
      </c>
      <c r="E3489" s="22" t="s">
        <v>26</v>
      </c>
      <c r="F3489" s="23">
        <v>45565</v>
      </c>
      <c r="G3489" s="24" t="s">
        <v>3869</v>
      </c>
      <c r="H3489" s="25">
        <v>1070888.47</v>
      </c>
      <c r="I3489" s="25">
        <v>-26772.21</v>
      </c>
      <c r="J3489" s="25">
        <v>1044116.26</v>
      </c>
      <c r="K3489" s="41">
        <f t="shared" si="112"/>
        <v>2024</v>
      </c>
      <c r="L3489" s="42">
        <f t="shared" si="111"/>
        <v>120.00000784395478</v>
      </c>
      <c r="M3489" s="39">
        <f>(VLOOKUP(DATE(2005,12,1),IGPM!A:B,2,1)/VLOOKUP(DATE(YEAR(F3489),MONTH(F3489),1),IGPM!A:B,2,1))*H3489</f>
        <v>310954.72444810596</v>
      </c>
      <c r="N3489" s="26" t="s">
        <v>3513</v>
      </c>
      <c r="O3489" s="26" t="s">
        <v>3514</v>
      </c>
      <c r="P3489" s="25">
        <v>0</v>
      </c>
      <c r="Q3489" s="25">
        <v>1070888.47</v>
      </c>
      <c r="R3489" s="25">
        <v>1111584.7528686728</v>
      </c>
      <c r="S3489" s="25">
        <v>0</v>
      </c>
      <c r="T3489" s="27">
        <v>1111584.7528686728</v>
      </c>
    </row>
    <row r="3490" spans="1:20">
      <c r="A3490" s="28" t="s">
        <v>4213</v>
      </c>
      <c r="B3490" s="22" t="s">
        <v>4214</v>
      </c>
      <c r="C3490" s="22" t="s">
        <v>24</v>
      </c>
      <c r="D3490" s="22" t="s">
        <v>105</v>
      </c>
      <c r="E3490" s="22" t="s">
        <v>26</v>
      </c>
      <c r="F3490" s="23">
        <v>45565</v>
      </c>
      <c r="G3490" s="24" t="s">
        <v>27</v>
      </c>
      <c r="H3490" s="25">
        <v>44620.35</v>
      </c>
      <c r="I3490" s="25">
        <v>-371.84</v>
      </c>
      <c r="J3490" s="25">
        <v>44248.51</v>
      </c>
      <c r="K3490" s="41">
        <f t="shared" si="112"/>
        <v>2024</v>
      </c>
      <c r="L3490" s="42">
        <f t="shared" si="111"/>
        <v>359.99636940619956</v>
      </c>
      <c r="M3490" s="39">
        <f>(VLOOKUP(DATE(2005,12,1),IGPM!A:B,2,1)/VLOOKUP(DATE(YEAR(F3490),MONTH(F3490),1),IGPM!A:B,2,1))*H3490</f>
        <v>12956.446005089629</v>
      </c>
      <c r="N3490" s="26" t="s">
        <v>3513</v>
      </c>
      <c r="O3490" s="26" t="s">
        <v>3514</v>
      </c>
      <c r="P3490" s="25">
        <v>0</v>
      </c>
      <c r="Q3490" s="25">
        <v>44620.35</v>
      </c>
      <c r="R3490" s="25">
        <v>46316.028342021171</v>
      </c>
      <c r="S3490" s="25">
        <v>0</v>
      </c>
      <c r="T3490" s="27">
        <v>46316.028342021171</v>
      </c>
    </row>
    <row r="3491" spans="1:20">
      <c r="A3491" s="28" t="s">
        <v>4215</v>
      </c>
      <c r="B3491" s="22" t="s">
        <v>4216</v>
      </c>
      <c r="C3491" s="22" t="s">
        <v>24</v>
      </c>
      <c r="D3491" s="22" t="s">
        <v>105</v>
      </c>
      <c r="E3491" s="22" t="s">
        <v>26</v>
      </c>
      <c r="F3491" s="23">
        <v>45565</v>
      </c>
      <c r="G3491" s="24" t="s">
        <v>27</v>
      </c>
      <c r="H3491" s="25">
        <v>112460</v>
      </c>
      <c r="I3491" s="25">
        <v>-937.17</v>
      </c>
      <c r="J3491" s="25">
        <v>111522.83</v>
      </c>
      <c r="K3491" s="41">
        <f t="shared" si="112"/>
        <v>2024</v>
      </c>
      <c r="L3491" s="42">
        <f t="shared" si="111"/>
        <v>359.99871954928204</v>
      </c>
      <c r="M3491" s="39">
        <f>(VLOOKUP(DATE(2005,12,1),IGPM!A:B,2,1)/VLOOKUP(DATE(YEAR(F3491),MONTH(F3491),1),IGPM!A:B,2,1))*H3491</f>
        <v>32655.098351590244</v>
      </c>
      <c r="N3491" s="26" t="s">
        <v>3513</v>
      </c>
      <c r="O3491" s="26" t="s">
        <v>3514</v>
      </c>
      <c r="P3491" s="25">
        <v>0</v>
      </c>
      <c r="Q3491" s="25">
        <v>112460</v>
      </c>
      <c r="R3491" s="25">
        <v>116733.74474524967</v>
      </c>
      <c r="S3491" s="25">
        <v>0</v>
      </c>
      <c r="T3491" s="27">
        <v>116733.74474524967</v>
      </c>
    </row>
    <row r="3492" spans="1:20">
      <c r="A3492" s="28" t="s">
        <v>4217</v>
      </c>
      <c r="B3492" s="22" t="s">
        <v>4218</v>
      </c>
      <c r="C3492" s="22" t="s">
        <v>32</v>
      </c>
      <c r="D3492" s="22" t="s">
        <v>105</v>
      </c>
      <c r="E3492" s="22" t="s">
        <v>26</v>
      </c>
      <c r="F3492" s="23">
        <v>45565</v>
      </c>
      <c r="G3492" s="24" t="s">
        <v>27</v>
      </c>
      <c r="H3492" s="25">
        <v>84975</v>
      </c>
      <c r="I3492" s="25">
        <v>-708.13</v>
      </c>
      <c r="J3492" s="25">
        <v>84266.87</v>
      </c>
      <c r="K3492" s="41">
        <f t="shared" si="112"/>
        <v>2024</v>
      </c>
      <c r="L3492" s="42">
        <f t="shared" si="111"/>
        <v>359.99745809385047</v>
      </c>
      <c r="M3492" s="39">
        <f>(VLOOKUP(DATE(2005,12,1),IGPM!A:B,2,1)/VLOOKUP(DATE(YEAR(F3492),MONTH(F3492),1),IGPM!A:B,2,1))*H3492</f>
        <v>24674.25735751717</v>
      </c>
      <c r="N3492" s="26" t="s">
        <v>3513</v>
      </c>
      <c r="O3492" s="26" t="s">
        <v>3514</v>
      </c>
      <c r="P3492" s="25">
        <v>0</v>
      </c>
      <c r="Q3492" s="25">
        <v>84975</v>
      </c>
      <c r="R3492" s="25">
        <v>88204.250042037966</v>
      </c>
      <c r="S3492" s="25">
        <v>0</v>
      </c>
      <c r="T3492" s="27">
        <v>88204.250042037966</v>
      </c>
    </row>
    <row r="3493" spans="1:20">
      <c r="A3493" s="28" t="s">
        <v>4219</v>
      </c>
      <c r="B3493" s="22" t="s">
        <v>4209</v>
      </c>
      <c r="C3493" s="22" t="s">
        <v>32</v>
      </c>
      <c r="D3493" s="22" t="s">
        <v>25</v>
      </c>
      <c r="E3493" s="22" t="s">
        <v>26</v>
      </c>
      <c r="F3493" s="23">
        <v>45565</v>
      </c>
      <c r="G3493" s="24" t="s">
        <v>27</v>
      </c>
      <c r="H3493" s="25">
        <v>172200.07</v>
      </c>
      <c r="I3493" s="25">
        <v>-1435</v>
      </c>
      <c r="J3493" s="25">
        <v>170765.07</v>
      </c>
      <c r="K3493" s="41">
        <f t="shared" si="112"/>
        <v>2024</v>
      </c>
      <c r="L3493" s="42">
        <f t="shared" si="111"/>
        <v>360.00014634146345</v>
      </c>
      <c r="M3493" s="39">
        <f>(VLOOKUP(DATE(2005,12,1),IGPM!A:B,2,1)/VLOOKUP(DATE(YEAR(F3493),MONTH(F3493),1),IGPM!A:B,2,1))*H3493</f>
        <v>50001.869304648098</v>
      </c>
      <c r="N3493" s="26" t="s">
        <v>3513</v>
      </c>
      <c r="O3493" s="26" t="s">
        <v>3514</v>
      </c>
      <c r="P3493" s="25">
        <v>0</v>
      </c>
      <c r="Q3493" s="25">
        <v>172200.07</v>
      </c>
      <c r="R3493" s="25">
        <v>178744.07804102902</v>
      </c>
      <c r="S3493" s="25">
        <v>0</v>
      </c>
      <c r="T3493" s="27">
        <v>178744.07804102902</v>
      </c>
    </row>
    <row r="3494" spans="1:20">
      <c r="A3494" s="28" t="s">
        <v>4220</v>
      </c>
      <c r="B3494" s="22" t="s">
        <v>4209</v>
      </c>
      <c r="C3494" s="22" t="s">
        <v>32</v>
      </c>
      <c r="D3494" s="22" t="s">
        <v>25</v>
      </c>
      <c r="E3494" s="22" t="s">
        <v>26</v>
      </c>
      <c r="F3494" s="23">
        <v>45565</v>
      </c>
      <c r="G3494" s="24" t="s">
        <v>27</v>
      </c>
      <c r="H3494" s="25">
        <v>172148.42</v>
      </c>
      <c r="I3494" s="25">
        <v>-1434.57</v>
      </c>
      <c r="J3494" s="25">
        <v>170713.85</v>
      </c>
      <c r="K3494" s="41">
        <f t="shared" si="112"/>
        <v>2024</v>
      </c>
      <c r="L3494" s="42">
        <f t="shared" si="111"/>
        <v>360.00004182437766</v>
      </c>
      <c r="M3494" s="39">
        <f>(VLOOKUP(DATE(2005,12,1),IGPM!A:B,2,1)/VLOOKUP(DATE(YEAR(F3494),MONTH(F3494),1),IGPM!A:B,2,1))*H3494</f>
        <v>49986.871653662325</v>
      </c>
      <c r="N3494" s="26" t="s">
        <v>3513</v>
      </c>
      <c r="O3494" s="26" t="s">
        <v>3514</v>
      </c>
      <c r="P3494" s="25">
        <v>0</v>
      </c>
      <c r="Q3494" s="25">
        <v>172148.42</v>
      </c>
      <c r="R3494" s="25">
        <v>178690.46521943834</v>
      </c>
      <c r="S3494" s="25">
        <v>0</v>
      </c>
      <c r="T3494" s="27">
        <v>178690.46521943834</v>
      </c>
    </row>
    <row r="3495" spans="1:20">
      <c r="A3495" s="28" t="s">
        <v>4221</v>
      </c>
      <c r="B3495" s="22" t="s">
        <v>4209</v>
      </c>
      <c r="C3495" s="22" t="s">
        <v>32</v>
      </c>
      <c r="D3495" s="22" t="s">
        <v>25</v>
      </c>
      <c r="E3495" s="22" t="s">
        <v>26</v>
      </c>
      <c r="F3495" s="23">
        <v>45565</v>
      </c>
      <c r="G3495" s="24" t="s">
        <v>27</v>
      </c>
      <c r="H3495" s="25">
        <v>172148.41</v>
      </c>
      <c r="I3495" s="25">
        <v>-1434.57</v>
      </c>
      <c r="J3495" s="25">
        <v>170713.84</v>
      </c>
      <c r="K3495" s="41">
        <f t="shared" si="112"/>
        <v>2024</v>
      </c>
      <c r="L3495" s="42">
        <f t="shared" si="111"/>
        <v>360.00002091218795</v>
      </c>
      <c r="M3495" s="39">
        <f>(VLOOKUP(DATE(2005,12,1),IGPM!A:B,2,1)/VLOOKUP(DATE(YEAR(F3495),MONTH(F3495),1),IGPM!A:B,2,1))*H3495</f>
        <v>49986.86874995449</v>
      </c>
      <c r="N3495" s="26" t="s">
        <v>3513</v>
      </c>
      <c r="O3495" s="26" t="s">
        <v>3514</v>
      </c>
      <c r="P3495" s="25">
        <v>0</v>
      </c>
      <c r="Q3495" s="25">
        <v>172148.41</v>
      </c>
      <c r="R3495" s="25">
        <v>178690.45483941477</v>
      </c>
      <c r="S3495" s="25">
        <v>0</v>
      </c>
      <c r="T3495" s="27">
        <v>178690.45483941477</v>
      </c>
    </row>
    <row r="3496" spans="1:20">
      <c r="A3496" s="28" t="s">
        <v>4222</v>
      </c>
      <c r="B3496" s="22" t="s">
        <v>4212</v>
      </c>
      <c r="C3496" s="22" t="s">
        <v>24</v>
      </c>
      <c r="D3496" s="22" t="s">
        <v>25</v>
      </c>
      <c r="E3496" s="22" t="s">
        <v>26</v>
      </c>
      <c r="F3496" s="23">
        <v>45565</v>
      </c>
      <c r="G3496" s="24" t="s">
        <v>3869</v>
      </c>
      <c r="H3496" s="25">
        <v>678437.84</v>
      </c>
      <c r="I3496" s="25">
        <v>-16960.95</v>
      </c>
      <c r="J3496" s="25">
        <v>661476.89</v>
      </c>
      <c r="K3496" s="41">
        <f t="shared" si="112"/>
        <v>2024</v>
      </c>
      <c r="L3496" s="42">
        <f t="shared" si="111"/>
        <v>119.99997169969876</v>
      </c>
      <c r="M3496" s="39">
        <f>(VLOOKUP(DATE(2005,12,1),IGPM!A:B,2,1)/VLOOKUP(DATE(YEAR(F3496),MONTH(F3496),1),IGPM!A:B,2,1))*H3496</f>
        <v>196998.52739321042</v>
      </c>
      <c r="N3496" s="26" t="s">
        <v>3513</v>
      </c>
      <c r="O3496" s="26" t="s">
        <v>3514</v>
      </c>
      <c r="P3496" s="25">
        <v>0</v>
      </c>
      <c r="Q3496" s="25">
        <v>678437.84</v>
      </c>
      <c r="R3496" s="25">
        <v>704220.07504960452</v>
      </c>
      <c r="S3496" s="25">
        <v>0</v>
      </c>
      <c r="T3496" s="27">
        <v>704220.07504960452</v>
      </c>
    </row>
    <row r="3497" spans="1:20">
      <c r="A3497" s="28" t="s">
        <v>4223</v>
      </c>
      <c r="B3497" s="22" t="s">
        <v>4214</v>
      </c>
      <c r="C3497" s="22" t="s">
        <v>24</v>
      </c>
      <c r="D3497" s="22" t="s">
        <v>25</v>
      </c>
      <c r="E3497" s="22" t="s">
        <v>26</v>
      </c>
      <c r="F3497" s="23">
        <v>45565</v>
      </c>
      <c r="G3497" s="24" t="s">
        <v>3869</v>
      </c>
      <c r="H3497" s="25">
        <v>67098.25</v>
      </c>
      <c r="I3497" s="25">
        <v>-1677.46</v>
      </c>
      <c r="J3497" s="25">
        <v>65420.79</v>
      </c>
      <c r="K3497" s="41">
        <f t="shared" si="112"/>
        <v>2024</v>
      </c>
      <c r="L3497" s="42">
        <f t="shared" si="111"/>
        <v>119.9997317372695</v>
      </c>
      <c r="M3497" s="39">
        <f>(VLOOKUP(DATE(2005,12,1),IGPM!A:B,2,1)/VLOOKUP(DATE(YEAR(F3497),MONTH(F3497),1),IGPM!A:B,2,1))*H3497</f>
        <v>19483.371447355417</v>
      </c>
      <c r="N3497" s="26" t="s">
        <v>3513</v>
      </c>
      <c r="O3497" s="26" t="s">
        <v>3514</v>
      </c>
      <c r="P3497" s="25">
        <v>0</v>
      </c>
      <c r="Q3497" s="25">
        <v>67098.25</v>
      </c>
      <c r="R3497" s="25">
        <v>69648.141457877893</v>
      </c>
      <c r="S3497" s="25">
        <v>0</v>
      </c>
      <c r="T3497" s="27">
        <v>69648.141457877893</v>
      </c>
    </row>
    <row r="3498" spans="1:20">
      <c r="A3498" s="28" t="s">
        <v>4224</v>
      </c>
      <c r="B3498" s="22" t="s">
        <v>4212</v>
      </c>
      <c r="C3498" s="22" t="s">
        <v>24</v>
      </c>
      <c r="D3498" s="22" t="s">
        <v>25</v>
      </c>
      <c r="E3498" s="22" t="s">
        <v>26</v>
      </c>
      <c r="F3498" s="23">
        <v>45565</v>
      </c>
      <c r="G3498" s="24" t="s">
        <v>3869</v>
      </c>
      <c r="H3498" s="25">
        <v>780235.37</v>
      </c>
      <c r="I3498" s="25">
        <v>-19505.88</v>
      </c>
      <c r="J3498" s="25">
        <v>760729.49</v>
      </c>
      <c r="K3498" s="41">
        <f t="shared" si="112"/>
        <v>2024</v>
      </c>
      <c r="L3498" s="42">
        <f t="shared" si="111"/>
        <v>120.00002614596211</v>
      </c>
      <c r="M3498" s="39">
        <f>(VLOOKUP(DATE(2005,12,1),IGPM!A:B,2,1)/VLOOKUP(DATE(YEAR(F3498),MONTH(F3498),1),IGPM!A:B,2,1))*H3498</f>
        <v>226557.5559731407</v>
      </c>
      <c r="N3498" s="26" t="s">
        <v>3513</v>
      </c>
      <c r="O3498" s="26" t="s">
        <v>3514</v>
      </c>
      <c r="P3498" s="25">
        <v>0</v>
      </c>
      <c r="Q3498" s="25">
        <v>780235.37</v>
      </c>
      <c r="R3498" s="25">
        <v>809886.15083403361</v>
      </c>
      <c r="S3498" s="25">
        <v>0</v>
      </c>
      <c r="T3498" s="27">
        <v>809886.15083403361</v>
      </c>
    </row>
    <row r="3499" spans="1:20">
      <c r="A3499" s="28" t="s">
        <v>4225</v>
      </c>
      <c r="B3499" s="22" t="s">
        <v>4214</v>
      </c>
      <c r="C3499" s="22" t="s">
        <v>24</v>
      </c>
      <c r="D3499" s="22" t="s">
        <v>25</v>
      </c>
      <c r="E3499" s="22" t="s">
        <v>26</v>
      </c>
      <c r="F3499" s="23">
        <v>45565</v>
      </c>
      <c r="G3499" s="24" t="s">
        <v>3869</v>
      </c>
      <c r="H3499" s="25">
        <v>41065.019999999997</v>
      </c>
      <c r="I3499" s="25">
        <v>-1026.6300000000001</v>
      </c>
      <c r="J3499" s="25">
        <v>40038.39</v>
      </c>
      <c r="K3499" s="41">
        <f t="shared" si="112"/>
        <v>2024</v>
      </c>
      <c r="L3499" s="42">
        <f t="shared" si="111"/>
        <v>119.99947400718887</v>
      </c>
      <c r="M3499" s="39">
        <f>(VLOOKUP(DATE(2005,12,1),IGPM!A:B,2,1)/VLOOKUP(DATE(YEAR(F3499),MONTH(F3499),1),IGPM!A:B,2,1))*H3499</f>
        <v>11924.082046149922</v>
      </c>
      <c r="N3499" s="26" t="s">
        <v>3513</v>
      </c>
      <c r="O3499" s="26" t="s">
        <v>3514</v>
      </c>
      <c r="P3499" s="25">
        <v>0</v>
      </c>
      <c r="Q3499" s="25">
        <v>41065.019999999997</v>
      </c>
      <c r="R3499" s="25">
        <v>42625.587432318789</v>
      </c>
      <c r="S3499" s="25">
        <v>0</v>
      </c>
      <c r="T3499" s="27">
        <v>42625.587432318789</v>
      </c>
    </row>
    <row r="3500" spans="1:20">
      <c r="A3500" s="28" t="s">
        <v>4226</v>
      </c>
      <c r="B3500" s="22" t="s">
        <v>3860</v>
      </c>
      <c r="C3500" s="22" t="s">
        <v>3861</v>
      </c>
      <c r="D3500" s="22" t="s">
        <v>25</v>
      </c>
      <c r="E3500" s="22" t="s">
        <v>26</v>
      </c>
      <c r="F3500" s="23">
        <v>45565</v>
      </c>
      <c r="G3500" s="24" t="s">
        <v>27</v>
      </c>
      <c r="H3500" s="25">
        <v>41735467.490000002</v>
      </c>
      <c r="I3500" s="25">
        <v>-347795.56</v>
      </c>
      <c r="J3500" s="25">
        <v>41387671.93</v>
      </c>
      <c r="K3500" s="41">
        <f t="shared" si="112"/>
        <v>2024</v>
      </c>
      <c r="L3500" s="42">
        <f t="shared" si="111"/>
        <v>360.00000250146707</v>
      </c>
      <c r="M3500" s="39">
        <f>(VLOOKUP(DATE(2005,12,1),IGPM!A:B,2,1)/VLOOKUP(DATE(YEAR(F3500),MONTH(F3500),1),IGPM!A:B,2,1))*H3500</f>
        <v>12118760.409350412</v>
      </c>
      <c r="N3500" s="26" t="s">
        <v>3513</v>
      </c>
      <c r="O3500" s="26" t="s">
        <v>3514</v>
      </c>
      <c r="P3500" s="25">
        <v>0</v>
      </c>
      <c r="Q3500" s="25">
        <v>41735467.490000002</v>
      </c>
      <c r="R3500" s="25">
        <v>43321513.505258098</v>
      </c>
      <c r="S3500" s="25">
        <v>0</v>
      </c>
      <c r="T3500" s="27">
        <v>43321513.505258098</v>
      </c>
    </row>
    <row r="3501" spans="1:20">
      <c r="A3501" s="28" t="s">
        <v>4227</v>
      </c>
      <c r="B3501" s="22" t="s">
        <v>4212</v>
      </c>
      <c r="C3501" s="22" t="s">
        <v>24</v>
      </c>
      <c r="D3501" s="22" t="s">
        <v>33</v>
      </c>
      <c r="E3501" s="22" t="s">
        <v>26</v>
      </c>
      <c r="F3501" s="23">
        <v>45565</v>
      </c>
      <c r="G3501" s="24" t="s">
        <v>3869</v>
      </c>
      <c r="H3501" s="25">
        <v>584983.85</v>
      </c>
      <c r="I3501" s="25">
        <v>-14624.6</v>
      </c>
      <c r="J3501" s="25">
        <v>570359.25</v>
      </c>
      <c r="K3501" s="41">
        <f t="shared" si="112"/>
        <v>2024</v>
      </c>
      <c r="L3501" s="42">
        <f t="shared" si="111"/>
        <v>119.99996922992783</v>
      </c>
      <c r="M3501" s="39">
        <f>(VLOOKUP(DATE(2005,12,1),IGPM!A:B,2,1)/VLOOKUP(DATE(YEAR(F3501),MONTH(F3501),1),IGPM!A:B,2,1))*H3501</f>
        <v>169862.21906315058</v>
      </c>
      <c r="N3501" s="26" t="s">
        <v>3513</v>
      </c>
      <c r="O3501" s="26" t="s">
        <v>3514</v>
      </c>
      <c r="P3501" s="25">
        <v>0</v>
      </c>
      <c r="Q3501" s="25">
        <v>584983.85</v>
      </c>
      <c r="R3501" s="25">
        <v>607214.61342693772</v>
      </c>
      <c r="S3501" s="25">
        <v>0</v>
      </c>
      <c r="T3501" s="27">
        <v>607214.61342693772</v>
      </c>
    </row>
    <row r="3502" spans="1:20">
      <c r="A3502" s="28" t="s">
        <v>4228</v>
      </c>
      <c r="B3502" s="22" t="s">
        <v>4212</v>
      </c>
      <c r="C3502" s="22" t="s">
        <v>24</v>
      </c>
      <c r="D3502" s="22" t="s">
        <v>33</v>
      </c>
      <c r="E3502" s="22" t="s">
        <v>26</v>
      </c>
      <c r="F3502" s="23">
        <v>45565</v>
      </c>
      <c r="G3502" s="24" t="s">
        <v>3869</v>
      </c>
      <c r="H3502" s="25">
        <v>834524.81</v>
      </c>
      <c r="I3502" s="25">
        <v>-20863.12</v>
      </c>
      <c r="J3502" s="25">
        <v>813661.69000000006</v>
      </c>
      <c r="K3502" s="41">
        <f t="shared" si="112"/>
        <v>2024</v>
      </c>
      <c r="L3502" s="42">
        <f t="shared" si="111"/>
        <v>120.00000143794412</v>
      </c>
      <c r="M3502" s="39">
        <f>(VLOOKUP(DATE(2005,12,1),IGPM!A:B,2,1)/VLOOKUP(DATE(YEAR(F3502),MONTH(F3502),1),IGPM!A:B,2,1))*H3502</f>
        <v>242321.62322063101</v>
      </c>
      <c r="N3502" s="26" t="s">
        <v>3513</v>
      </c>
      <c r="O3502" s="26" t="s">
        <v>3514</v>
      </c>
      <c r="P3502" s="25">
        <v>0</v>
      </c>
      <c r="Q3502" s="25">
        <v>834524.81</v>
      </c>
      <c r="R3502" s="25">
        <v>866238.71735833166</v>
      </c>
      <c r="S3502" s="25">
        <v>0</v>
      </c>
      <c r="T3502" s="27">
        <v>866238.71735833166</v>
      </c>
    </row>
    <row r="3503" spans="1:20">
      <c r="A3503" s="28" t="s">
        <v>4229</v>
      </c>
      <c r="B3503" s="22" t="s">
        <v>4214</v>
      </c>
      <c r="C3503" s="22" t="s">
        <v>24</v>
      </c>
      <c r="D3503" s="22" t="s">
        <v>33</v>
      </c>
      <c r="E3503" s="22" t="s">
        <v>26</v>
      </c>
      <c r="F3503" s="23">
        <v>45565</v>
      </c>
      <c r="G3503" s="24" t="s">
        <v>27</v>
      </c>
      <c r="H3503" s="25">
        <v>43922.36</v>
      </c>
      <c r="I3503" s="25">
        <v>-366.02</v>
      </c>
      <c r="J3503" s="25">
        <v>43556.340000000004</v>
      </c>
      <c r="K3503" s="41">
        <f t="shared" si="112"/>
        <v>2024</v>
      </c>
      <c r="L3503" s="42">
        <f t="shared" si="111"/>
        <v>359.9996721490661</v>
      </c>
      <c r="M3503" s="39">
        <f>(VLOOKUP(DATE(2005,12,1),IGPM!A:B,2,1)/VLOOKUP(DATE(YEAR(F3503),MONTH(F3503),1),IGPM!A:B,2,1))*H3503</f>
        <v>12753.770101671291</v>
      </c>
      <c r="N3503" s="26" t="s">
        <v>3513</v>
      </c>
      <c r="O3503" s="26" t="s">
        <v>3514</v>
      </c>
      <c r="P3503" s="25">
        <v>0</v>
      </c>
      <c r="Q3503" s="25">
        <v>43922.36</v>
      </c>
      <c r="R3503" s="25">
        <v>45591.513078863274</v>
      </c>
      <c r="S3503" s="25">
        <v>0</v>
      </c>
      <c r="T3503" s="27">
        <v>45591.513078863274</v>
      </c>
    </row>
    <row r="3504" spans="1:20">
      <c r="A3504" s="28" t="s">
        <v>4230</v>
      </c>
      <c r="B3504" s="22" t="s">
        <v>4231</v>
      </c>
      <c r="C3504" s="22" t="s">
        <v>3861</v>
      </c>
      <c r="D3504" s="22" t="s">
        <v>33</v>
      </c>
      <c r="E3504" s="22" t="s">
        <v>26</v>
      </c>
      <c r="F3504" s="23">
        <v>45565</v>
      </c>
      <c r="G3504" s="24" t="s">
        <v>4232</v>
      </c>
      <c r="H3504" s="25">
        <v>505800.2</v>
      </c>
      <c r="I3504" s="25">
        <v>-29180.78</v>
      </c>
      <c r="J3504" s="25">
        <v>476619.42000000004</v>
      </c>
      <c r="K3504" s="41">
        <f t="shared" si="112"/>
        <v>2024</v>
      </c>
      <c r="L3504" s="42">
        <f t="shared" si="111"/>
        <v>52.000001370765332</v>
      </c>
      <c r="M3504" s="39">
        <f>(VLOOKUP(DATE(2005,12,1),IGPM!A:B,2,1)/VLOOKUP(DATE(YEAR(F3504),MONTH(F3504),1),IGPM!A:B,2,1))*H3504</f>
        <v>146869.6005446738</v>
      </c>
      <c r="N3504" s="26" t="s">
        <v>3513</v>
      </c>
      <c r="O3504" s="26" t="s">
        <v>3514</v>
      </c>
      <c r="P3504" s="25">
        <v>0</v>
      </c>
      <c r="Q3504" s="25">
        <v>505800.2</v>
      </c>
      <c r="R3504" s="25">
        <v>525021.79831847968</v>
      </c>
      <c r="S3504" s="25">
        <v>0</v>
      </c>
      <c r="T3504" s="27">
        <v>525021.79831847968</v>
      </c>
    </row>
    <row r="3505" spans="1:20">
      <c r="A3505" s="28" t="s">
        <v>4233</v>
      </c>
      <c r="B3505" s="22" t="s">
        <v>3860</v>
      </c>
      <c r="C3505" s="22" t="s">
        <v>3861</v>
      </c>
      <c r="D3505" s="22" t="s">
        <v>33</v>
      </c>
      <c r="E3505" s="22" t="s">
        <v>26</v>
      </c>
      <c r="F3505" s="23">
        <v>45565</v>
      </c>
      <c r="G3505" s="24" t="s">
        <v>27</v>
      </c>
      <c r="H3505" s="25">
        <v>4517250.5999999996</v>
      </c>
      <c r="I3505" s="25">
        <v>-37643.760000000002</v>
      </c>
      <c r="J3505" s="25">
        <v>4479606.84</v>
      </c>
      <c r="K3505" s="41">
        <f t="shared" si="112"/>
        <v>2024</v>
      </c>
      <c r="L3505" s="42">
        <f t="shared" si="111"/>
        <v>359.99995218331219</v>
      </c>
      <c r="M3505" s="39">
        <f>(VLOOKUP(DATE(2005,12,1),IGPM!A:B,2,1)/VLOOKUP(DATE(YEAR(F3505),MONTH(F3505),1),IGPM!A:B,2,1))*H3505</f>
        <v>1311677.5975616223</v>
      </c>
      <c r="N3505" s="26" t="s">
        <v>3513</v>
      </c>
      <c r="O3505" s="26" t="s">
        <v>3514</v>
      </c>
      <c r="P3505" s="25">
        <v>0</v>
      </c>
      <c r="Q3505" s="25">
        <v>4517250.5999999996</v>
      </c>
      <c r="R3505" s="25">
        <v>4688916.756986714</v>
      </c>
      <c r="S3505" s="25">
        <v>0</v>
      </c>
      <c r="T3505" s="27">
        <v>4688916.756986714</v>
      </c>
    </row>
    <row r="3506" spans="1:20">
      <c r="A3506" s="28" t="s">
        <v>4234</v>
      </c>
      <c r="B3506" s="22" t="s">
        <v>3860</v>
      </c>
      <c r="C3506" s="22" t="s">
        <v>3861</v>
      </c>
      <c r="D3506" s="22" t="s">
        <v>33</v>
      </c>
      <c r="E3506" s="22" t="s">
        <v>26</v>
      </c>
      <c r="F3506" s="23">
        <v>45565</v>
      </c>
      <c r="G3506" s="24" t="s">
        <v>27</v>
      </c>
      <c r="H3506" s="25">
        <v>11293126.5</v>
      </c>
      <c r="I3506" s="25">
        <v>-94109.39</v>
      </c>
      <c r="J3506" s="25">
        <v>11199017.109999999</v>
      </c>
      <c r="K3506" s="41">
        <f t="shared" si="112"/>
        <v>2024</v>
      </c>
      <c r="L3506" s="42">
        <f t="shared" si="111"/>
        <v>359.99999043665872</v>
      </c>
      <c r="M3506" s="39">
        <f>(VLOOKUP(DATE(2005,12,1),IGPM!A:B,2,1)/VLOOKUP(DATE(YEAR(F3506),MONTH(F3506),1),IGPM!A:B,2,1))*H3506</f>
        <v>3279193.9939040556</v>
      </c>
      <c r="N3506" s="26" t="s">
        <v>3513</v>
      </c>
      <c r="O3506" s="26" t="s">
        <v>3514</v>
      </c>
      <c r="P3506" s="25">
        <v>0</v>
      </c>
      <c r="Q3506" s="25">
        <v>11293126.5</v>
      </c>
      <c r="R3506" s="25">
        <v>11722291.892466785</v>
      </c>
      <c r="S3506" s="25">
        <v>0</v>
      </c>
      <c r="T3506" s="27">
        <v>11722291.892466785</v>
      </c>
    </row>
    <row r="3507" spans="1:20">
      <c r="A3507" s="28" t="s">
        <v>4235</v>
      </c>
      <c r="B3507" s="22" t="s">
        <v>4236</v>
      </c>
      <c r="C3507" s="22" t="s">
        <v>533</v>
      </c>
      <c r="D3507" s="22" t="s">
        <v>260</v>
      </c>
      <c r="E3507" s="22" t="s">
        <v>26</v>
      </c>
      <c r="F3507" s="23">
        <v>45596</v>
      </c>
      <c r="G3507" s="24" t="s">
        <v>3869</v>
      </c>
      <c r="H3507" s="25">
        <v>0.01</v>
      </c>
      <c r="I3507" s="25">
        <v>0</v>
      </c>
      <c r="J3507" s="25">
        <v>0.01</v>
      </c>
      <c r="K3507" s="41">
        <f t="shared" si="112"/>
        <v>2024</v>
      </c>
      <c r="L3507" s="42">
        <f t="shared" si="111"/>
        <v>120</v>
      </c>
      <c r="M3507" s="39">
        <f>(VLOOKUP(DATE(2005,12,1),IGPM!A:B,2,1)/VLOOKUP(DATE(YEAR(F3507),MONTH(F3507),1),IGPM!A:B,2,1))*H3507</f>
        <v>2.8601896058302427E-3</v>
      </c>
      <c r="N3507" s="26" t="s">
        <v>3513</v>
      </c>
      <c r="O3507" s="26" t="s">
        <v>3514</v>
      </c>
      <c r="P3507" s="25">
        <v>0</v>
      </c>
      <c r="Q3507" s="25">
        <v>0.01</v>
      </c>
      <c r="R3507" s="25">
        <v>1.0224456829839695E-2</v>
      </c>
      <c r="S3507" s="25">
        <v>0</v>
      </c>
      <c r="T3507" s="27">
        <v>1.0224456829839695E-2</v>
      </c>
    </row>
    <row r="3508" spans="1:20">
      <c r="A3508" s="28" t="s">
        <v>4237</v>
      </c>
      <c r="B3508" s="22" t="s">
        <v>4238</v>
      </c>
      <c r="C3508" s="22" t="s">
        <v>32</v>
      </c>
      <c r="D3508" s="22" t="s">
        <v>99</v>
      </c>
      <c r="E3508" s="22" t="s">
        <v>26</v>
      </c>
      <c r="F3508" s="23">
        <v>45596</v>
      </c>
      <c r="G3508" s="24" t="s">
        <v>27</v>
      </c>
      <c r="H3508" s="25">
        <v>0.01</v>
      </c>
      <c r="I3508" s="25">
        <v>0</v>
      </c>
      <c r="J3508" s="25">
        <v>0.01</v>
      </c>
      <c r="K3508" s="41">
        <f t="shared" si="112"/>
        <v>2024</v>
      </c>
      <c r="L3508" s="42">
        <f t="shared" si="111"/>
        <v>360</v>
      </c>
      <c r="M3508" s="39">
        <f>(VLOOKUP(DATE(2005,12,1),IGPM!A:B,2,1)/VLOOKUP(DATE(YEAR(F3508),MONTH(F3508),1),IGPM!A:B,2,1))*H3508</f>
        <v>2.8601896058302427E-3</v>
      </c>
      <c r="N3508" s="26" t="s">
        <v>3513</v>
      </c>
      <c r="O3508" s="26" t="s">
        <v>3514</v>
      </c>
      <c r="P3508" s="25">
        <v>0</v>
      </c>
      <c r="Q3508" s="25">
        <v>0.01</v>
      </c>
      <c r="R3508" s="25">
        <v>1.0224456829839695E-2</v>
      </c>
      <c r="S3508" s="25">
        <v>0</v>
      </c>
      <c r="T3508" s="27">
        <v>1.0224456829839695E-2</v>
      </c>
    </row>
    <row r="3509" spans="1:20">
      <c r="A3509" s="28" t="s">
        <v>4239</v>
      </c>
      <c r="B3509" s="22" t="s">
        <v>4238</v>
      </c>
      <c r="C3509" s="22" t="s">
        <v>32</v>
      </c>
      <c r="D3509" s="22" t="s">
        <v>99</v>
      </c>
      <c r="E3509" s="22" t="s">
        <v>26</v>
      </c>
      <c r="F3509" s="23">
        <v>45596</v>
      </c>
      <c r="G3509" s="24" t="s">
        <v>27</v>
      </c>
      <c r="H3509" s="25">
        <v>0.01</v>
      </c>
      <c r="I3509" s="25">
        <v>0</v>
      </c>
      <c r="J3509" s="25">
        <v>0.01</v>
      </c>
      <c r="K3509" s="41">
        <f t="shared" si="112"/>
        <v>2024</v>
      </c>
      <c r="L3509" s="42">
        <f t="shared" si="111"/>
        <v>360</v>
      </c>
      <c r="M3509" s="39">
        <f>(VLOOKUP(DATE(2005,12,1),IGPM!A:B,2,1)/VLOOKUP(DATE(YEAR(F3509),MONTH(F3509),1),IGPM!A:B,2,1))*H3509</f>
        <v>2.8601896058302427E-3</v>
      </c>
      <c r="N3509" s="26" t="s">
        <v>3513</v>
      </c>
      <c r="O3509" s="26" t="s">
        <v>3514</v>
      </c>
      <c r="P3509" s="25">
        <v>0</v>
      </c>
      <c r="Q3509" s="25">
        <v>0.01</v>
      </c>
      <c r="R3509" s="25">
        <v>1.0224456829839695E-2</v>
      </c>
      <c r="S3509" s="25">
        <v>0</v>
      </c>
      <c r="T3509" s="27">
        <v>1.0224456829839695E-2</v>
      </c>
    </row>
    <row r="3510" spans="1:20">
      <c r="A3510" s="28" t="s">
        <v>4240</v>
      </c>
      <c r="B3510" s="22" t="s">
        <v>4241</v>
      </c>
      <c r="C3510" s="22" t="s">
        <v>2277</v>
      </c>
      <c r="D3510" s="22" t="s">
        <v>99</v>
      </c>
      <c r="E3510" s="22" t="s">
        <v>26</v>
      </c>
      <c r="F3510" s="23">
        <v>45596</v>
      </c>
      <c r="G3510" s="24" t="s">
        <v>3869</v>
      </c>
      <c r="H3510" s="25">
        <v>0.01</v>
      </c>
      <c r="I3510" s="25">
        <v>0</v>
      </c>
      <c r="J3510" s="25">
        <v>0.01</v>
      </c>
      <c r="K3510" s="41">
        <f t="shared" si="112"/>
        <v>2024</v>
      </c>
      <c r="L3510" s="42">
        <f t="shared" si="111"/>
        <v>120</v>
      </c>
      <c r="M3510" s="39">
        <f>(VLOOKUP(DATE(2005,12,1),IGPM!A:B,2,1)/VLOOKUP(DATE(YEAR(F3510),MONTH(F3510),1),IGPM!A:B,2,1))*H3510</f>
        <v>2.8601896058302427E-3</v>
      </c>
      <c r="N3510" s="26" t="s">
        <v>3513</v>
      </c>
      <c r="O3510" s="26" t="s">
        <v>3514</v>
      </c>
      <c r="P3510" s="25">
        <v>0</v>
      </c>
      <c r="Q3510" s="25">
        <v>0.01</v>
      </c>
      <c r="R3510" s="25">
        <v>1.0224456829839695E-2</v>
      </c>
      <c r="S3510" s="25">
        <v>0</v>
      </c>
      <c r="T3510" s="27">
        <v>1.0224456829839695E-2</v>
      </c>
    </row>
    <row r="3511" spans="1:20">
      <c r="A3511" s="28" t="s">
        <v>4242</v>
      </c>
      <c r="B3511" s="22" t="s">
        <v>4243</v>
      </c>
      <c r="C3511" s="22" t="s">
        <v>32</v>
      </c>
      <c r="D3511" s="22" t="s">
        <v>99</v>
      </c>
      <c r="E3511" s="22" t="s">
        <v>26</v>
      </c>
      <c r="F3511" s="23">
        <v>45596</v>
      </c>
      <c r="G3511" s="24" t="s">
        <v>27</v>
      </c>
      <c r="H3511" s="25">
        <v>0.01</v>
      </c>
      <c r="I3511" s="25">
        <v>0</v>
      </c>
      <c r="J3511" s="25">
        <v>0.01</v>
      </c>
      <c r="K3511" s="41">
        <f t="shared" si="112"/>
        <v>2024</v>
      </c>
      <c r="L3511" s="42">
        <f t="shared" si="111"/>
        <v>360</v>
      </c>
      <c r="M3511" s="39">
        <f>(VLOOKUP(DATE(2005,12,1),IGPM!A:B,2,1)/VLOOKUP(DATE(YEAR(F3511),MONTH(F3511),1),IGPM!A:B,2,1))*H3511</f>
        <v>2.8601896058302427E-3</v>
      </c>
      <c r="N3511" s="26" t="s">
        <v>3513</v>
      </c>
      <c r="O3511" s="26" t="s">
        <v>3514</v>
      </c>
      <c r="P3511" s="25">
        <v>0</v>
      </c>
      <c r="Q3511" s="25">
        <v>0.01</v>
      </c>
      <c r="R3511" s="25">
        <v>1.0224456829839695E-2</v>
      </c>
      <c r="S3511" s="25">
        <v>0</v>
      </c>
      <c r="T3511" s="27">
        <v>1.0224456829839695E-2</v>
      </c>
    </row>
    <row r="3512" spans="1:20">
      <c r="A3512" s="28" t="s">
        <v>4244</v>
      </c>
      <c r="B3512" s="22" t="s">
        <v>61</v>
      </c>
      <c r="C3512" s="22" t="s">
        <v>2277</v>
      </c>
      <c r="D3512" s="22" t="s">
        <v>99</v>
      </c>
      <c r="E3512" s="22" t="s">
        <v>26</v>
      </c>
      <c r="F3512" s="23">
        <v>45596</v>
      </c>
      <c r="G3512" s="24" t="s">
        <v>27</v>
      </c>
      <c r="H3512" s="25">
        <v>0.01</v>
      </c>
      <c r="I3512" s="25">
        <v>0</v>
      </c>
      <c r="J3512" s="25">
        <v>0.01</v>
      </c>
      <c r="K3512" s="41">
        <f t="shared" si="112"/>
        <v>2024</v>
      </c>
      <c r="L3512" s="42">
        <f t="shared" si="111"/>
        <v>360</v>
      </c>
      <c r="M3512" s="39">
        <f>(VLOOKUP(DATE(2005,12,1),IGPM!A:B,2,1)/VLOOKUP(DATE(YEAR(F3512),MONTH(F3512),1),IGPM!A:B,2,1))*H3512</f>
        <v>2.8601896058302427E-3</v>
      </c>
      <c r="N3512" s="26" t="s">
        <v>3513</v>
      </c>
      <c r="O3512" s="26" t="s">
        <v>3514</v>
      </c>
      <c r="P3512" s="25">
        <v>0</v>
      </c>
      <c r="Q3512" s="25">
        <v>0.01</v>
      </c>
      <c r="R3512" s="25">
        <v>1.0224456829839695E-2</v>
      </c>
      <c r="S3512" s="25">
        <v>0</v>
      </c>
      <c r="T3512" s="27">
        <v>1.0224456829839695E-2</v>
      </c>
    </row>
    <row r="3513" spans="1:20">
      <c r="A3513" s="28" t="s">
        <v>4245</v>
      </c>
      <c r="B3513" s="22" t="s">
        <v>61</v>
      </c>
      <c r="C3513" s="22" t="s">
        <v>172</v>
      </c>
      <c r="D3513" s="22" t="s">
        <v>99</v>
      </c>
      <c r="E3513" s="22" t="s">
        <v>26</v>
      </c>
      <c r="F3513" s="23">
        <v>45596</v>
      </c>
      <c r="G3513" s="24" t="s">
        <v>27</v>
      </c>
      <c r="H3513" s="25">
        <v>0.01</v>
      </c>
      <c r="I3513" s="25">
        <v>0</v>
      </c>
      <c r="J3513" s="25">
        <v>0.01</v>
      </c>
      <c r="K3513" s="41">
        <f t="shared" si="112"/>
        <v>2024</v>
      </c>
      <c r="L3513" s="42">
        <f t="shared" si="111"/>
        <v>360</v>
      </c>
      <c r="M3513" s="39">
        <f>(VLOOKUP(DATE(2005,12,1),IGPM!A:B,2,1)/VLOOKUP(DATE(YEAR(F3513),MONTH(F3513),1),IGPM!A:B,2,1))*H3513</f>
        <v>2.8601896058302427E-3</v>
      </c>
      <c r="N3513" s="26" t="s">
        <v>3513</v>
      </c>
      <c r="O3513" s="26" t="s">
        <v>3514</v>
      </c>
      <c r="P3513" s="25">
        <v>0</v>
      </c>
      <c r="Q3513" s="25">
        <v>0.01</v>
      </c>
      <c r="R3513" s="25">
        <v>1.0224456829839695E-2</v>
      </c>
      <c r="S3513" s="25">
        <v>0</v>
      </c>
      <c r="T3513" s="27">
        <v>1.0224456829839695E-2</v>
      </c>
    </row>
    <row r="3514" spans="1:20">
      <c r="A3514" s="28" t="s">
        <v>4246</v>
      </c>
      <c r="B3514" s="22" t="s">
        <v>61</v>
      </c>
      <c r="C3514" s="22" t="s">
        <v>172</v>
      </c>
      <c r="D3514" s="22" t="s">
        <v>99</v>
      </c>
      <c r="E3514" s="22" t="s">
        <v>26</v>
      </c>
      <c r="F3514" s="23">
        <v>45596</v>
      </c>
      <c r="G3514" s="24" t="s">
        <v>27</v>
      </c>
      <c r="H3514" s="25">
        <v>0.01</v>
      </c>
      <c r="I3514" s="25">
        <v>0</v>
      </c>
      <c r="J3514" s="25">
        <v>0.01</v>
      </c>
      <c r="K3514" s="41">
        <f t="shared" si="112"/>
        <v>2024</v>
      </c>
      <c r="L3514" s="42">
        <f t="shared" si="111"/>
        <v>360</v>
      </c>
      <c r="M3514" s="39">
        <f>(VLOOKUP(DATE(2005,12,1),IGPM!A:B,2,1)/VLOOKUP(DATE(YEAR(F3514),MONTH(F3514),1),IGPM!A:B,2,1))*H3514</f>
        <v>2.8601896058302427E-3</v>
      </c>
      <c r="N3514" s="26" t="s">
        <v>3513</v>
      </c>
      <c r="O3514" s="26" t="s">
        <v>3514</v>
      </c>
      <c r="P3514" s="25">
        <v>0</v>
      </c>
      <c r="Q3514" s="25">
        <v>0.01</v>
      </c>
      <c r="R3514" s="25">
        <v>1.0224456829839695E-2</v>
      </c>
      <c r="S3514" s="25">
        <v>0</v>
      </c>
      <c r="T3514" s="27">
        <v>1.0224456829839695E-2</v>
      </c>
    </row>
    <row r="3515" spans="1:20">
      <c r="A3515" s="28" t="s">
        <v>4247</v>
      </c>
      <c r="B3515" s="22" t="s">
        <v>3804</v>
      </c>
      <c r="C3515" s="22" t="s">
        <v>82</v>
      </c>
      <c r="D3515" s="22" t="s">
        <v>99</v>
      </c>
      <c r="E3515" s="22" t="s">
        <v>26</v>
      </c>
      <c r="F3515" s="23">
        <v>45596</v>
      </c>
      <c r="G3515" s="24" t="s">
        <v>27</v>
      </c>
      <c r="H3515" s="25">
        <v>0.01</v>
      </c>
      <c r="I3515" s="25">
        <v>0</v>
      </c>
      <c r="J3515" s="25">
        <v>0.01</v>
      </c>
      <c r="K3515" s="41">
        <f t="shared" si="112"/>
        <v>2024</v>
      </c>
      <c r="L3515" s="42">
        <f t="shared" si="111"/>
        <v>360</v>
      </c>
      <c r="M3515" s="39">
        <f>(VLOOKUP(DATE(2005,12,1),IGPM!A:B,2,1)/VLOOKUP(DATE(YEAR(F3515),MONTH(F3515),1),IGPM!A:B,2,1))*H3515</f>
        <v>2.8601896058302427E-3</v>
      </c>
      <c r="N3515" s="26" t="s">
        <v>3513</v>
      </c>
      <c r="O3515" s="26" t="s">
        <v>3514</v>
      </c>
      <c r="P3515" s="25">
        <v>0</v>
      </c>
      <c r="Q3515" s="25">
        <v>0.01</v>
      </c>
      <c r="R3515" s="25">
        <v>1.0224456829839695E-2</v>
      </c>
      <c r="S3515" s="25">
        <v>0</v>
      </c>
      <c r="T3515" s="27">
        <v>1.0224456829839695E-2</v>
      </c>
    </row>
    <row r="3516" spans="1:20">
      <c r="A3516" s="28" t="s">
        <v>4248</v>
      </c>
      <c r="B3516" s="22" t="s">
        <v>4249</v>
      </c>
      <c r="C3516" s="22" t="s">
        <v>91</v>
      </c>
      <c r="D3516" s="22" t="s">
        <v>99</v>
      </c>
      <c r="E3516" s="22" t="s">
        <v>26</v>
      </c>
      <c r="F3516" s="23">
        <v>45596</v>
      </c>
      <c r="G3516" s="24" t="s">
        <v>27</v>
      </c>
      <c r="H3516" s="25">
        <v>0.01</v>
      </c>
      <c r="I3516" s="25">
        <v>0</v>
      </c>
      <c r="J3516" s="25">
        <v>0.01</v>
      </c>
      <c r="K3516" s="41">
        <f t="shared" si="112"/>
        <v>2024</v>
      </c>
      <c r="L3516" s="42">
        <f t="shared" si="111"/>
        <v>360</v>
      </c>
      <c r="M3516" s="39">
        <f>(VLOOKUP(DATE(2005,12,1),IGPM!A:B,2,1)/VLOOKUP(DATE(YEAR(F3516),MONTH(F3516),1),IGPM!A:B,2,1))*H3516</f>
        <v>2.8601896058302427E-3</v>
      </c>
      <c r="N3516" s="26" t="s">
        <v>3513</v>
      </c>
      <c r="O3516" s="26" t="s">
        <v>3514</v>
      </c>
      <c r="P3516" s="25">
        <v>0</v>
      </c>
      <c r="Q3516" s="25">
        <v>0.01</v>
      </c>
      <c r="R3516" s="25">
        <v>1.0224456829839695E-2</v>
      </c>
      <c r="S3516" s="25">
        <v>0</v>
      </c>
      <c r="T3516" s="27">
        <v>1.0224456829839695E-2</v>
      </c>
    </row>
    <row r="3517" spans="1:20">
      <c r="A3517" s="28" t="s">
        <v>4250</v>
      </c>
      <c r="B3517" s="22" t="s">
        <v>4251</v>
      </c>
      <c r="C3517" s="22" t="s">
        <v>32</v>
      </c>
      <c r="D3517" s="22" t="s">
        <v>105</v>
      </c>
      <c r="E3517" s="22" t="s">
        <v>26</v>
      </c>
      <c r="F3517" s="23">
        <v>45596</v>
      </c>
      <c r="G3517" s="24" t="s">
        <v>3869</v>
      </c>
      <c r="H3517" s="25">
        <v>0.01</v>
      </c>
      <c r="I3517" s="25">
        <v>0</v>
      </c>
      <c r="J3517" s="25">
        <v>0.01</v>
      </c>
      <c r="K3517" s="41">
        <f t="shared" si="112"/>
        <v>2024</v>
      </c>
      <c r="L3517" s="42">
        <f t="shared" si="111"/>
        <v>120</v>
      </c>
      <c r="M3517" s="39">
        <f>(VLOOKUP(DATE(2005,12,1),IGPM!A:B,2,1)/VLOOKUP(DATE(YEAR(F3517),MONTH(F3517),1),IGPM!A:B,2,1))*H3517</f>
        <v>2.8601896058302427E-3</v>
      </c>
      <c r="N3517" s="26" t="s">
        <v>3513</v>
      </c>
      <c r="O3517" s="26" t="s">
        <v>3514</v>
      </c>
      <c r="P3517" s="25">
        <v>0</v>
      </c>
      <c r="Q3517" s="25">
        <v>0.01</v>
      </c>
      <c r="R3517" s="25">
        <v>1.0224456829839695E-2</v>
      </c>
      <c r="S3517" s="25">
        <v>0</v>
      </c>
      <c r="T3517" s="27">
        <v>1.0224456829839695E-2</v>
      </c>
    </row>
    <row r="3518" spans="1:20">
      <c r="A3518" s="28" t="s">
        <v>4252</v>
      </c>
      <c r="B3518" s="22" t="s">
        <v>399</v>
      </c>
      <c r="C3518" s="22" t="s">
        <v>32</v>
      </c>
      <c r="D3518" s="22" t="s">
        <v>105</v>
      </c>
      <c r="E3518" s="22" t="s">
        <v>26</v>
      </c>
      <c r="F3518" s="23">
        <v>45596</v>
      </c>
      <c r="G3518" s="24" t="s">
        <v>27</v>
      </c>
      <c r="H3518" s="25">
        <v>0.01</v>
      </c>
      <c r="I3518" s="25">
        <v>0</v>
      </c>
      <c r="J3518" s="25">
        <v>0.01</v>
      </c>
      <c r="K3518" s="41">
        <f t="shared" si="112"/>
        <v>2024</v>
      </c>
      <c r="L3518" s="42">
        <f t="shared" si="111"/>
        <v>360</v>
      </c>
      <c r="M3518" s="39">
        <f>(VLOOKUP(DATE(2005,12,1),IGPM!A:B,2,1)/VLOOKUP(DATE(YEAR(F3518),MONTH(F3518),1),IGPM!A:B,2,1))*H3518</f>
        <v>2.8601896058302427E-3</v>
      </c>
      <c r="N3518" s="26" t="s">
        <v>3513</v>
      </c>
      <c r="O3518" s="26" t="s">
        <v>3514</v>
      </c>
      <c r="P3518" s="25">
        <v>0</v>
      </c>
      <c r="Q3518" s="25">
        <v>0.01</v>
      </c>
      <c r="R3518" s="25">
        <v>1.0224456829839695E-2</v>
      </c>
      <c r="S3518" s="25">
        <v>0</v>
      </c>
      <c r="T3518" s="27">
        <v>1.0224456829839695E-2</v>
      </c>
    </row>
    <row r="3519" spans="1:20">
      <c r="A3519" s="28" t="s">
        <v>4253</v>
      </c>
      <c r="B3519" s="22" t="s">
        <v>399</v>
      </c>
      <c r="C3519" s="22" t="s">
        <v>32</v>
      </c>
      <c r="D3519" s="22" t="s">
        <v>105</v>
      </c>
      <c r="E3519" s="22" t="s">
        <v>26</v>
      </c>
      <c r="F3519" s="23">
        <v>45596</v>
      </c>
      <c r="G3519" s="24" t="s">
        <v>27</v>
      </c>
      <c r="H3519" s="25">
        <v>0.01</v>
      </c>
      <c r="I3519" s="25">
        <v>0</v>
      </c>
      <c r="J3519" s="25">
        <v>0.01</v>
      </c>
      <c r="K3519" s="41">
        <f t="shared" si="112"/>
        <v>2024</v>
      </c>
      <c r="L3519" s="42">
        <f t="shared" si="111"/>
        <v>360</v>
      </c>
      <c r="M3519" s="39">
        <f>(VLOOKUP(DATE(2005,12,1),IGPM!A:B,2,1)/VLOOKUP(DATE(YEAR(F3519),MONTH(F3519),1),IGPM!A:B,2,1))*H3519</f>
        <v>2.8601896058302427E-3</v>
      </c>
      <c r="N3519" s="26" t="s">
        <v>3513</v>
      </c>
      <c r="O3519" s="26" t="s">
        <v>3514</v>
      </c>
      <c r="P3519" s="25">
        <v>0</v>
      </c>
      <c r="Q3519" s="25">
        <v>0.01</v>
      </c>
      <c r="R3519" s="25">
        <v>1.0224456829839695E-2</v>
      </c>
      <c r="S3519" s="25">
        <v>0</v>
      </c>
      <c r="T3519" s="27">
        <v>1.0224456829839695E-2</v>
      </c>
    </row>
    <row r="3520" spans="1:20">
      <c r="A3520" s="28" t="s">
        <v>4254</v>
      </c>
      <c r="B3520" s="22" t="s">
        <v>4255</v>
      </c>
      <c r="C3520" s="22" t="s">
        <v>32</v>
      </c>
      <c r="D3520" s="22" t="s">
        <v>105</v>
      </c>
      <c r="E3520" s="22" t="s">
        <v>26</v>
      </c>
      <c r="F3520" s="23">
        <v>45596</v>
      </c>
      <c r="G3520" s="24" t="s">
        <v>3869</v>
      </c>
      <c r="H3520" s="25">
        <v>0.01</v>
      </c>
      <c r="I3520" s="25">
        <v>0</v>
      </c>
      <c r="J3520" s="25">
        <v>0.01</v>
      </c>
      <c r="K3520" s="41">
        <f t="shared" si="112"/>
        <v>2024</v>
      </c>
      <c r="L3520" s="42">
        <f t="shared" si="111"/>
        <v>120</v>
      </c>
      <c r="M3520" s="39">
        <f>(VLOOKUP(DATE(2005,12,1),IGPM!A:B,2,1)/VLOOKUP(DATE(YEAR(F3520),MONTH(F3520),1),IGPM!A:B,2,1))*H3520</f>
        <v>2.8601896058302427E-3</v>
      </c>
      <c r="N3520" s="26" t="s">
        <v>3513</v>
      </c>
      <c r="O3520" s="26" t="s">
        <v>3514</v>
      </c>
      <c r="P3520" s="25">
        <v>0</v>
      </c>
      <c r="Q3520" s="25">
        <v>0.01</v>
      </c>
      <c r="R3520" s="25">
        <v>1.0224456829839695E-2</v>
      </c>
      <c r="S3520" s="25">
        <v>0</v>
      </c>
      <c r="T3520" s="27">
        <v>1.0224456829839695E-2</v>
      </c>
    </row>
    <row r="3521" spans="1:20">
      <c r="A3521" s="28" t="s">
        <v>4256</v>
      </c>
      <c r="B3521" s="22" t="s">
        <v>4257</v>
      </c>
      <c r="C3521" s="22" t="s">
        <v>32</v>
      </c>
      <c r="D3521" s="22" t="s">
        <v>105</v>
      </c>
      <c r="E3521" s="22" t="s">
        <v>26</v>
      </c>
      <c r="F3521" s="23">
        <v>45596</v>
      </c>
      <c r="G3521" s="24" t="s">
        <v>3869</v>
      </c>
      <c r="H3521" s="25">
        <v>0.01</v>
      </c>
      <c r="I3521" s="25">
        <v>0</v>
      </c>
      <c r="J3521" s="25">
        <v>0.01</v>
      </c>
      <c r="K3521" s="41">
        <f t="shared" si="112"/>
        <v>2024</v>
      </c>
      <c r="L3521" s="42">
        <f t="shared" si="111"/>
        <v>120</v>
      </c>
      <c r="M3521" s="39">
        <f>(VLOOKUP(DATE(2005,12,1),IGPM!A:B,2,1)/VLOOKUP(DATE(YEAR(F3521),MONTH(F3521),1),IGPM!A:B,2,1))*H3521</f>
        <v>2.8601896058302427E-3</v>
      </c>
      <c r="N3521" s="26" t="s">
        <v>3513</v>
      </c>
      <c r="O3521" s="26" t="s">
        <v>3514</v>
      </c>
      <c r="P3521" s="25">
        <v>0</v>
      </c>
      <c r="Q3521" s="25">
        <v>0.01</v>
      </c>
      <c r="R3521" s="25">
        <v>1.0224456829839695E-2</v>
      </c>
      <c r="S3521" s="25">
        <v>0</v>
      </c>
      <c r="T3521" s="27">
        <v>1.0224456829839695E-2</v>
      </c>
    </row>
    <row r="3522" spans="1:20">
      <c r="A3522" s="28" t="s">
        <v>4258</v>
      </c>
      <c r="B3522" s="22" t="s">
        <v>4259</v>
      </c>
      <c r="C3522" s="22" t="s">
        <v>24</v>
      </c>
      <c r="D3522" s="22" t="s">
        <v>105</v>
      </c>
      <c r="E3522" s="22" t="s">
        <v>26</v>
      </c>
      <c r="F3522" s="23">
        <v>45596</v>
      </c>
      <c r="G3522" s="24" t="s">
        <v>27</v>
      </c>
      <c r="H3522" s="25">
        <v>0.01</v>
      </c>
      <c r="I3522" s="25">
        <v>0</v>
      </c>
      <c r="J3522" s="25">
        <v>0.01</v>
      </c>
      <c r="K3522" s="41">
        <f t="shared" si="112"/>
        <v>2024</v>
      </c>
      <c r="L3522" s="42">
        <f t="shared" si="111"/>
        <v>360</v>
      </c>
      <c r="M3522" s="39">
        <f>(VLOOKUP(DATE(2005,12,1),IGPM!A:B,2,1)/VLOOKUP(DATE(YEAR(F3522),MONTH(F3522),1),IGPM!A:B,2,1))*H3522</f>
        <v>2.8601896058302427E-3</v>
      </c>
      <c r="N3522" s="26" t="s">
        <v>3513</v>
      </c>
      <c r="O3522" s="26" t="s">
        <v>3514</v>
      </c>
      <c r="P3522" s="25">
        <v>0</v>
      </c>
      <c r="Q3522" s="25">
        <v>0.01</v>
      </c>
      <c r="R3522" s="25">
        <v>1.0224456829839695E-2</v>
      </c>
      <c r="S3522" s="25">
        <v>0</v>
      </c>
      <c r="T3522" s="27">
        <v>1.0224456829839695E-2</v>
      </c>
    </row>
    <row r="3523" spans="1:20">
      <c r="A3523" s="28" t="s">
        <v>4260</v>
      </c>
      <c r="B3523" s="22" t="s">
        <v>4261</v>
      </c>
      <c r="C3523" s="22" t="s">
        <v>24</v>
      </c>
      <c r="D3523" s="22" t="s">
        <v>105</v>
      </c>
      <c r="E3523" s="22" t="s">
        <v>26</v>
      </c>
      <c r="F3523" s="23">
        <v>45596</v>
      </c>
      <c r="G3523" s="24" t="s">
        <v>3869</v>
      </c>
      <c r="H3523" s="25">
        <v>0.01</v>
      </c>
      <c r="I3523" s="25">
        <v>0</v>
      </c>
      <c r="J3523" s="25">
        <v>0.01</v>
      </c>
      <c r="K3523" s="41">
        <f t="shared" si="112"/>
        <v>2024</v>
      </c>
      <c r="L3523" s="42">
        <f t="shared" ref="L3523:L3586" si="113">IFERROR((DATEDIF(F3523,DATE(2024,12,31),"M")*H3523)/(H3523-J3523),12*_xlfn.NUMBERVALUE(LEFT(G3523,3)))</f>
        <v>120</v>
      </c>
      <c r="M3523" s="39">
        <f>(VLOOKUP(DATE(2005,12,1),IGPM!A:B,2,1)/VLOOKUP(DATE(YEAR(F3523),MONTH(F3523),1),IGPM!A:B,2,1))*H3523</f>
        <v>2.8601896058302427E-3</v>
      </c>
      <c r="N3523" s="26" t="s">
        <v>3513</v>
      </c>
      <c r="O3523" s="26" t="s">
        <v>3514</v>
      </c>
      <c r="P3523" s="25">
        <v>0</v>
      </c>
      <c r="Q3523" s="25">
        <v>0.01</v>
      </c>
      <c r="R3523" s="25">
        <v>1.0224456829839695E-2</v>
      </c>
      <c r="S3523" s="25">
        <v>0</v>
      </c>
      <c r="T3523" s="27">
        <v>1.0224456829839695E-2</v>
      </c>
    </row>
    <row r="3524" spans="1:20">
      <c r="A3524" s="28" t="s">
        <v>4262</v>
      </c>
      <c r="B3524" s="22" t="s">
        <v>4263</v>
      </c>
      <c r="C3524" s="22" t="s">
        <v>24</v>
      </c>
      <c r="D3524" s="22" t="s">
        <v>105</v>
      </c>
      <c r="E3524" s="22" t="s">
        <v>26</v>
      </c>
      <c r="F3524" s="23">
        <v>45596</v>
      </c>
      <c r="G3524" s="24" t="s">
        <v>3869</v>
      </c>
      <c r="H3524" s="25">
        <v>0.01</v>
      </c>
      <c r="I3524" s="25">
        <v>0</v>
      </c>
      <c r="J3524" s="25">
        <v>0.01</v>
      </c>
      <c r="K3524" s="41">
        <f t="shared" si="112"/>
        <v>2024</v>
      </c>
      <c r="L3524" s="42">
        <f t="shared" si="113"/>
        <v>120</v>
      </c>
      <c r="M3524" s="39">
        <f>(VLOOKUP(DATE(2005,12,1),IGPM!A:B,2,1)/VLOOKUP(DATE(YEAR(F3524),MONTH(F3524),1),IGPM!A:B,2,1))*H3524</f>
        <v>2.8601896058302427E-3</v>
      </c>
      <c r="N3524" s="26" t="s">
        <v>3513</v>
      </c>
      <c r="O3524" s="26" t="s">
        <v>3514</v>
      </c>
      <c r="P3524" s="25">
        <v>0</v>
      </c>
      <c r="Q3524" s="25">
        <v>0.01</v>
      </c>
      <c r="R3524" s="25">
        <v>1.0224456829839695E-2</v>
      </c>
      <c r="S3524" s="25">
        <v>0</v>
      </c>
      <c r="T3524" s="27">
        <v>1.0224456829839695E-2</v>
      </c>
    </row>
    <row r="3525" spans="1:20">
      <c r="A3525" s="28" t="s">
        <v>4264</v>
      </c>
      <c r="B3525" s="22" t="s">
        <v>3701</v>
      </c>
      <c r="C3525" s="22" t="s">
        <v>24</v>
      </c>
      <c r="D3525" s="22" t="s">
        <v>25</v>
      </c>
      <c r="E3525" s="22" t="s">
        <v>26</v>
      </c>
      <c r="F3525" s="23">
        <v>45596</v>
      </c>
      <c r="G3525" s="24" t="s">
        <v>27</v>
      </c>
      <c r="H3525" s="25">
        <v>0.01</v>
      </c>
      <c r="I3525" s="25">
        <v>0</v>
      </c>
      <c r="J3525" s="25">
        <v>0.01</v>
      </c>
      <c r="K3525" s="41">
        <f t="shared" ref="K3525:K3588" si="114">YEAR(F3525)</f>
        <v>2024</v>
      </c>
      <c r="L3525" s="42">
        <f t="shared" si="113"/>
        <v>360</v>
      </c>
      <c r="M3525" s="39">
        <f>(VLOOKUP(DATE(2005,12,1),IGPM!A:B,2,1)/VLOOKUP(DATE(YEAR(F3525),MONTH(F3525),1),IGPM!A:B,2,1))*H3525</f>
        <v>2.8601896058302427E-3</v>
      </c>
      <c r="N3525" s="26" t="s">
        <v>3513</v>
      </c>
      <c r="O3525" s="26" t="s">
        <v>3514</v>
      </c>
      <c r="P3525" s="25">
        <v>0</v>
      </c>
      <c r="Q3525" s="25">
        <v>0.01</v>
      </c>
      <c r="R3525" s="25">
        <v>1.0224456829839695E-2</v>
      </c>
      <c r="S3525" s="25">
        <v>0</v>
      </c>
      <c r="T3525" s="27">
        <v>1.0224456829839695E-2</v>
      </c>
    </row>
    <row r="3526" spans="1:20">
      <c r="A3526" s="28" t="s">
        <v>4265</v>
      </c>
      <c r="B3526" s="22" t="s">
        <v>3701</v>
      </c>
      <c r="C3526" s="22" t="s">
        <v>24</v>
      </c>
      <c r="D3526" s="22" t="s">
        <v>25</v>
      </c>
      <c r="E3526" s="22" t="s">
        <v>26</v>
      </c>
      <c r="F3526" s="23">
        <v>45596</v>
      </c>
      <c r="G3526" s="24" t="s">
        <v>27</v>
      </c>
      <c r="H3526" s="25">
        <v>0.01</v>
      </c>
      <c r="I3526" s="25">
        <v>0</v>
      </c>
      <c r="J3526" s="25">
        <v>0.01</v>
      </c>
      <c r="K3526" s="41">
        <f t="shared" si="114"/>
        <v>2024</v>
      </c>
      <c r="L3526" s="42">
        <f t="shared" si="113"/>
        <v>360</v>
      </c>
      <c r="M3526" s="39">
        <f>(VLOOKUP(DATE(2005,12,1),IGPM!A:B,2,1)/VLOOKUP(DATE(YEAR(F3526),MONTH(F3526),1),IGPM!A:B,2,1))*H3526</f>
        <v>2.8601896058302427E-3</v>
      </c>
      <c r="N3526" s="26" t="s">
        <v>3513</v>
      </c>
      <c r="O3526" s="26" t="s">
        <v>3514</v>
      </c>
      <c r="P3526" s="25">
        <v>0</v>
      </c>
      <c r="Q3526" s="25">
        <v>0.01</v>
      </c>
      <c r="R3526" s="25">
        <v>1.0224456829839695E-2</v>
      </c>
      <c r="S3526" s="25">
        <v>0</v>
      </c>
      <c r="T3526" s="27">
        <v>1.0224456829839695E-2</v>
      </c>
    </row>
    <row r="3527" spans="1:20">
      <c r="A3527" s="28" t="s">
        <v>4266</v>
      </c>
      <c r="B3527" s="22" t="s">
        <v>4267</v>
      </c>
      <c r="C3527" s="22" t="s">
        <v>24</v>
      </c>
      <c r="D3527" s="22" t="s">
        <v>25</v>
      </c>
      <c r="E3527" s="22" t="s">
        <v>26</v>
      </c>
      <c r="F3527" s="23">
        <v>45596</v>
      </c>
      <c r="G3527" s="24" t="s">
        <v>27</v>
      </c>
      <c r="H3527" s="25">
        <v>0.01</v>
      </c>
      <c r="I3527" s="25">
        <v>0</v>
      </c>
      <c r="J3527" s="25">
        <v>0.01</v>
      </c>
      <c r="K3527" s="41">
        <f t="shared" si="114"/>
        <v>2024</v>
      </c>
      <c r="L3527" s="42">
        <f t="shared" si="113"/>
        <v>360</v>
      </c>
      <c r="M3527" s="39">
        <f>(VLOOKUP(DATE(2005,12,1),IGPM!A:B,2,1)/VLOOKUP(DATE(YEAR(F3527),MONTH(F3527),1),IGPM!A:B,2,1))*H3527</f>
        <v>2.8601896058302427E-3</v>
      </c>
      <c r="N3527" s="26" t="s">
        <v>3513</v>
      </c>
      <c r="O3527" s="26" t="s">
        <v>3514</v>
      </c>
      <c r="P3527" s="25">
        <v>0</v>
      </c>
      <c r="Q3527" s="25">
        <v>0.01</v>
      </c>
      <c r="R3527" s="25">
        <v>1.0224456829839695E-2</v>
      </c>
      <c r="S3527" s="25">
        <v>0</v>
      </c>
      <c r="T3527" s="27">
        <v>1.0224456829839695E-2</v>
      </c>
    </row>
    <row r="3528" spans="1:20">
      <c r="A3528" s="28" t="s">
        <v>4268</v>
      </c>
      <c r="B3528" s="22" t="s">
        <v>1580</v>
      </c>
      <c r="C3528" s="22" t="s">
        <v>4391</v>
      </c>
      <c r="D3528" s="22" t="s">
        <v>25</v>
      </c>
      <c r="E3528" s="22" t="s">
        <v>26</v>
      </c>
      <c r="F3528" s="23">
        <v>45596</v>
      </c>
      <c r="G3528" s="24" t="s">
        <v>27</v>
      </c>
      <c r="H3528" s="25">
        <v>0.01</v>
      </c>
      <c r="I3528" s="25">
        <v>0</v>
      </c>
      <c r="J3528" s="25">
        <v>0.01</v>
      </c>
      <c r="K3528" s="41">
        <f t="shared" si="114"/>
        <v>2024</v>
      </c>
      <c r="L3528" s="42">
        <f t="shared" si="113"/>
        <v>360</v>
      </c>
      <c r="M3528" s="39">
        <f>(VLOOKUP(DATE(2005,12,1),IGPM!A:B,2,1)/VLOOKUP(DATE(YEAR(F3528),MONTH(F3528),1),IGPM!A:B,2,1))*H3528</f>
        <v>2.8601896058302427E-3</v>
      </c>
      <c r="N3528" s="26" t="s">
        <v>3513</v>
      </c>
      <c r="O3528" s="26" t="s">
        <v>3514</v>
      </c>
      <c r="P3528" s="25">
        <v>0</v>
      </c>
      <c r="Q3528" s="25">
        <v>0.01</v>
      </c>
      <c r="R3528" s="25">
        <v>1.0224456829839695E-2</v>
      </c>
      <c r="S3528" s="25">
        <v>0</v>
      </c>
      <c r="T3528" s="27">
        <v>1.0224456829839695E-2</v>
      </c>
    </row>
    <row r="3529" spans="1:20">
      <c r="A3529" s="28" t="s">
        <v>4269</v>
      </c>
      <c r="B3529" s="22" t="s">
        <v>4270</v>
      </c>
      <c r="C3529" s="22" t="s">
        <v>32</v>
      </c>
      <c r="D3529" s="22" t="s">
        <v>25</v>
      </c>
      <c r="E3529" s="22" t="s">
        <v>26</v>
      </c>
      <c r="F3529" s="23">
        <v>45596</v>
      </c>
      <c r="G3529" s="24" t="s">
        <v>27</v>
      </c>
      <c r="H3529" s="25">
        <v>0.01</v>
      </c>
      <c r="I3529" s="25">
        <v>0</v>
      </c>
      <c r="J3529" s="25">
        <v>0.01</v>
      </c>
      <c r="K3529" s="41">
        <f t="shared" si="114"/>
        <v>2024</v>
      </c>
      <c r="L3529" s="42">
        <f t="shared" si="113"/>
        <v>360</v>
      </c>
      <c r="M3529" s="39">
        <f>(VLOOKUP(DATE(2005,12,1),IGPM!A:B,2,1)/VLOOKUP(DATE(YEAR(F3529),MONTH(F3529),1),IGPM!A:B,2,1))*H3529</f>
        <v>2.8601896058302427E-3</v>
      </c>
      <c r="N3529" s="26" t="s">
        <v>3513</v>
      </c>
      <c r="O3529" s="26" t="s">
        <v>3514</v>
      </c>
      <c r="P3529" s="25">
        <v>0</v>
      </c>
      <c r="Q3529" s="25">
        <v>0.01</v>
      </c>
      <c r="R3529" s="25">
        <v>1.0224456829839695E-2</v>
      </c>
      <c r="S3529" s="25">
        <v>0</v>
      </c>
      <c r="T3529" s="27">
        <v>1.0224456829839695E-2</v>
      </c>
    </row>
    <row r="3530" spans="1:20">
      <c r="A3530" s="28" t="s">
        <v>4271</v>
      </c>
      <c r="B3530" s="22" t="s">
        <v>4270</v>
      </c>
      <c r="C3530" s="22" t="s">
        <v>32</v>
      </c>
      <c r="D3530" s="22" t="s">
        <v>25</v>
      </c>
      <c r="E3530" s="22" t="s">
        <v>26</v>
      </c>
      <c r="F3530" s="23">
        <v>45596</v>
      </c>
      <c r="G3530" s="24" t="s">
        <v>27</v>
      </c>
      <c r="H3530" s="25">
        <v>0.01</v>
      </c>
      <c r="I3530" s="25">
        <v>0</v>
      </c>
      <c r="J3530" s="25">
        <v>0.01</v>
      </c>
      <c r="K3530" s="41">
        <f t="shared" si="114"/>
        <v>2024</v>
      </c>
      <c r="L3530" s="42">
        <f t="shared" si="113"/>
        <v>360</v>
      </c>
      <c r="M3530" s="39">
        <f>(VLOOKUP(DATE(2005,12,1),IGPM!A:B,2,1)/VLOOKUP(DATE(YEAR(F3530),MONTH(F3530),1),IGPM!A:B,2,1))*H3530</f>
        <v>2.8601896058302427E-3</v>
      </c>
      <c r="N3530" s="26" t="s">
        <v>3513</v>
      </c>
      <c r="O3530" s="26" t="s">
        <v>3514</v>
      </c>
      <c r="P3530" s="25">
        <v>0</v>
      </c>
      <c r="Q3530" s="25">
        <v>0.01</v>
      </c>
      <c r="R3530" s="25">
        <v>1.0224456829839695E-2</v>
      </c>
      <c r="S3530" s="25">
        <v>0</v>
      </c>
      <c r="T3530" s="27">
        <v>1.0224456829839695E-2</v>
      </c>
    </row>
    <row r="3531" spans="1:20">
      <c r="A3531" s="28" t="s">
        <v>4272</v>
      </c>
      <c r="B3531" s="22" t="s">
        <v>4270</v>
      </c>
      <c r="C3531" s="22" t="s">
        <v>32</v>
      </c>
      <c r="D3531" s="22" t="s">
        <v>25</v>
      </c>
      <c r="E3531" s="22" t="s">
        <v>26</v>
      </c>
      <c r="F3531" s="23">
        <v>45596</v>
      </c>
      <c r="G3531" s="24" t="s">
        <v>27</v>
      </c>
      <c r="H3531" s="25">
        <v>0.01</v>
      </c>
      <c r="I3531" s="25">
        <v>0</v>
      </c>
      <c r="J3531" s="25">
        <v>0.01</v>
      </c>
      <c r="K3531" s="41">
        <f t="shared" si="114"/>
        <v>2024</v>
      </c>
      <c r="L3531" s="42">
        <f t="shared" si="113"/>
        <v>360</v>
      </c>
      <c r="M3531" s="39">
        <f>(VLOOKUP(DATE(2005,12,1),IGPM!A:B,2,1)/VLOOKUP(DATE(YEAR(F3531),MONTH(F3531),1),IGPM!A:B,2,1))*H3531</f>
        <v>2.8601896058302427E-3</v>
      </c>
      <c r="N3531" s="26" t="s">
        <v>3513</v>
      </c>
      <c r="O3531" s="26" t="s">
        <v>3514</v>
      </c>
      <c r="P3531" s="25">
        <v>0</v>
      </c>
      <c r="Q3531" s="25">
        <v>0.01</v>
      </c>
      <c r="R3531" s="25">
        <v>1.0224456829839695E-2</v>
      </c>
      <c r="S3531" s="25">
        <v>0</v>
      </c>
      <c r="T3531" s="27">
        <v>1.0224456829839695E-2</v>
      </c>
    </row>
    <row r="3532" spans="1:20">
      <c r="A3532" s="28" t="s">
        <v>4273</v>
      </c>
      <c r="B3532" s="22" t="s">
        <v>4274</v>
      </c>
      <c r="C3532" s="22" t="s">
        <v>32</v>
      </c>
      <c r="D3532" s="22" t="s">
        <v>25</v>
      </c>
      <c r="E3532" s="22" t="s">
        <v>26</v>
      </c>
      <c r="F3532" s="23">
        <v>45596</v>
      </c>
      <c r="G3532" s="24" t="s">
        <v>3869</v>
      </c>
      <c r="H3532" s="25">
        <v>0.01</v>
      </c>
      <c r="I3532" s="25">
        <v>0</v>
      </c>
      <c r="J3532" s="25">
        <v>0.01</v>
      </c>
      <c r="K3532" s="41">
        <f t="shared" si="114"/>
        <v>2024</v>
      </c>
      <c r="L3532" s="42">
        <f t="shared" si="113"/>
        <v>120</v>
      </c>
      <c r="M3532" s="39">
        <f>(VLOOKUP(DATE(2005,12,1),IGPM!A:B,2,1)/VLOOKUP(DATE(YEAR(F3532),MONTH(F3532),1),IGPM!A:B,2,1))*H3532</f>
        <v>2.8601896058302427E-3</v>
      </c>
      <c r="N3532" s="26" t="s">
        <v>3513</v>
      </c>
      <c r="O3532" s="26" t="s">
        <v>3514</v>
      </c>
      <c r="P3532" s="25">
        <v>0</v>
      </c>
      <c r="Q3532" s="25">
        <v>0.01</v>
      </c>
      <c r="R3532" s="25">
        <v>1.0224456829839695E-2</v>
      </c>
      <c r="S3532" s="25">
        <v>0</v>
      </c>
      <c r="T3532" s="27">
        <v>1.0224456829839695E-2</v>
      </c>
    </row>
    <row r="3533" spans="1:20">
      <c r="A3533" s="28" t="s">
        <v>4275</v>
      </c>
      <c r="B3533" s="22" t="s">
        <v>3701</v>
      </c>
      <c r="C3533" s="22" t="s">
        <v>24</v>
      </c>
      <c r="D3533" s="22" t="s">
        <v>25</v>
      </c>
      <c r="E3533" s="22" t="s">
        <v>26</v>
      </c>
      <c r="F3533" s="23">
        <v>45596</v>
      </c>
      <c r="G3533" s="24" t="s">
        <v>27</v>
      </c>
      <c r="H3533" s="25">
        <v>0.01</v>
      </c>
      <c r="I3533" s="25">
        <v>0</v>
      </c>
      <c r="J3533" s="25">
        <v>0.01</v>
      </c>
      <c r="K3533" s="41">
        <f t="shared" si="114"/>
        <v>2024</v>
      </c>
      <c r="L3533" s="42">
        <f t="shared" si="113"/>
        <v>360</v>
      </c>
      <c r="M3533" s="39">
        <f>(VLOOKUP(DATE(2005,12,1),IGPM!A:B,2,1)/VLOOKUP(DATE(YEAR(F3533),MONTH(F3533),1),IGPM!A:B,2,1))*H3533</f>
        <v>2.8601896058302427E-3</v>
      </c>
      <c r="N3533" s="26" t="s">
        <v>3513</v>
      </c>
      <c r="O3533" s="26" t="s">
        <v>3514</v>
      </c>
      <c r="P3533" s="25">
        <v>0</v>
      </c>
      <c r="Q3533" s="25">
        <v>0.01</v>
      </c>
      <c r="R3533" s="25">
        <v>1.0224456829839695E-2</v>
      </c>
      <c r="S3533" s="25">
        <v>0</v>
      </c>
      <c r="T3533" s="27">
        <v>1.0224456829839695E-2</v>
      </c>
    </row>
    <row r="3534" spans="1:20">
      <c r="A3534" s="28" t="s">
        <v>4276</v>
      </c>
      <c r="B3534" s="22" t="s">
        <v>3701</v>
      </c>
      <c r="C3534" s="22" t="s">
        <v>24</v>
      </c>
      <c r="D3534" s="22" t="s">
        <v>33</v>
      </c>
      <c r="E3534" s="22" t="s">
        <v>26</v>
      </c>
      <c r="F3534" s="23">
        <v>45596</v>
      </c>
      <c r="G3534" s="24" t="s">
        <v>27</v>
      </c>
      <c r="H3534" s="25">
        <v>0.01</v>
      </c>
      <c r="I3534" s="25">
        <v>0</v>
      </c>
      <c r="J3534" s="25">
        <v>0.01</v>
      </c>
      <c r="K3534" s="41">
        <f t="shared" si="114"/>
        <v>2024</v>
      </c>
      <c r="L3534" s="42">
        <f t="shared" si="113"/>
        <v>360</v>
      </c>
      <c r="M3534" s="39">
        <f>(VLOOKUP(DATE(2005,12,1),IGPM!A:B,2,1)/VLOOKUP(DATE(YEAR(F3534),MONTH(F3534),1),IGPM!A:B,2,1))*H3534</f>
        <v>2.8601896058302427E-3</v>
      </c>
      <c r="N3534" s="26" t="s">
        <v>3513</v>
      </c>
      <c r="O3534" s="26" t="s">
        <v>3514</v>
      </c>
      <c r="P3534" s="25">
        <v>0</v>
      </c>
      <c r="Q3534" s="25">
        <v>0.01</v>
      </c>
      <c r="R3534" s="25">
        <v>1.0224456829839695E-2</v>
      </c>
      <c r="S3534" s="25">
        <v>0</v>
      </c>
      <c r="T3534" s="27">
        <v>1.0224456829839695E-2</v>
      </c>
    </row>
    <row r="3535" spans="1:20">
      <c r="A3535" s="28" t="s">
        <v>4277</v>
      </c>
      <c r="B3535" s="22" t="s">
        <v>4278</v>
      </c>
      <c r="C3535" s="22" t="s">
        <v>24</v>
      </c>
      <c r="D3535" s="22" t="s">
        <v>33</v>
      </c>
      <c r="E3535" s="22" t="s">
        <v>26</v>
      </c>
      <c r="F3535" s="23">
        <v>45596</v>
      </c>
      <c r="G3535" s="24" t="s">
        <v>3869</v>
      </c>
      <c r="H3535" s="25">
        <v>0.01</v>
      </c>
      <c r="I3535" s="25">
        <v>0</v>
      </c>
      <c r="J3535" s="25">
        <v>0.01</v>
      </c>
      <c r="K3535" s="41">
        <f t="shared" si="114"/>
        <v>2024</v>
      </c>
      <c r="L3535" s="42">
        <f t="shared" si="113"/>
        <v>120</v>
      </c>
      <c r="M3535" s="39">
        <f>(VLOOKUP(DATE(2005,12,1),IGPM!A:B,2,1)/VLOOKUP(DATE(YEAR(F3535),MONTH(F3535),1),IGPM!A:B,2,1))*H3535</f>
        <v>2.8601896058302427E-3</v>
      </c>
      <c r="N3535" s="26" t="s">
        <v>3513</v>
      </c>
      <c r="O3535" s="26" t="s">
        <v>3514</v>
      </c>
      <c r="P3535" s="25">
        <v>0</v>
      </c>
      <c r="Q3535" s="25">
        <v>0.01</v>
      </c>
      <c r="R3535" s="25">
        <v>1.0224456829839695E-2</v>
      </c>
      <c r="S3535" s="25">
        <v>0</v>
      </c>
      <c r="T3535" s="27">
        <v>1.0224456829839695E-2</v>
      </c>
    </row>
    <row r="3536" spans="1:20">
      <c r="A3536" s="28" t="s">
        <v>4279</v>
      </c>
      <c r="B3536" s="22" t="s">
        <v>4278</v>
      </c>
      <c r="C3536" s="22" t="s">
        <v>24</v>
      </c>
      <c r="D3536" s="22" t="s">
        <v>33</v>
      </c>
      <c r="E3536" s="22" t="s">
        <v>26</v>
      </c>
      <c r="F3536" s="23">
        <v>45596</v>
      </c>
      <c r="G3536" s="24" t="s">
        <v>3869</v>
      </c>
      <c r="H3536" s="25">
        <v>0.01</v>
      </c>
      <c r="I3536" s="25">
        <v>0</v>
      </c>
      <c r="J3536" s="25">
        <v>0.01</v>
      </c>
      <c r="K3536" s="41">
        <f t="shared" si="114"/>
        <v>2024</v>
      </c>
      <c r="L3536" s="42">
        <f t="shared" si="113"/>
        <v>120</v>
      </c>
      <c r="M3536" s="39">
        <f>(VLOOKUP(DATE(2005,12,1),IGPM!A:B,2,1)/VLOOKUP(DATE(YEAR(F3536),MONTH(F3536),1),IGPM!A:B,2,1))*H3536</f>
        <v>2.8601896058302427E-3</v>
      </c>
      <c r="N3536" s="26" t="s">
        <v>3513</v>
      </c>
      <c r="O3536" s="26" t="s">
        <v>3514</v>
      </c>
      <c r="P3536" s="25">
        <v>0</v>
      </c>
      <c r="Q3536" s="25">
        <v>0.01</v>
      </c>
      <c r="R3536" s="25">
        <v>1.0224456829839695E-2</v>
      </c>
      <c r="S3536" s="25">
        <v>0</v>
      </c>
      <c r="T3536" s="27">
        <v>1.0224456829839695E-2</v>
      </c>
    </row>
    <row r="3537" spans="1:20">
      <c r="A3537" s="28" t="s">
        <v>4280</v>
      </c>
      <c r="B3537" s="22" t="s">
        <v>3701</v>
      </c>
      <c r="C3537" s="22" t="s">
        <v>24</v>
      </c>
      <c r="D3537" s="22" t="s">
        <v>33</v>
      </c>
      <c r="E3537" s="22" t="s">
        <v>26</v>
      </c>
      <c r="F3537" s="23">
        <v>45596</v>
      </c>
      <c r="G3537" s="24" t="s">
        <v>27</v>
      </c>
      <c r="H3537" s="25">
        <v>0.01</v>
      </c>
      <c r="I3537" s="25">
        <v>0</v>
      </c>
      <c r="J3537" s="25">
        <v>0.01</v>
      </c>
      <c r="K3537" s="41">
        <f t="shared" si="114"/>
        <v>2024</v>
      </c>
      <c r="L3537" s="42">
        <f t="shared" si="113"/>
        <v>360</v>
      </c>
      <c r="M3537" s="39">
        <f>(VLOOKUP(DATE(2005,12,1),IGPM!A:B,2,1)/VLOOKUP(DATE(YEAR(F3537),MONTH(F3537),1),IGPM!A:B,2,1))*H3537</f>
        <v>2.8601896058302427E-3</v>
      </c>
      <c r="N3537" s="26" t="s">
        <v>3513</v>
      </c>
      <c r="O3537" s="26" t="s">
        <v>3514</v>
      </c>
      <c r="P3537" s="25">
        <v>0</v>
      </c>
      <c r="Q3537" s="25">
        <v>0.01</v>
      </c>
      <c r="R3537" s="25">
        <v>1.0224456829839695E-2</v>
      </c>
      <c r="S3537" s="25">
        <v>0</v>
      </c>
      <c r="T3537" s="27">
        <v>1.0224456829839695E-2</v>
      </c>
    </row>
    <row r="3538" spans="1:20">
      <c r="A3538" s="28" t="s">
        <v>4281</v>
      </c>
      <c r="B3538" s="22" t="s">
        <v>4282</v>
      </c>
      <c r="C3538" s="22" t="s">
        <v>69</v>
      </c>
      <c r="D3538" s="22" t="s">
        <v>95</v>
      </c>
      <c r="E3538" s="22" t="s">
        <v>26</v>
      </c>
      <c r="F3538" s="23">
        <v>45657</v>
      </c>
      <c r="G3538" s="24" t="s">
        <v>27</v>
      </c>
      <c r="H3538" s="25">
        <v>146251.35</v>
      </c>
      <c r="I3538" s="25">
        <v>0</v>
      </c>
      <c r="J3538" s="25">
        <v>146251.35</v>
      </c>
      <c r="K3538" s="41">
        <f t="shared" si="114"/>
        <v>2024</v>
      </c>
      <c r="L3538" s="42">
        <f t="shared" si="113"/>
        <v>360</v>
      </c>
      <c r="M3538" s="39">
        <f>(VLOOKUP(DATE(2005,12,1),IGPM!A:B,2,1)/VLOOKUP(DATE(YEAR(F3538),MONTH(F3538),1),IGPM!A:B,2,1))*H3538</f>
        <v>40912.353396400358</v>
      </c>
      <c r="N3538" s="26" t="s">
        <v>3513</v>
      </c>
      <c r="O3538" s="26" t="s">
        <v>3514</v>
      </c>
      <c r="P3538" s="25">
        <v>0</v>
      </c>
      <c r="Q3538" s="25">
        <v>146251.35</v>
      </c>
      <c r="R3538" s="25">
        <v>146251.35</v>
      </c>
      <c r="S3538" s="25">
        <v>0</v>
      </c>
      <c r="T3538" s="27">
        <v>146251.35</v>
      </c>
    </row>
    <row r="3539" spans="1:20">
      <c r="A3539" s="28" t="s">
        <v>4283</v>
      </c>
      <c r="B3539" s="22" t="s">
        <v>4282</v>
      </c>
      <c r="C3539" s="22" t="s">
        <v>69</v>
      </c>
      <c r="D3539" s="22" t="s">
        <v>95</v>
      </c>
      <c r="E3539" s="22" t="s">
        <v>26</v>
      </c>
      <c r="F3539" s="23">
        <v>45657</v>
      </c>
      <c r="G3539" s="24" t="s">
        <v>27</v>
      </c>
      <c r="H3539" s="25">
        <v>145813.47</v>
      </c>
      <c r="I3539" s="25">
        <v>0</v>
      </c>
      <c r="J3539" s="25">
        <v>145813.47</v>
      </c>
      <c r="K3539" s="41">
        <f t="shared" si="114"/>
        <v>2024</v>
      </c>
      <c r="L3539" s="42">
        <f t="shared" si="113"/>
        <v>360</v>
      </c>
      <c r="M3539" s="39">
        <f>(VLOOKUP(DATE(2005,12,1),IGPM!A:B,2,1)/VLOOKUP(DATE(YEAR(F3539),MONTH(F3539),1),IGPM!A:B,2,1))*H3539</f>
        <v>40789.860842962618</v>
      </c>
      <c r="N3539" s="26" t="s">
        <v>3513</v>
      </c>
      <c r="O3539" s="26" t="s">
        <v>3514</v>
      </c>
      <c r="P3539" s="25">
        <v>0</v>
      </c>
      <c r="Q3539" s="25">
        <v>145813.47</v>
      </c>
      <c r="R3539" s="25">
        <v>145813.47</v>
      </c>
      <c r="S3539" s="25">
        <v>0</v>
      </c>
      <c r="T3539" s="27">
        <v>145813.47</v>
      </c>
    </row>
    <row r="3540" spans="1:20">
      <c r="A3540" s="28" t="s">
        <v>4284</v>
      </c>
      <c r="B3540" s="22" t="s">
        <v>4282</v>
      </c>
      <c r="C3540" s="22" t="s">
        <v>69</v>
      </c>
      <c r="D3540" s="22" t="s">
        <v>95</v>
      </c>
      <c r="E3540" s="22" t="s">
        <v>26</v>
      </c>
      <c r="F3540" s="23">
        <v>45657</v>
      </c>
      <c r="G3540" s="24" t="s">
        <v>27</v>
      </c>
      <c r="H3540" s="25">
        <v>145813.46</v>
      </c>
      <c r="I3540" s="25">
        <v>0</v>
      </c>
      <c r="J3540" s="25">
        <v>145813.46</v>
      </c>
      <c r="K3540" s="41">
        <f t="shared" si="114"/>
        <v>2024</v>
      </c>
      <c r="L3540" s="42">
        <f t="shared" si="113"/>
        <v>360</v>
      </c>
      <c r="M3540" s="39">
        <f>(VLOOKUP(DATE(2005,12,1),IGPM!A:B,2,1)/VLOOKUP(DATE(YEAR(F3540),MONTH(F3540),1),IGPM!A:B,2,1))*H3540</f>
        <v>40789.858045562571</v>
      </c>
      <c r="N3540" s="26" t="s">
        <v>3513</v>
      </c>
      <c r="O3540" s="26" t="s">
        <v>3514</v>
      </c>
      <c r="P3540" s="25">
        <v>0</v>
      </c>
      <c r="Q3540" s="25">
        <v>145813.46</v>
      </c>
      <c r="R3540" s="25">
        <v>145813.46</v>
      </c>
      <c r="S3540" s="25">
        <v>0</v>
      </c>
      <c r="T3540" s="27">
        <v>145813.46</v>
      </c>
    </row>
    <row r="3541" spans="1:20">
      <c r="A3541" s="28" t="s">
        <v>4285</v>
      </c>
      <c r="B3541" s="22" t="s">
        <v>4286</v>
      </c>
      <c r="C3541" s="22" t="s">
        <v>32</v>
      </c>
      <c r="D3541" s="22" t="s">
        <v>95</v>
      </c>
      <c r="E3541" s="22" t="s">
        <v>26</v>
      </c>
      <c r="F3541" s="23">
        <v>45657</v>
      </c>
      <c r="G3541" s="24" t="s">
        <v>27</v>
      </c>
      <c r="H3541" s="25">
        <v>6284.41</v>
      </c>
      <c r="I3541" s="25">
        <v>0</v>
      </c>
      <c r="J3541" s="25">
        <v>6284.41</v>
      </c>
      <c r="K3541" s="41">
        <f t="shared" si="114"/>
        <v>2024</v>
      </c>
      <c r="L3541" s="42">
        <f t="shared" si="113"/>
        <v>360</v>
      </c>
      <c r="M3541" s="39">
        <f>(VLOOKUP(DATE(2005,12,1),IGPM!A:B,2,1)/VLOOKUP(DATE(YEAR(F3541),MONTH(F3541),1),IGPM!A:B,2,1))*H3541</f>
        <v>1758.0008855157396</v>
      </c>
      <c r="N3541" s="26" t="s">
        <v>3513</v>
      </c>
      <c r="O3541" s="26" t="s">
        <v>3514</v>
      </c>
      <c r="P3541" s="25">
        <v>0</v>
      </c>
      <c r="Q3541" s="25">
        <v>6284.41</v>
      </c>
      <c r="R3541" s="25">
        <v>6284.4099999999989</v>
      </c>
      <c r="S3541" s="25">
        <v>0</v>
      </c>
      <c r="T3541" s="27">
        <v>6284.4099999999989</v>
      </c>
    </row>
    <row r="3542" spans="1:20">
      <c r="A3542" s="28" t="s">
        <v>4287</v>
      </c>
      <c r="B3542" s="22" t="s">
        <v>4286</v>
      </c>
      <c r="C3542" s="22" t="s">
        <v>32</v>
      </c>
      <c r="D3542" s="22" t="s">
        <v>95</v>
      </c>
      <c r="E3542" s="22" t="s">
        <v>26</v>
      </c>
      <c r="F3542" s="23">
        <v>45657</v>
      </c>
      <c r="G3542" s="24" t="s">
        <v>27</v>
      </c>
      <c r="H3542" s="25">
        <v>6284.41</v>
      </c>
      <c r="I3542" s="25">
        <v>0</v>
      </c>
      <c r="J3542" s="25">
        <v>6284.41</v>
      </c>
      <c r="K3542" s="41">
        <f t="shared" si="114"/>
        <v>2024</v>
      </c>
      <c r="L3542" s="42">
        <f t="shared" si="113"/>
        <v>360</v>
      </c>
      <c r="M3542" s="39">
        <f>(VLOOKUP(DATE(2005,12,1),IGPM!A:B,2,1)/VLOOKUP(DATE(YEAR(F3542),MONTH(F3542),1),IGPM!A:B,2,1))*H3542</f>
        <v>1758.0008855157396</v>
      </c>
      <c r="N3542" s="26" t="s">
        <v>3513</v>
      </c>
      <c r="O3542" s="26" t="s">
        <v>3514</v>
      </c>
      <c r="P3542" s="25">
        <v>0</v>
      </c>
      <c r="Q3542" s="25">
        <v>6284.41</v>
      </c>
      <c r="R3542" s="25">
        <v>6284.4099999999989</v>
      </c>
      <c r="S3542" s="25">
        <v>0</v>
      </c>
      <c r="T3542" s="27">
        <v>6284.4099999999989</v>
      </c>
    </row>
    <row r="3543" spans="1:20">
      <c r="A3543" s="28" t="s">
        <v>4288</v>
      </c>
      <c r="B3543" s="22" t="s">
        <v>4286</v>
      </c>
      <c r="C3543" s="22" t="s">
        <v>32</v>
      </c>
      <c r="D3543" s="22" t="s">
        <v>95</v>
      </c>
      <c r="E3543" s="22" t="s">
        <v>26</v>
      </c>
      <c r="F3543" s="23">
        <v>45657</v>
      </c>
      <c r="G3543" s="24" t="s">
        <v>27</v>
      </c>
      <c r="H3543" s="25">
        <v>2693.32</v>
      </c>
      <c r="I3543" s="25">
        <v>0</v>
      </c>
      <c r="J3543" s="25">
        <v>2693.32</v>
      </c>
      <c r="K3543" s="41">
        <f t="shared" si="114"/>
        <v>2024</v>
      </c>
      <c r="L3543" s="42">
        <f t="shared" si="113"/>
        <v>360</v>
      </c>
      <c r="M3543" s="39">
        <f>(VLOOKUP(DATE(2005,12,1),IGPM!A:B,2,1)/VLOOKUP(DATE(YEAR(F3543),MONTH(F3543),1),IGPM!A:B,2,1))*H3543</f>
        <v>753.4293505638957</v>
      </c>
      <c r="N3543" s="26" t="s">
        <v>3513</v>
      </c>
      <c r="O3543" s="26" t="s">
        <v>3514</v>
      </c>
      <c r="P3543" s="25">
        <v>0</v>
      </c>
      <c r="Q3543" s="25">
        <v>2693.32</v>
      </c>
      <c r="R3543" s="25">
        <v>2693.32</v>
      </c>
      <c r="S3543" s="25">
        <v>0</v>
      </c>
      <c r="T3543" s="27">
        <v>2693.32</v>
      </c>
    </row>
    <row r="3544" spans="1:20">
      <c r="A3544" s="28" t="s">
        <v>4289</v>
      </c>
      <c r="B3544" s="22" t="s">
        <v>4286</v>
      </c>
      <c r="C3544" s="22" t="s">
        <v>172</v>
      </c>
      <c r="D3544" s="22" t="s">
        <v>95</v>
      </c>
      <c r="E3544" s="22" t="s">
        <v>26</v>
      </c>
      <c r="F3544" s="23">
        <v>45657</v>
      </c>
      <c r="G3544" s="24" t="s">
        <v>27</v>
      </c>
      <c r="H3544" s="25">
        <v>2693.32</v>
      </c>
      <c r="I3544" s="25">
        <v>0</v>
      </c>
      <c r="J3544" s="25">
        <v>2693.32</v>
      </c>
      <c r="K3544" s="41">
        <f t="shared" si="114"/>
        <v>2024</v>
      </c>
      <c r="L3544" s="42">
        <f t="shared" si="113"/>
        <v>360</v>
      </c>
      <c r="M3544" s="39">
        <f>(VLOOKUP(DATE(2005,12,1),IGPM!A:B,2,1)/VLOOKUP(DATE(YEAR(F3544),MONTH(F3544),1),IGPM!A:B,2,1))*H3544</f>
        <v>753.4293505638957</v>
      </c>
      <c r="N3544" s="26" t="s">
        <v>3513</v>
      </c>
      <c r="O3544" s="26" t="s">
        <v>3514</v>
      </c>
      <c r="P3544" s="25">
        <v>0</v>
      </c>
      <c r="Q3544" s="25">
        <v>2693.32</v>
      </c>
      <c r="R3544" s="25">
        <v>2693.32</v>
      </c>
      <c r="S3544" s="25">
        <v>0</v>
      </c>
      <c r="T3544" s="27">
        <v>2693.32</v>
      </c>
    </row>
    <row r="3545" spans="1:20">
      <c r="A3545" s="28" t="s">
        <v>4290</v>
      </c>
      <c r="B3545" s="22" t="s">
        <v>4286</v>
      </c>
      <c r="C3545" s="22" t="s">
        <v>172</v>
      </c>
      <c r="D3545" s="22" t="s">
        <v>95</v>
      </c>
      <c r="E3545" s="22" t="s">
        <v>26</v>
      </c>
      <c r="F3545" s="23">
        <v>45657</v>
      </c>
      <c r="G3545" s="24" t="s">
        <v>27</v>
      </c>
      <c r="H3545" s="25">
        <v>2693.32</v>
      </c>
      <c r="I3545" s="25">
        <v>0</v>
      </c>
      <c r="J3545" s="25">
        <v>2693.32</v>
      </c>
      <c r="K3545" s="41">
        <f t="shared" si="114"/>
        <v>2024</v>
      </c>
      <c r="L3545" s="42">
        <f t="shared" si="113"/>
        <v>360</v>
      </c>
      <c r="M3545" s="39">
        <f>(VLOOKUP(DATE(2005,12,1),IGPM!A:B,2,1)/VLOOKUP(DATE(YEAR(F3545),MONTH(F3545),1),IGPM!A:B,2,1))*H3545</f>
        <v>753.4293505638957</v>
      </c>
      <c r="N3545" s="26" t="s">
        <v>3513</v>
      </c>
      <c r="O3545" s="26" t="s">
        <v>3514</v>
      </c>
      <c r="P3545" s="25">
        <v>0</v>
      </c>
      <c r="Q3545" s="25">
        <v>2693.32</v>
      </c>
      <c r="R3545" s="25">
        <v>2693.32</v>
      </c>
      <c r="S3545" s="25">
        <v>0</v>
      </c>
      <c r="T3545" s="27">
        <v>2693.32</v>
      </c>
    </row>
    <row r="3546" spans="1:20">
      <c r="A3546" s="28" t="s">
        <v>4291</v>
      </c>
      <c r="B3546" s="22" t="s">
        <v>4292</v>
      </c>
      <c r="C3546" s="22" t="s">
        <v>32</v>
      </c>
      <c r="D3546" s="22" t="s">
        <v>95</v>
      </c>
      <c r="E3546" s="22" t="s">
        <v>26</v>
      </c>
      <c r="F3546" s="23">
        <v>45657</v>
      </c>
      <c r="G3546" s="24" t="s">
        <v>27</v>
      </c>
      <c r="H3546" s="25">
        <v>166600</v>
      </c>
      <c r="I3546" s="25">
        <v>0</v>
      </c>
      <c r="J3546" s="25">
        <v>166600</v>
      </c>
      <c r="K3546" s="41">
        <f t="shared" si="114"/>
        <v>2024</v>
      </c>
      <c r="L3546" s="42">
        <f t="shared" si="113"/>
        <v>360</v>
      </c>
      <c r="M3546" s="39">
        <f>(VLOOKUP(DATE(2005,12,1),IGPM!A:B,2,1)/VLOOKUP(DATE(YEAR(F3546),MONTH(F3546),1),IGPM!A:B,2,1))*H3546</f>
        <v>46604.684851389742</v>
      </c>
      <c r="N3546" s="26" t="s">
        <v>3513</v>
      </c>
      <c r="O3546" s="26" t="s">
        <v>3514</v>
      </c>
      <c r="P3546" s="25">
        <v>0</v>
      </c>
      <c r="Q3546" s="25">
        <v>166600</v>
      </c>
      <c r="R3546" s="25">
        <v>166600</v>
      </c>
      <c r="S3546" s="25">
        <v>0</v>
      </c>
      <c r="T3546" s="27">
        <v>166600</v>
      </c>
    </row>
    <row r="3547" spans="1:20">
      <c r="A3547" s="28" t="s">
        <v>4293</v>
      </c>
      <c r="B3547" s="22" t="s">
        <v>4292</v>
      </c>
      <c r="C3547" s="22" t="s">
        <v>32</v>
      </c>
      <c r="D3547" s="22" t="s">
        <v>95</v>
      </c>
      <c r="E3547" s="22" t="s">
        <v>26</v>
      </c>
      <c r="F3547" s="23">
        <v>45657</v>
      </c>
      <c r="G3547" s="24" t="s">
        <v>27</v>
      </c>
      <c r="H3547" s="25">
        <v>166600</v>
      </c>
      <c r="I3547" s="25">
        <v>0</v>
      </c>
      <c r="J3547" s="25">
        <v>166600</v>
      </c>
      <c r="K3547" s="41">
        <f t="shared" si="114"/>
        <v>2024</v>
      </c>
      <c r="L3547" s="42">
        <f t="shared" si="113"/>
        <v>360</v>
      </c>
      <c r="M3547" s="39">
        <f>(VLOOKUP(DATE(2005,12,1),IGPM!A:B,2,1)/VLOOKUP(DATE(YEAR(F3547),MONTH(F3547),1),IGPM!A:B,2,1))*H3547</f>
        <v>46604.684851389742</v>
      </c>
      <c r="N3547" s="26" t="s">
        <v>3513</v>
      </c>
      <c r="O3547" s="26" t="s">
        <v>3514</v>
      </c>
      <c r="P3547" s="25">
        <v>0</v>
      </c>
      <c r="Q3547" s="25">
        <v>166600</v>
      </c>
      <c r="R3547" s="25">
        <v>166600</v>
      </c>
      <c r="S3547" s="25">
        <v>0</v>
      </c>
      <c r="T3547" s="27">
        <v>166600</v>
      </c>
    </row>
    <row r="3548" spans="1:20">
      <c r="A3548" s="28" t="s">
        <v>4294</v>
      </c>
      <c r="B3548" s="22" t="s">
        <v>4295</v>
      </c>
      <c r="C3548" s="22" t="s">
        <v>32</v>
      </c>
      <c r="D3548" s="22" t="s">
        <v>95</v>
      </c>
      <c r="E3548" s="22" t="s">
        <v>26</v>
      </c>
      <c r="F3548" s="23">
        <v>45657</v>
      </c>
      <c r="G3548" s="24" t="s">
        <v>27</v>
      </c>
      <c r="H3548" s="25">
        <v>80799.5</v>
      </c>
      <c r="I3548" s="25">
        <v>0</v>
      </c>
      <c r="J3548" s="25">
        <v>80799.5</v>
      </c>
      <c r="K3548" s="41">
        <f t="shared" si="114"/>
        <v>2024</v>
      </c>
      <c r="L3548" s="42">
        <f t="shared" si="113"/>
        <v>360</v>
      </c>
      <c r="M3548" s="39">
        <f>(VLOOKUP(DATE(2005,12,1),IGPM!A:B,2,1)/VLOOKUP(DATE(YEAR(F3548),MONTH(F3548),1),IGPM!A:B,2,1))*H3548</f>
        <v>22602.85254291636</v>
      </c>
      <c r="N3548" s="26" t="s">
        <v>3513</v>
      </c>
      <c r="O3548" s="26" t="s">
        <v>3514</v>
      </c>
      <c r="P3548" s="25">
        <v>0</v>
      </c>
      <c r="Q3548" s="25">
        <v>80799.5</v>
      </c>
      <c r="R3548" s="25">
        <v>80799.5</v>
      </c>
      <c r="S3548" s="25">
        <v>0</v>
      </c>
      <c r="T3548" s="27">
        <v>80799.5</v>
      </c>
    </row>
    <row r="3549" spans="1:20">
      <c r="A3549" s="28" t="s">
        <v>4296</v>
      </c>
      <c r="B3549" s="22" t="s">
        <v>4295</v>
      </c>
      <c r="C3549" s="22" t="s">
        <v>32</v>
      </c>
      <c r="D3549" s="22" t="s">
        <v>95</v>
      </c>
      <c r="E3549" s="22" t="s">
        <v>26</v>
      </c>
      <c r="F3549" s="23">
        <v>45657</v>
      </c>
      <c r="G3549" s="24" t="s">
        <v>27</v>
      </c>
      <c r="H3549" s="25">
        <v>15561.38</v>
      </c>
      <c r="I3549" s="25">
        <v>0</v>
      </c>
      <c r="J3549" s="25">
        <v>15561.38</v>
      </c>
      <c r="K3549" s="41">
        <f t="shared" si="114"/>
        <v>2024</v>
      </c>
      <c r="L3549" s="42">
        <f t="shared" si="113"/>
        <v>360</v>
      </c>
      <c r="M3549" s="39">
        <f>(VLOOKUP(DATE(2005,12,1),IGPM!A:B,2,1)/VLOOKUP(DATE(YEAR(F3549),MONTH(F3549),1),IGPM!A:B,2,1))*H3549</f>
        <v>4353.1405207246053</v>
      </c>
      <c r="N3549" s="26" t="s">
        <v>3513</v>
      </c>
      <c r="O3549" s="26" t="s">
        <v>3514</v>
      </c>
      <c r="P3549" s="25">
        <v>0</v>
      </c>
      <c r="Q3549" s="25">
        <v>15561.38</v>
      </c>
      <c r="R3549" s="25">
        <v>15561.38</v>
      </c>
      <c r="S3549" s="25">
        <v>0</v>
      </c>
      <c r="T3549" s="27">
        <v>15561.38</v>
      </c>
    </row>
    <row r="3550" spans="1:20">
      <c r="A3550" s="28" t="s">
        <v>4297</v>
      </c>
      <c r="B3550" s="22" t="s">
        <v>4286</v>
      </c>
      <c r="C3550" s="22" t="s">
        <v>32</v>
      </c>
      <c r="D3550" s="22" t="s">
        <v>95</v>
      </c>
      <c r="E3550" s="22" t="s">
        <v>26</v>
      </c>
      <c r="F3550" s="23">
        <v>45657</v>
      </c>
      <c r="G3550" s="24" t="s">
        <v>27</v>
      </c>
      <c r="H3550" s="25">
        <v>6583.66</v>
      </c>
      <c r="I3550" s="25">
        <v>0</v>
      </c>
      <c r="J3550" s="25">
        <v>6583.66</v>
      </c>
      <c r="K3550" s="41">
        <f t="shared" si="114"/>
        <v>2024</v>
      </c>
      <c r="L3550" s="42">
        <f t="shared" si="113"/>
        <v>360</v>
      </c>
      <c r="M3550" s="39">
        <f>(VLOOKUP(DATE(2005,12,1),IGPM!A:B,2,1)/VLOOKUP(DATE(YEAR(F3550),MONTH(F3550),1),IGPM!A:B,2,1))*H3550</f>
        <v>1841.7130820450216</v>
      </c>
      <c r="N3550" s="26" t="s">
        <v>3513</v>
      </c>
      <c r="O3550" s="26" t="s">
        <v>3514</v>
      </c>
      <c r="P3550" s="25">
        <v>0</v>
      </c>
      <c r="Q3550" s="25">
        <v>6583.66</v>
      </c>
      <c r="R3550" s="25">
        <v>6583.66</v>
      </c>
      <c r="S3550" s="25">
        <v>0</v>
      </c>
      <c r="T3550" s="27">
        <v>6583.66</v>
      </c>
    </row>
    <row r="3551" spans="1:20">
      <c r="A3551" s="28" t="s">
        <v>4298</v>
      </c>
      <c r="B3551" s="22" t="s">
        <v>4286</v>
      </c>
      <c r="C3551" s="22" t="s">
        <v>32</v>
      </c>
      <c r="D3551" s="22" t="s">
        <v>95</v>
      </c>
      <c r="E3551" s="22" t="s">
        <v>26</v>
      </c>
      <c r="F3551" s="23">
        <v>45657</v>
      </c>
      <c r="G3551" s="24" t="s">
        <v>27</v>
      </c>
      <c r="H3551" s="25">
        <v>6583.66</v>
      </c>
      <c r="I3551" s="25">
        <v>0</v>
      </c>
      <c r="J3551" s="25">
        <v>6583.66</v>
      </c>
      <c r="K3551" s="41">
        <f t="shared" si="114"/>
        <v>2024</v>
      </c>
      <c r="L3551" s="42">
        <f t="shared" si="113"/>
        <v>360</v>
      </c>
      <c r="M3551" s="39">
        <f>(VLOOKUP(DATE(2005,12,1),IGPM!A:B,2,1)/VLOOKUP(DATE(YEAR(F3551),MONTH(F3551),1),IGPM!A:B,2,1))*H3551</f>
        <v>1841.7130820450216</v>
      </c>
      <c r="N3551" s="26" t="s">
        <v>3513</v>
      </c>
      <c r="O3551" s="26" t="s">
        <v>3514</v>
      </c>
      <c r="P3551" s="25">
        <v>0</v>
      </c>
      <c r="Q3551" s="25">
        <v>6583.66</v>
      </c>
      <c r="R3551" s="25">
        <v>6583.66</v>
      </c>
      <c r="S3551" s="25">
        <v>0</v>
      </c>
      <c r="T3551" s="27">
        <v>6583.66</v>
      </c>
    </row>
    <row r="3552" spans="1:20">
      <c r="A3552" s="28" t="s">
        <v>4299</v>
      </c>
      <c r="B3552" s="22" t="s">
        <v>4286</v>
      </c>
      <c r="C3552" s="22" t="s">
        <v>32</v>
      </c>
      <c r="D3552" s="22" t="s">
        <v>95</v>
      </c>
      <c r="E3552" s="22" t="s">
        <v>26</v>
      </c>
      <c r="F3552" s="23">
        <v>45657</v>
      </c>
      <c r="G3552" s="24" t="s">
        <v>27</v>
      </c>
      <c r="H3552" s="25">
        <v>2693.3</v>
      </c>
      <c r="I3552" s="25">
        <v>0</v>
      </c>
      <c r="J3552" s="25">
        <v>2693.3</v>
      </c>
      <c r="K3552" s="41">
        <f t="shared" si="114"/>
        <v>2024</v>
      </c>
      <c r="L3552" s="42">
        <f t="shared" si="113"/>
        <v>360</v>
      </c>
      <c r="M3552" s="39">
        <f>(VLOOKUP(DATE(2005,12,1),IGPM!A:B,2,1)/VLOOKUP(DATE(YEAR(F3552),MONTH(F3552),1),IGPM!A:B,2,1))*H3552</f>
        <v>753.42375576379357</v>
      </c>
      <c r="N3552" s="26" t="s">
        <v>3513</v>
      </c>
      <c r="O3552" s="26" t="s">
        <v>3514</v>
      </c>
      <c r="P3552" s="25">
        <v>0</v>
      </c>
      <c r="Q3552" s="25">
        <v>2693.3</v>
      </c>
      <c r="R3552" s="25">
        <v>2693.3</v>
      </c>
      <c r="S3552" s="25">
        <v>0</v>
      </c>
      <c r="T3552" s="27">
        <v>2693.3</v>
      </c>
    </row>
    <row r="3553" spans="1:20">
      <c r="A3553" s="28" t="s">
        <v>4300</v>
      </c>
      <c r="B3553" s="22" t="s">
        <v>4286</v>
      </c>
      <c r="C3553" s="22" t="s">
        <v>32</v>
      </c>
      <c r="D3553" s="22" t="s">
        <v>95</v>
      </c>
      <c r="E3553" s="22" t="s">
        <v>26</v>
      </c>
      <c r="F3553" s="23">
        <v>45657</v>
      </c>
      <c r="G3553" s="24" t="s">
        <v>27</v>
      </c>
      <c r="H3553" s="25">
        <v>12868.07</v>
      </c>
      <c r="I3553" s="25">
        <v>0</v>
      </c>
      <c r="J3553" s="25">
        <v>12868.07</v>
      </c>
      <c r="K3553" s="41">
        <f t="shared" si="114"/>
        <v>2024</v>
      </c>
      <c r="L3553" s="42">
        <f t="shared" si="113"/>
        <v>360</v>
      </c>
      <c r="M3553" s="39">
        <f>(VLOOKUP(DATE(2005,12,1),IGPM!A:B,2,1)/VLOOKUP(DATE(YEAR(F3553),MONTH(F3553),1),IGPM!A:B,2,1))*H3553</f>
        <v>3599.7139675607609</v>
      </c>
      <c r="N3553" s="26" t="s">
        <v>3513</v>
      </c>
      <c r="O3553" s="26" t="s">
        <v>3514</v>
      </c>
      <c r="P3553" s="25">
        <v>0</v>
      </c>
      <c r="Q3553" s="25">
        <v>12868.07</v>
      </c>
      <c r="R3553" s="25">
        <v>12868.07</v>
      </c>
      <c r="S3553" s="25">
        <v>0</v>
      </c>
      <c r="T3553" s="27">
        <v>12868.07</v>
      </c>
    </row>
    <row r="3554" spans="1:20">
      <c r="A3554" s="28" t="s">
        <v>4301</v>
      </c>
      <c r="B3554" s="22" t="s">
        <v>4286</v>
      </c>
      <c r="C3554" s="22" t="s">
        <v>32</v>
      </c>
      <c r="D3554" s="22" t="s">
        <v>95</v>
      </c>
      <c r="E3554" s="22" t="s">
        <v>26</v>
      </c>
      <c r="F3554" s="23">
        <v>45657</v>
      </c>
      <c r="G3554" s="24" t="s">
        <v>27</v>
      </c>
      <c r="H3554" s="25">
        <v>12868.07</v>
      </c>
      <c r="I3554" s="25">
        <v>0</v>
      </c>
      <c r="J3554" s="25">
        <v>12868.07</v>
      </c>
      <c r="K3554" s="41">
        <f t="shared" si="114"/>
        <v>2024</v>
      </c>
      <c r="L3554" s="42">
        <f t="shared" si="113"/>
        <v>360</v>
      </c>
      <c r="M3554" s="39">
        <f>(VLOOKUP(DATE(2005,12,1),IGPM!A:B,2,1)/VLOOKUP(DATE(YEAR(F3554),MONTH(F3554),1),IGPM!A:B,2,1))*H3554</f>
        <v>3599.7139675607609</v>
      </c>
      <c r="N3554" s="26" t="s">
        <v>3513</v>
      </c>
      <c r="O3554" s="26" t="s">
        <v>3514</v>
      </c>
      <c r="P3554" s="25">
        <v>0</v>
      </c>
      <c r="Q3554" s="25">
        <v>12868.07</v>
      </c>
      <c r="R3554" s="25">
        <v>12868.07</v>
      </c>
      <c r="S3554" s="25">
        <v>0</v>
      </c>
      <c r="T3554" s="27">
        <v>12868.07</v>
      </c>
    </row>
    <row r="3555" spans="1:20">
      <c r="A3555" s="28" t="s">
        <v>4302</v>
      </c>
      <c r="B3555" s="22" t="s">
        <v>4295</v>
      </c>
      <c r="C3555" s="22" t="s">
        <v>32</v>
      </c>
      <c r="D3555" s="22" t="s">
        <v>95</v>
      </c>
      <c r="E3555" s="22" t="s">
        <v>26</v>
      </c>
      <c r="F3555" s="23">
        <v>45657</v>
      </c>
      <c r="G3555" s="24" t="s">
        <v>27</v>
      </c>
      <c r="H3555" s="25">
        <v>298359.63</v>
      </c>
      <c r="I3555" s="25">
        <v>0</v>
      </c>
      <c r="J3555" s="25">
        <v>298359.63</v>
      </c>
      <c r="K3555" s="41">
        <f t="shared" si="114"/>
        <v>2024</v>
      </c>
      <c r="L3555" s="42">
        <f t="shared" si="113"/>
        <v>360</v>
      </c>
      <c r="M3555" s="39">
        <f>(VLOOKUP(DATE(2005,12,1),IGPM!A:B,2,1)/VLOOKUP(DATE(YEAR(F3555),MONTH(F3555),1),IGPM!A:B,2,1))*H3555</f>
        <v>83463.124420931868</v>
      </c>
      <c r="N3555" s="26" t="s">
        <v>3513</v>
      </c>
      <c r="O3555" s="26" t="s">
        <v>3514</v>
      </c>
      <c r="P3555" s="25">
        <v>0</v>
      </c>
      <c r="Q3555" s="25">
        <v>298359.63</v>
      </c>
      <c r="R3555" s="25">
        <v>298359.63</v>
      </c>
      <c r="S3555" s="25">
        <v>0</v>
      </c>
      <c r="T3555" s="27">
        <v>298359.63</v>
      </c>
    </row>
    <row r="3556" spans="1:20">
      <c r="A3556" s="28" t="s">
        <v>4303</v>
      </c>
      <c r="B3556" s="22" t="s">
        <v>4295</v>
      </c>
      <c r="C3556" s="22" t="s">
        <v>32</v>
      </c>
      <c r="D3556" s="22" t="s">
        <v>95</v>
      </c>
      <c r="E3556" s="22" t="s">
        <v>26</v>
      </c>
      <c r="F3556" s="23">
        <v>45657</v>
      </c>
      <c r="G3556" s="24" t="s">
        <v>27</v>
      </c>
      <c r="H3556" s="25">
        <v>46983.41</v>
      </c>
      <c r="I3556" s="25">
        <v>0</v>
      </c>
      <c r="J3556" s="25">
        <v>46983.41</v>
      </c>
      <c r="K3556" s="41">
        <f t="shared" si="114"/>
        <v>2024</v>
      </c>
      <c r="L3556" s="42">
        <f t="shared" si="113"/>
        <v>360</v>
      </c>
      <c r="M3556" s="39">
        <f>(VLOOKUP(DATE(2005,12,1),IGPM!A:B,2,1)/VLOOKUP(DATE(YEAR(F3556),MONTH(F3556),1),IGPM!A:B,2,1))*H3556</f>
        <v>13143.139353503202</v>
      </c>
      <c r="N3556" s="26" t="s">
        <v>3513</v>
      </c>
      <c r="O3556" s="26" t="s">
        <v>3514</v>
      </c>
      <c r="P3556" s="25">
        <v>0</v>
      </c>
      <c r="Q3556" s="25">
        <v>46983.41</v>
      </c>
      <c r="R3556" s="25">
        <v>46983.41</v>
      </c>
      <c r="S3556" s="25">
        <v>0</v>
      </c>
      <c r="T3556" s="27">
        <v>46983.41</v>
      </c>
    </row>
    <row r="3557" spans="1:20">
      <c r="A3557" s="28" t="s">
        <v>4304</v>
      </c>
      <c r="B3557" s="22" t="s">
        <v>3860</v>
      </c>
      <c r="C3557" s="22" t="s">
        <v>3861</v>
      </c>
      <c r="D3557" s="22" t="s">
        <v>95</v>
      </c>
      <c r="E3557" s="22" t="s">
        <v>26</v>
      </c>
      <c r="F3557" s="23">
        <v>45657</v>
      </c>
      <c r="G3557" s="24" t="s">
        <v>27</v>
      </c>
      <c r="H3557" s="25">
        <v>430880.57</v>
      </c>
      <c r="I3557" s="25">
        <v>0</v>
      </c>
      <c r="J3557" s="25">
        <v>430880.57</v>
      </c>
      <c r="K3557" s="41">
        <f t="shared" si="114"/>
        <v>2024</v>
      </c>
      <c r="L3557" s="42">
        <f t="shared" si="113"/>
        <v>360</v>
      </c>
      <c r="M3557" s="39">
        <f>(VLOOKUP(DATE(2005,12,1),IGPM!A:B,2,1)/VLOOKUP(DATE(YEAR(F3557),MONTH(F3557),1),IGPM!A:B,2,1))*H3557</f>
        <v>120534.53285376457</v>
      </c>
      <c r="N3557" s="26" t="s">
        <v>3513</v>
      </c>
      <c r="O3557" s="26" t="s">
        <v>3514</v>
      </c>
      <c r="P3557" s="25">
        <v>0</v>
      </c>
      <c r="Q3557" s="25">
        <v>430880.57</v>
      </c>
      <c r="R3557" s="25">
        <v>430880.57</v>
      </c>
      <c r="S3557" s="25">
        <v>0</v>
      </c>
      <c r="T3557" s="27">
        <v>430880.57</v>
      </c>
    </row>
    <row r="3558" spans="1:20">
      <c r="A3558" s="28" t="s">
        <v>4305</v>
      </c>
      <c r="B3558" s="22" t="s">
        <v>3860</v>
      </c>
      <c r="C3558" s="22" t="s">
        <v>3861</v>
      </c>
      <c r="D3558" s="22" t="s">
        <v>95</v>
      </c>
      <c r="E3558" s="22" t="s">
        <v>26</v>
      </c>
      <c r="F3558" s="23">
        <v>45657</v>
      </c>
      <c r="G3558" s="24" t="s">
        <v>27</v>
      </c>
      <c r="H3558" s="25">
        <v>718134.27</v>
      </c>
      <c r="I3558" s="25">
        <v>0</v>
      </c>
      <c r="J3558" s="25">
        <v>718134.27</v>
      </c>
      <c r="K3558" s="41">
        <f t="shared" si="114"/>
        <v>2024</v>
      </c>
      <c r="L3558" s="42">
        <f t="shared" si="113"/>
        <v>360</v>
      </c>
      <c r="M3558" s="39">
        <f>(VLOOKUP(DATE(2005,12,1),IGPM!A:B,2,1)/VLOOKUP(DATE(YEAR(F3558),MONTH(F3558),1),IGPM!A:B,2,1))*H3558</f>
        <v>200890.88435974088</v>
      </c>
      <c r="N3558" s="26" t="s">
        <v>3513</v>
      </c>
      <c r="O3558" s="26" t="s">
        <v>3514</v>
      </c>
      <c r="P3558" s="25">
        <v>0</v>
      </c>
      <c r="Q3558" s="25">
        <v>718134.27</v>
      </c>
      <c r="R3558" s="25">
        <v>718134.27</v>
      </c>
      <c r="S3558" s="25">
        <v>0</v>
      </c>
      <c r="T3558" s="27">
        <v>718134.27</v>
      </c>
    </row>
    <row r="3559" spans="1:20">
      <c r="A3559" s="28" t="s">
        <v>4306</v>
      </c>
      <c r="B3559" s="22" t="s">
        <v>3860</v>
      </c>
      <c r="C3559" s="22" t="s">
        <v>3861</v>
      </c>
      <c r="D3559" s="22" t="s">
        <v>260</v>
      </c>
      <c r="E3559" s="22" t="s">
        <v>26</v>
      </c>
      <c r="F3559" s="23">
        <v>45657</v>
      </c>
      <c r="G3559" s="24" t="s">
        <v>27</v>
      </c>
      <c r="H3559" s="25">
        <v>4021551.98</v>
      </c>
      <c r="I3559" s="25">
        <v>0</v>
      </c>
      <c r="J3559" s="25">
        <v>4021551.98</v>
      </c>
      <c r="K3559" s="41">
        <f t="shared" si="114"/>
        <v>2024</v>
      </c>
      <c r="L3559" s="42">
        <f t="shared" si="113"/>
        <v>360</v>
      </c>
      <c r="M3559" s="39">
        <f>(VLOOKUP(DATE(2005,12,1),IGPM!A:B,2,1)/VLOOKUP(DATE(YEAR(F3559),MONTH(F3559),1),IGPM!A:B,2,1))*H3559</f>
        <v>1124988.9714368694</v>
      </c>
      <c r="N3559" s="26" t="s">
        <v>3513</v>
      </c>
      <c r="O3559" s="26" t="s">
        <v>3514</v>
      </c>
      <c r="P3559" s="25">
        <v>0</v>
      </c>
      <c r="Q3559" s="25">
        <v>4021551.98</v>
      </c>
      <c r="R3559" s="25">
        <v>4021551.98</v>
      </c>
      <c r="S3559" s="25">
        <v>0</v>
      </c>
      <c r="T3559" s="27">
        <v>4021551.98</v>
      </c>
    </row>
    <row r="3560" spans="1:20">
      <c r="A3560" s="28" t="s">
        <v>4307</v>
      </c>
      <c r="B3560" s="22" t="s">
        <v>3860</v>
      </c>
      <c r="C3560" s="22" t="s">
        <v>3861</v>
      </c>
      <c r="D3560" s="22" t="s">
        <v>260</v>
      </c>
      <c r="E3560" s="22" t="s">
        <v>26</v>
      </c>
      <c r="F3560" s="23">
        <v>45657</v>
      </c>
      <c r="G3560" s="24" t="s">
        <v>27</v>
      </c>
      <c r="H3560" s="25">
        <v>2728910.27</v>
      </c>
      <c r="I3560" s="25">
        <v>0</v>
      </c>
      <c r="J3560" s="25">
        <v>2728910.27</v>
      </c>
      <c r="K3560" s="41">
        <f t="shared" si="114"/>
        <v>2024</v>
      </c>
      <c r="L3560" s="42">
        <f t="shared" si="113"/>
        <v>360</v>
      </c>
      <c r="M3560" s="39">
        <f>(VLOOKUP(DATE(2005,12,1),IGPM!A:B,2,1)/VLOOKUP(DATE(YEAR(F3560),MONTH(F3560),1),IGPM!A:B,2,1))*H3560</f>
        <v>763385.37287557556</v>
      </c>
      <c r="N3560" s="26" t="s">
        <v>3513</v>
      </c>
      <c r="O3560" s="26" t="s">
        <v>3514</v>
      </c>
      <c r="P3560" s="25">
        <v>0</v>
      </c>
      <c r="Q3560" s="25">
        <v>2728910.27</v>
      </c>
      <c r="R3560" s="25">
        <v>2728910.27</v>
      </c>
      <c r="S3560" s="25">
        <v>0</v>
      </c>
      <c r="T3560" s="27">
        <v>2728910.27</v>
      </c>
    </row>
    <row r="3561" spans="1:20">
      <c r="A3561" s="28" t="s">
        <v>4308</v>
      </c>
      <c r="B3561" s="22" t="s">
        <v>4295</v>
      </c>
      <c r="C3561" s="22" t="s">
        <v>32</v>
      </c>
      <c r="D3561" s="22" t="s">
        <v>99</v>
      </c>
      <c r="E3561" s="22" t="s">
        <v>26</v>
      </c>
      <c r="F3561" s="23">
        <v>45657</v>
      </c>
      <c r="G3561" s="24" t="s">
        <v>27</v>
      </c>
      <c r="H3561" s="25">
        <v>53866.33</v>
      </c>
      <c r="I3561" s="25">
        <v>0</v>
      </c>
      <c r="J3561" s="25">
        <v>53866.33</v>
      </c>
      <c r="K3561" s="41">
        <f t="shared" si="114"/>
        <v>2024</v>
      </c>
      <c r="L3561" s="42">
        <f t="shared" si="113"/>
        <v>360</v>
      </c>
      <c r="M3561" s="39">
        <f>(VLOOKUP(DATE(2005,12,1),IGPM!A:B,2,1)/VLOOKUP(DATE(YEAR(F3561),MONTH(F3561),1),IGPM!A:B,2,1))*H3561</f>
        <v>15068.567429477556</v>
      </c>
      <c r="N3561" s="26" t="s">
        <v>3513</v>
      </c>
      <c r="O3561" s="26" t="s">
        <v>3514</v>
      </c>
      <c r="P3561" s="25">
        <v>0</v>
      </c>
      <c r="Q3561" s="25">
        <v>53866.33</v>
      </c>
      <c r="R3561" s="25">
        <v>53866.33</v>
      </c>
      <c r="S3561" s="25">
        <v>0</v>
      </c>
      <c r="T3561" s="27">
        <v>53866.33</v>
      </c>
    </row>
    <row r="3562" spans="1:20">
      <c r="A3562" s="28" t="s">
        <v>4309</v>
      </c>
      <c r="B3562" s="22" t="s">
        <v>4292</v>
      </c>
      <c r="C3562" s="22" t="s">
        <v>32</v>
      </c>
      <c r="D3562" s="22" t="s">
        <v>99</v>
      </c>
      <c r="E3562" s="22" t="s">
        <v>26</v>
      </c>
      <c r="F3562" s="23">
        <v>45657</v>
      </c>
      <c r="G3562" s="24" t="s">
        <v>27</v>
      </c>
      <c r="H3562" s="25">
        <v>50500</v>
      </c>
      <c r="I3562" s="25">
        <v>0</v>
      </c>
      <c r="J3562" s="25">
        <v>50500</v>
      </c>
      <c r="K3562" s="41">
        <f t="shared" si="114"/>
        <v>2024</v>
      </c>
      <c r="L3562" s="42">
        <f t="shared" si="113"/>
        <v>360</v>
      </c>
      <c r="M3562" s="39">
        <f>(VLOOKUP(DATE(2005,12,1),IGPM!A:B,2,1)/VLOOKUP(DATE(YEAR(F3562),MONTH(F3562),1),IGPM!A:B,2,1))*H3562</f>
        <v>14126.870258074321</v>
      </c>
      <c r="N3562" s="26" t="s">
        <v>3513</v>
      </c>
      <c r="O3562" s="26" t="s">
        <v>3514</v>
      </c>
      <c r="P3562" s="25">
        <v>0</v>
      </c>
      <c r="Q3562" s="25">
        <v>50500</v>
      </c>
      <c r="R3562" s="25">
        <v>50500</v>
      </c>
      <c r="S3562" s="25">
        <v>0</v>
      </c>
      <c r="T3562" s="27">
        <v>50500</v>
      </c>
    </row>
    <row r="3563" spans="1:20">
      <c r="A3563" s="28" t="s">
        <v>4310</v>
      </c>
      <c r="B3563" s="22" t="s">
        <v>4295</v>
      </c>
      <c r="C3563" s="22" t="s">
        <v>32</v>
      </c>
      <c r="D3563" s="22" t="s">
        <v>99</v>
      </c>
      <c r="E3563" s="22" t="s">
        <v>26</v>
      </c>
      <c r="F3563" s="23">
        <v>45657</v>
      </c>
      <c r="G3563" s="24" t="s">
        <v>27</v>
      </c>
      <c r="H3563" s="25">
        <v>4788.12</v>
      </c>
      <c r="I3563" s="25">
        <v>0</v>
      </c>
      <c r="J3563" s="25">
        <v>4788.12</v>
      </c>
      <c r="K3563" s="41">
        <f t="shared" si="114"/>
        <v>2024</v>
      </c>
      <c r="L3563" s="42">
        <f t="shared" si="113"/>
        <v>360</v>
      </c>
      <c r="M3563" s="39">
        <f>(VLOOKUP(DATE(2005,12,1),IGPM!A:B,2,1)/VLOOKUP(DATE(YEAR(F3563),MONTH(F3563),1),IGPM!A:B,2,1))*H3563</f>
        <v>1339.4287132691252</v>
      </c>
      <c r="N3563" s="26" t="s">
        <v>3513</v>
      </c>
      <c r="O3563" s="26" t="s">
        <v>3514</v>
      </c>
      <c r="P3563" s="25">
        <v>0</v>
      </c>
      <c r="Q3563" s="25">
        <v>4788.12</v>
      </c>
      <c r="R3563" s="25">
        <v>4788.12</v>
      </c>
      <c r="S3563" s="25">
        <v>0</v>
      </c>
      <c r="T3563" s="27">
        <v>4788.12</v>
      </c>
    </row>
    <row r="3564" spans="1:20">
      <c r="A3564" s="28" t="s">
        <v>4311</v>
      </c>
      <c r="B3564" s="22" t="s">
        <v>4312</v>
      </c>
      <c r="C3564" s="22" t="s">
        <v>32</v>
      </c>
      <c r="D3564" s="22" t="s">
        <v>99</v>
      </c>
      <c r="E3564" s="22" t="s">
        <v>26</v>
      </c>
      <c r="F3564" s="23">
        <v>45657</v>
      </c>
      <c r="G3564" s="24" t="s">
        <v>27</v>
      </c>
      <c r="H3564" s="25">
        <v>224443.05</v>
      </c>
      <c r="I3564" s="25">
        <v>0</v>
      </c>
      <c r="J3564" s="25">
        <v>224443.05</v>
      </c>
      <c r="K3564" s="41">
        <f t="shared" si="114"/>
        <v>2024</v>
      </c>
      <c r="L3564" s="42">
        <f t="shared" si="113"/>
        <v>360</v>
      </c>
      <c r="M3564" s="39">
        <f>(VLOOKUP(DATE(2005,12,1),IGPM!A:B,2,1)/VLOOKUP(DATE(YEAR(F3564),MONTH(F3564),1),IGPM!A:B,2,1))*H3564</f>
        <v>62785.699953989853</v>
      </c>
      <c r="N3564" s="26" t="s">
        <v>3513</v>
      </c>
      <c r="O3564" s="26" t="s">
        <v>3514</v>
      </c>
      <c r="P3564" s="25">
        <v>0</v>
      </c>
      <c r="Q3564" s="25">
        <v>224443.05</v>
      </c>
      <c r="R3564" s="25">
        <v>224443.05</v>
      </c>
      <c r="S3564" s="25">
        <v>0</v>
      </c>
      <c r="T3564" s="27">
        <v>224443.05</v>
      </c>
    </row>
    <row r="3565" spans="1:20">
      <c r="A3565" s="28" t="s">
        <v>4313</v>
      </c>
      <c r="B3565" s="22" t="s">
        <v>4312</v>
      </c>
      <c r="C3565" s="22" t="s">
        <v>32</v>
      </c>
      <c r="D3565" s="22" t="s">
        <v>99</v>
      </c>
      <c r="E3565" s="22" t="s">
        <v>26</v>
      </c>
      <c r="F3565" s="23">
        <v>45657</v>
      </c>
      <c r="G3565" s="24" t="s">
        <v>27</v>
      </c>
      <c r="H3565" s="25">
        <v>224443.05</v>
      </c>
      <c r="I3565" s="25">
        <v>0</v>
      </c>
      <c r="J3565" s="25">
        <v>224443.05</v>
      </c>
      <c r="K3565" s="41">
        <f t="shared" si="114"/>
        <v>2024</v>
      </c>
      <c r="L3565" s="42">
        <f t="shared" si="113"/>
        <v>360</v>
      </c>
      <c r="M3565" s="39">
        <f>(VLOOKUP(DATE(2005,12,1),IGPM!A:B,2,1)/VLOOKUP(DATE(YEAR(F3565),MONTH(F3565),1),IGPM!A:B,2,1))*H3565</f>
        <v>62785.699953989853</v>
      </c>
      <c r="N3565" s="26" t="s">
        <v>3513</v>
      </c>
      <c r="O3565" s="26" t="s">
        <v>3514</v>
      </c>
      <c r="P3565" s="25">
        <v>0</v>
      </c>
      <c r="Q3565" s="25">
        <v>224443.05</v>
      </c>
      <c r="R3565" s="25">
        <v>224443.05</v>
      </c>
      <c r="S3565" s="25">
        <v>0</v>
      </c>
      <c r="T3565" s="27">
        <v>224443.05</v>
      </c>
    </row>
    <row r="3566" spans="1:20">
      <c r="A3566" s="28" t="s">
        <v>4314</v>
      </c>
      <c r="B3566" s="22" t="s">
        <v>3860</v>
      </c>
      <c r="C3566" s="22" t="s">
        <v>3861</v>
      </c>
      <c r="D3566" s="22" t="s">
        <v>99</v>
      </c>
      <c r="E3566" s="22" t="s">
        <v>26</v>
      </c>
      <c r="F3566" s="23">
        <v>45657</v>
      </c>
      <c r="G3566" s="24" t="s">
        <v>27</v>
      </c>
      <c r="H3566" s="25">
        <v>55296339.670000002</v>
      </c>
      <c r="I3566" s="25">
        <v>0</v>
      </c>
      <c r="J3566" s="25">
        <v>55296339.670000002</v>
      </c>
      <c r="K3566" s="41">
        <f t="shared" si="114"/>
        <v>2024</v>
      </c>
      <c r="L3566" s="42">
        <f t="shared" si="113"/>
        <v>360</v>
      </c>
      <c r="M3566" s="39">
        <f>(VLOOKUP(DATE(2005,12,1),IGPM!A:B,2,1)/VLOOKUP(DATE(YEAR(F3566),MONTH(F3566),1),IGPM!A:B,2,1))*H3566</f>
        <v>15468598.341871252</v>
      </c>
      <c r="N3566" s="26" t="s">
        <v>3513</v>
      </c>
      <c r="O3566" s="26" t="s">
        <v>3514</v>
      </c>
      <c r="P3566" s="25">
        <v>0</v>
      </c>
      <c r="Q3566" s="25">
        <v>55296339.670000002</v>
      </c>
      <c r="R3566" s="25">
        <v>55296339.670000002</v>
      </c>
      <c r="S3566" s="25">
        <v>0</v>
      </c>
      <c r="T3566" s="27">
        <v>55296339.670000002</v>
      </c>
    </row>
    <row r="3567" spans="1:20">
      <c r="A3567" s="28" t="s">
        <v>4315</v>
      </c>
      <c r="B3567" s="22" t="s">
        <v>3860</v>
      </c>
      <c r="C3567" s="22" t="s">
        <v>3861</v>
      </c>
      <c r="D3567" s="22" t="s">
        <v>99</v>
      </c>
      <c r="E3567" s="22" t="s">
        <v>26</v>
      </c>
      <c r="F3567" s="23">
        <v>45657</v>
      </c>
      <c r="G3567" s="24" t="s">
        <v>27</v>
      </c>
      <c r="H3567" s="25">
        <v>12782790.210000001</v>
      </c>
      <c r="I3567" s="25">
        <v>0</v>
      </c>
      <c r="J3567" s="25">
        <v>12782790.210000001</v>
      </c>
      <c r="K3567" s="41">
        <f t="shared" si="114"/>
        <v>2024</v>
      </c>
      <c r="L3567" s="42">
        <f t="shared" si="113"/>
        <v>360</v>
      </c>
      <c r="M3567" s="39">
        <f>(VLOOKUP(DATE(2005,12,1),IGPM!A:B,2,1)/VLOOKUP(DATE(YEAR(F3567),MONTH(F3567),1),IGPM!A:B,2,1))*H3567</f>
        <v>3575857.7986703492</v>
      </c>
      <c r="N3567" s="26" t="s">
        <v>3513</v>
      </c>
      <c r="O3567" s="26" t="s">
        <v>3514</v>
      </c>
      <c r="P3567" s="25">
        <v>0</v>
      </c>
      <c r="Q3567" s="25">
        <v>12782790.210000001</v>
      </c>
      <c r="R3567" s="25">
        <v>12782790.210000001</v>
      </c>
      <c r="S3567" s="25">
        <v>0</v>
      </c>
      <c r="T3567" s="27">
        <v>12782790.210000001</v>
      </c>
    </row>
    <row r="3568" spans="1:20">
      <c r="A3568" s="28" t="s">
        <v>4316</v>
      </c>
      <c r="B3568" s="22" t="s">
        <v>4317</v>
      </c>
      <c r="C3568" s="22" t="s">
        <v>4055</v>
      </c>
      <c r="D3568" s="22" t="s">
        <v>99</v>
      </c>
      <c r="E3568" s="22" t="s">
        <v>26</v>
      </c>
      <c r="F3568" s="23">
        <v>45657</v>
      </c>
      <c r="G3568" s="24" t="s">
        <v>27</v>
      </c>
      <c r="H3568" s="25">
        <v>3001138.22</v>
      </c>
      <c r="I3568" s="25">
        <v>0</v>
      </c>
      <c r="J3568" s="25">
        <v>3001138.22</v>
      </c>
      <c r="K3568" s="41">
        <f t="shared" si="114"/>
        <v>2024</v>
      </c>
      <c r="L3568" s="42">
        <f t="shared" si="113"/>
        <v>360</v>
      </c>
      <c r="M3568" s="39">
        <f>(VLOOKUP(DATE(2005,12,1),IGPM!A:B,2,1)/VLOOKUP(DATE(YEAR(F3568),MONTH(F3568),1),IGPM!A:B,2,1))*H3568</f>
        <v>839538.42099976458</v>
      </c>
      <c r="N3568" s="26" t="s">
        <v>3513</v>
      </c>
      <c r="O3568" s="26" t="s">
        <v>3514</v>
      </c>
      <c r="P3568" s="25">
        <v>0</v>
      </c>
      <c r="Q3568" s="25">
        <v>3001138.22</v>
      </c>
      <c r="R3568" s="25">
        <v>3001138.22</v>
      </c>
      <c r="S3568" s="25">
        <v>0</v>
      </c>
      <c r="T3568" s="27">
        <v>3001138.22</v>
      </c>
    </row>
    <row r="3569" spans="1:20">
      <c r="A3569" s="28" t="s">
        <v>4318</v>
      </c>
      <c r="B3569" s="22" t="s">
        <v>4286</v>
      </c>
      <c r="C3569" s="22" t="s">
        <v>32</v>
      </c>
      <c r="D3569" s="22" t="s">
        <v>105</v>
      </c>
      <c r="E3569" s="22" t="s">
        <v>26</v>
      </c>
      <c r="F3569" s="23">
        <v>45657</v>
      </c>
      <c r="G3569" s="24" t="s">
        <v>27</v>
      </c>
      <c r="H3569" s="25">
        <v>30225</v>
      </c>
      <c r="I3569" s="25">
        <v>0</v>
      </c>
      <c r="J3569" s="25">
        <v>30225</v>
      </c>
      <c r="K3569" s="41">
        <f t="shared" si="114"/>
        <v>2024</v>
      </c>
      <c r="L3569" s="42">
        <f t="shared" si="113"/>
        <v>360</v>
      </c>
      <c r="M3569" s="39">
        <f>(VLOOKUP(DATE(2005,12,1),IGPM!A:B,2,1)/VLOOKUP(DATE(YEAR(F3569),MONTH(F3569),1),IGPM!A:B,2,1))*H3569</f>
        <v>8455.1416544613148</v>
      </c>
      <c r="N3569" s="26" t="s">
        <v>3513</v>
      </c>
      <c r="O3569" s="26" t="s">
        <v>3514</v>
      </c>
      <c r="P3569" s="25">
        <v>0</v>
      </c>
      <c r="Q3569" s="25">
        <v>30225</v>
      </c>
      <c r="R3569" s="25">
        <v>30225</v>
      </c>
      <c r="S3569" s="25">
        <v>0</v>
      </c>
      <c r="T3569" s="27">
        <v>30225</v>
      </c>
    </row>
    <row r="3570" spans="1:20">
      <c r="A3570" s="28" t="s">
        <v>4319</v>
      </c>
      <c r="B3570" s="22" t="s">
        <v>4320</v>
      </c>
      <c r="C3570" s="22" t="s">
        <v>32</v>
      </c>
      <c r="D3570" s="22" t="s">
        <v>105</v>
      </c>
      <c r="E3570" s="22" t="s">
        <v>26</v>
      </c>
      <c r="F3570" s="23">
        <v>45657</v>
      </c>
      <c r="G3570" s="24" t="s">
        <v>27</v>
      </c>
      <c r="H3570" s="25">
        <v>98953.02</v>
      </c>
      <c r="I3570" s="25">
        <v>0</v>
      </c>
      <c r="J3570" s="25">
        <v>98953.02</v>
      </c>
      <c r="K3570" s="41">
        <f t="shared" si="114"/>
        <v>2024</v>
      </c>
      <c r="L3570" s="42">
        <f t="shared" si="113"/>
        <v>360</v>
      </c>
      <c r="M3570" s="39">
        <f>(VLOOKUP(DATE(2005,12,1),IGPM!A:B,2,1)/VLOOKUP(DATE(YEAR(F3570),MONTH(F3570),1),IGPM!A:B,2,1))*H3570</f>
        <v>27681.118320487793</v>
      </c>
      <c r="N3570" s="26" t="s">
        <v>3513</v>
      </c>
      <c r="O3570" s="26" t="s">
        <v>3514</v>
      </c>
      <c r="P3570" s="25">
        <v>0</v>
      </c>
      <c r="Q3570" s="25">
        <v>98953.02</v>
      </c>
      <c r="R3570" s="25">
        <v>98953.02</v>
      </c>
      <c r="S3570" s="25">
        <v>0</v>
      </c>
      <c r="T3570" s="27">
        <v>98953.02</v>
      </c>
    </row>
    <row r="3571" spans="1:20">
      <c r="A3571" s="28" t="s">
        <v>4321</v>
      </c>
      <c r="B3571" s="22" t="s">
        <v>4286</v>
      </c>
      <c r="C3571" s="22" t="s">
        <v>32</v>
      </c>
      <c r="D3571" s="22" t="s">
        <v>105</v>
      </c>
      <c r="E3571" s="22" t="s">
        <v>26</v>
      </c>
      <c r="F3571" s="23">
        <v>45657</v>
      </c>
      <c r="G3571" s="24" t="s">
        <v>27</v>
      </c>
      <c r="H3571" s="25">
        <v>38005.69</v>
      </c>
      <c r="I3571" s="25">
        <v>0</v>
      </c>
      <c r="J3571" s="25">
        <v>38005.69</v>
      </c>
      <c r="K3571" s="41">
        <f t="shared" si="114"/>
        <v>2024</v>
      </c>
      <c r="L3571" s="42">
        <f t="shared" si="113"/>
        <v>360</v>
      </c>
      <c r="M3571" s="39">
        <f>(VLOOKUP(DATE(2005,12,1),IGPM!A:B,2,1)/VLOOKUP(DATE(YEAR(F3571),MONTH(F3571),1),IGPM!A:B,2,1))*H3571</f>
        <v>10631.711914823618</v>
      </c>
      <c r="N3571" s="26" t="s">
        <v>3513</v>
      </c>
      <c r="O3571" s="26" t="s">
        <v>3514</v>
      </c>
      <c r="P3571" s="25">
        <v>0</v>
      </c>
      <c r="Q3571" s="25">
        <v>38005.69</v>
      </c>
      <c r="R3571" s="25">
        <v>38005.69</v>
      </c>
      <c r="S3571" s="25">
        <v>0</v>
      </c>
      <c r="T3571" s="27">
        <v>38005.69</v>
      </c>
    </row>
    <row r="3572" spans="1:20">
      <c r="A3572" s="28" t="s">
        <v>4322</v>
      </c>
      <c r="B3572" s="22" t="s">
        <v>4295</v>
      </c>
      <c r="C3572" s="22" t="s">
        <v>32</v>
      </c>
      <c r="D3572" s="22" t="s">
        <v>105</v>
      </c>
      <c r="E3572" s="22" t="s">
        <v>26</v>
      </c>
      <c r="F3572" s="23">
        <v>45657</v>
      </c>
      <c r="G3572" s="24" t="s">
        <v>27</v>
      </c>
      <c r="H3572" s="25">
        <v>102046.77</v>
      </c>
      <c r="I3572" s="25">
        <v>0</v>
      </c>
      <c r="J3572" s="25">
        <v>102046.77</v>
      </c>
      <c r="K3572" s="41">
        <f t="shared" si="114"/>
        <v>2024</v>
      </c>
      <c r="L3572" s="42">
        <f t="shared" si="113"/>
        <v>360</v>
      </c>
      <c r="M3572" s="39">
        <f>(VLOOKUP(DATE(2005,12,1),IGPM!A:B,2,1)/VLOOKUP(DATE(YEAR(F3572),MONTH(F3572),1),IGPM!A:B,2,1))*H3572</f>
        <v>28546.563961298041</v>
      </c>
      <c r="N3572" s="26" t="s">
        <v>3513</v>
      </c>
      <c r="O3572" s="26" t="s">
        <v>3514</v>
      </c>
      <c r="P3572" s="25">
        <v>0</v>
      </c>
      <c r="Q3572" s="25">
        <v>102046.77</v>
      </c>
      <c r="R3572" s="25">
        <v>102046.77</v>
      </c>
      <c r="S3572" s="25">
        <v>0</v>
      </c>
      <c r="T3572" s="27">
        <v>102046.77</v>
      </c>
    </row>
    <row r="3573" spans="1:20">
      <c r="A3573" s="28" t="s">
        <v>4323</v>
      </c>
      <c r="B3573" s="22" t="s">
        <v>4286</v>
      </c>
      <c r="C3573" s="22" t="s">
        <v>172</v>
      </c>
      <c r="D3573" s="22" t="s">
        <v>105</v>
      </c>
      <c r="E3573" s="22" t="s">
        <v>26</v>
      </c>
      <c r="F3573" s="23">
        <v>45657</v>
      </c>
      <c r="G3573" s="24" t="s">
        <v>27</v>
      </c>
      <c r="H3573" s="25">
        <v>2693.32</v>
      </c>
      <c r="I3573" s="25">
        <v>0</v>
      </c>
      <c r="J3573" s="25">
        <v>2693.32</v>
      </c>
      <c r="K3573" s="41">
        <f t="shared" si="114"/>
        <v>2024</v>
      </c>
      <c r="L3573" s="42">
        <f t="shared" si="113"/>
        <v>360</v>
      </c>
      <c r="M3573" s="39">
        <f>(VLOOKUP(DATE(2005,12,1),IGPM!A:B,2,1)/VLOOKUP(DATE(YEAR(F3573),MONTH(F3573),1),IGPM!A:B,2,1))*H3573</f>
        <v>753.4293505638957</v>
      </c>
      <c r="N3573" s="26" t="s">
        <v>3513</v>
      </c>
      <c r="O3573" s="26" t="s">
        <v>3514</v>
      </c>
      <c r="P3573" s="25">
        <v>0</v>
      </c>
      <c r="Q3573" s="25">
        <v>2693.32</v>
      </c>
      <c r="R3573" s="25">
        <v>2693.32</v>
      </c>
      <c r="S3573" s="25">
        <v>0</v>
      </c>
      <c r="T3573" s="27">
        <v>2693.32</v>
      </c>
    </row>
    <row r="3574" spans="1:20">
      <c r="A3574" s="28" t="s">
        <v>4324</v>
      </c>
      <c r="B3574" s="22" t="s">
        <v>4320</v>
      </c>
      <c r="C3574" s="22" t="s">
        <v>32</v>
      </c>
      <c r="D3574" s="22" t="s">
        <v>105</v>
      </c>
      <c r="E3574" s="22" t="s">
        <v>26</v>
      </c>
      <c r="F3574" s="23">
        <v>45657</v>
      </c>
      <c r="G3574" s="24" t="s">
        <v>27</v>
      </c>
      <c r="H3574" s="25">
        <v>165285.60999999999</v>
      </c>
      <c r="I3574" s="25">
        <v>0</v>
      </c>
      <c r="J3574" s="25">
        <v>165285.60999999999</v>
      </c>
      <c r="K3574" s="41">
        <f t="shared" si="114"/>
        <v>2024</v>
      </c>
      <c r="L3574" s="42">
        <f t="shared" si="113"/>
        <v>360</v>
      </c>
      <c r="M3574" s="39">
        <f>(VLOOKUP(DATE(2005,12,1),IGPM!A:B,2,1)/VLOOKUP(DATE(YEAR(F3574),MONTH(F3574),1),IGPM!A:B,2,1))*H3574</f>
        <v>46236.997386072704</v>
      </c>
      <c r="N3574" s="26" t="s">
        <v>3513</v>
      </c>
      <c r="O3574" s="26" t="s">
        <v>3514</v>
      </c>
      <c r="P3574" s="25">
        <v>0</v>
      </c>
      <c r="Q3574" s="25">
        <v>165285.60999999999</v>
      </c>
      <c r="R3574" s="25">
        <v>165285.60999999999</v>
      </c>
      <c r="S3574" s="25">
        <v>0</v>
      </c>
      <c r="T3574" s="27">
        <v>165285.60999999999</v>
      </c>
    </row>
    <row r="3575" spans="1:20">
      <c r="A3575" s="28" t="s">
        <v>4325</v>
      </c>
      <c r="B3575" s="22" t="s">
        <v>4326</v>
      </c>
      <c r="C3575" s="22" t="s">
        <v>4062</v>
      </c>
      <c r="D3575" s="22" t="s">
        <v>105</v>
      </c>
      <c r="E3575" s="22" t="s">
        <v>26</v>
      </c>
      <c r="F3575" s="23">
        <v>45657</v>
      </c>
      <c r="G3575" s="24" t="s">
        <v>4327</v>
      </c>
      <c r="H3575" s="25">
        <v>3672511.49</v>
      </c>
      <c r="I3575" s="25">
        <v>0</v>
      </c>
      <c r="J3575" s="25">
        <v>3672511.49</v>
      </c>
      <c r="K3575" s="41">
        <f t="shared" si="114"/>
        <v>2024</v>
      </c>
      <c r="L3575" s="42">
        <f t="shared" si="113"/>
        <v>96</v>
      </c>
      <c r="M3575" s="39">
        <f>(VLOOKUP(DATE(2005,12,1),IGPM!A:B,2,1)/VLOOKUP(DATE(YEAR(F3575),MONTH(F3575),1),IGPM!A:B,2,1))*H3575</f>
        <v>1027348.3829805389</v>
      </c>
      <c r="N3575" s="26" t="s">
        <v>3513</v>
      </c>
      <c r="O3575" s="26" t="s">
        <v>3514</v>
      </c>
      <c r="P3575" s="25">
        <v>0</v>
      </c>
      <c r="Q3575" s="25">
        <v>3672511.49</v>
      </c>
      <c r="R3575" s="25">
        <v>3672511.49</v>
      </c>
      <c r="S3575" s="25">
        <v>0</v>
      </c>
      <c r="T3575" s="27">
        <v>3672511.49</v>
      </c>
    </row>
    <row r="3576" spans="1:20">
      <c r="A3576" s="28" t="s">
        <v>4328</v>
      </c>
      <c r="B3576" s="22" t="s">
        <v>4286</v>
      </c>
      <c r="C3576" s="22" t="s">
        <v>32</v>
      </c>
      <c r="D3576" s="22" t="s">
        <v>105</v>
      </c>
      <c r="E3576" s="22" t="s">
        <v>26</v>
      </c>
      <c r="F3576" s="23">
        <v>45657</v>
      </c>
      <c r="G3576" s="24" t="s">
        <v>27</v>
      </c>
      <c r="H3576" s="25">
        <v>17356.93</v>
      </c>
      <c r="I3576" s="25">
        <v>0</v>
      </c>
      <c r="J3576" s="25">
        <v>17356.93</v>
      </c>
      <c r="K3576" s="41">
        <f t="shared" si="114"/>
        <v>2024</v>
      </c>
      <c r="L3576" s="42">
        <f t="shared" si="113"/>
        <v>360</v>
      </c>
      <c r="M3576" s="39">
        <f>(VLOOKUP(DATE(2005,12,1),IGPM!A:B,2,1)/VLOOKUP(DATE(YEAR(F3576),MONTH(F3576),1),IGPM!A:B,2,1))*H3576</f>
        <v>4855.4276869005535</v>
      </c>
      <c r="N3576" s="26" t="s">
        <v>3513</v>
      </c>
      <c r="O3576" s="26" t="s">
        <v>3514</v>
      </c>
      <c r="P3576" s="25">
        <v>0</v>
      </c>
      <c r="Q3576" s="25">
        <v>17356.93</v>
      </c>
      <c r="R3576" s="25">
        <v>17356.93</v>
      </c>
      <c r="S3576" s="25">
        <v>0</v>
      </c>
      <c r="T3576" s="27">
        <v>17356.93</v>
      </c>
    </row>
    <row r="3577" spans="1:20">
      <c r="A3577" s="28" t="s">
        <v>4329</v>
      </c>
      <c r="B3577" s="22" t="s">
        <v>4286</v>
      </c>
      <c r="C3577" s="22" t="s">
        <v>32</v>
      </c>
      <c r="D3577" s="22" t="s">
        <v>105</v>
      </c>
      <c r="E3577" s="22" t="s">
        <v>26</v>
      </c>
      <c r="F3577" s="23">
        <v>45657</v>
      </c>
      <c r="G3577" s="24" t="s">
        <v>27</v>
      </c>
      <c r="H3577" s="25">
        <v>17356.93</v>
      </c>
      <c r="I3577" s="25">
        <v>0</v>
      </c>
      <c r="J3577" s="25">
        <v>17356.93</v>
      </c>
      <c r="K3577" s="41">
        <f t="shared" si="114"/>
        <v>2024</v>
      </c>
      <c r="L3577" s="42">
        <f t="shared" si="113"/>
        <v>360</v>
      </c>
      <c r="M3577" s="39">
        <f>(VLOOKUP(DATE(2005,12,1),IGPM!A:B,2,1)/VLOOKUP(DATE(YEAR(F3577),MONTH(F3577),1),IGPM!A:B,2,1))*H3577</f>
        <v>4855.4276869005535</v>
      </c>
      <c r="N3577" s="26" t="s">
        <v>3513</v>
      </c>
      <c r="O3577" s="26" t="s">
        <v>3514</v>
      </c>
      <c r="P3577" s="25">
        <v>0</v>
      </c>
      <c r="Q3577" s="25">
        <v>17356.93</v>
      </c>
      <c r="R3577" s="25">
        <v>17356.93</v>
      </c>
      <c r="S3577" s="25">
        <v>0</v>
      </c>
      <c r="T3577" s="27">
        <v>17356.93</v>
      </c>
    </row>
    <row r="3578" spans="1:20">
      <c r="A3578" s="28" t="s">
        <v>4330</v>
      </c>
      <c r="B3578" s="22" t="s">
        <v>4292</v>
      </c>
      <c r="C3578" s="22" t="s">
        <v>32</v>
      </c>
      <c r="D3578" s="22" t="s">
        <v>105</v>
      </c>
      <c r="E3578" s="22" t="s">
        <v>26</v>
      </c>
      <c r="F3578" s="23">
        <v>45657</v>
      </c>
      <c r="G3578" s="24" t="s">
        <v>27</v>
      </c>
      <c r="H3578" s="25">
        <v>97452.45</v>
      </c>
      <c r="I3578" s="25">
        <v>0</v>
      </c>
      <c r="J3578" s="25">
        <v>97452.45</v>
      </c>
      <c r="K3578" s="41">
        <f t="shared" si="114"/>
        <v>2024</v>
      </c>
      <c r="L3578" s="42">
        <f t="shared" si="113"/>
        <v>360</v>
      </c>
      <c r="M3578" s="39">
        <f>(VLOOKUP(DATE(2005,12,1),IGPM!A:B,2,1)/VLOOKUP(DATE(YEAR(F3578),MONTH(F3578),1),IGPM!A:B,2,1))*H3578</f>
        <v>27261.348861019305</v>
      </c>
      <c r="N3578" s="26" t="s">
        <v>3513</v>
      </c>
      <c r="O3578" s="26" t="s">
        <v>3514</v>
      </c>
      <c r="P3578" s="25">
        <v>0</v>
      </c>
      <c r="Q3578" s="25">
        <v>97452.45</v>
      </c>
      <c r="R3578" s="25">
        <v>97452.45</v>
      </c>
      <c r="S3578" s="25">
        <v>0</v>
      </c>
      <c r="T3578" s="27">
        <v>97452.45</v>
      </c>
    </row>
    <row r="3579" spans="1:20">
      <c r="A3579" s="28" t="s">
        <v>4331</v>
      </c>
      <c r="B3579" s="22" t="s">
        <v>4292</v>
      </c>
      <c r="C3579" s="22" t="s">
        <v>32</v>
      </c>
      <c r="D3579" s="22" t="s">
        <v>105</v>
      </c>
      <c r="E3579" s="22" t="s">
        <v>26</v>
      </c>
      <c r="F3579" s="23">
        <v>45657</v>
      </c>
      <c r="G3579" s="24" t="s">
        <v>27</v>
      </c>
      <c r="H3579" s="25">
        <v>97452.45</v>
      </c>
      <c r="I3579" s="25">
        <v>0</v>
      </c>
      <c r="J3579" s="25">
        <v>97452.45</v>
      </c>
      <c r="K3579" s="41">
        <f t="shared" si="114"/>
        <v>2024</v>
      </c>
      <c r="L3579" s="42">
        <f t="shared" si="113"/>
        <v>360</v>
      </c>
      <c r="M3579" s="39">
        <f>(VLOOKUP(DATE(2005,12,1),IGPM!A:B,2,1)/VLOOKUP(DATE(YEAR(F3579),MONTH(F3579),1),IGPM!A:B,2,1))*H3579</f>
        <v>27261.348861019305</v>
      </c>
      <c r="N3579" s="26" t="s">
        <v>3513</v>
      </c>
      <c r="O3579" s="26" t="s">
        <v>3514</v>
      </c>
      <c r="P3579" s="25">
        <v>0</v>
      </c>
      <c r="Q3579" s="25">
        <v>97452.45</v>
      </c>
      <c r="R3579" s="25">
        <v>97452.45</v>
      </c>
      <c r="S3579" s="25">
        <v>0</v>
      </c>
      <c r="T3579" s="27">
        <v>97452.45</v>
      </c>
    </row>
    <row r="3580" spans="1:20">
      <c r="A3580" s="28" t="s">
        <v>4332</v>
      </c>
      <c r="B3580" s="22" t="s">
        <v>4292</v>
      </c>
      <c r="C3580" s="22" t="s">
        <v>32</v>
      </c>
      <c r="D3580" s="22" t="s">
        <v>105</v>
      </c>
      <c r="E3580" s="22" t="s">
        <v>26</v>
      </c>
      <c r="F3580" s="23">
        <v>45657</v>
      </c>
      <c r="G3580" s="24" t="s">
        <v>27</v>
      </c>
      <c r="H3580" s="25">
        <v>97745.1</v>
      </c>
      <c r="I3580" s="25">
        <v>0</v>
      </c>
      <c r="J3580" s="25">
        <v>97745.1</v>
      </c>
      <c r="K3580" s="41">
        <f t="shared" si="114"/>
        <v>2024</v>
      </c>
      <c r="L3580" s="42">
        <f t="shared" si="113"/>
        <v>360</v>
      </c>
      <c r="M3580" s="39">
        <f>(VLOOKUP(DATE(2005,12,1),IGPM!A:B,2,1)/VLOOKUP(DATE(YEAR(F3580),MONTH(F3580),1),IGPM!A:B,2,1))*H3580</f>
        <v>27343.214773514861</v>
      </c>
      <c r="N3580" s="26" t="s">
        <v>3513</v>
      </c>
      <c r="O3580" s="26" t="s">
        <v>3514</v>
      </c>
      <c r="P3580" s="25">
        <v>0</v>
      </c>
      <c r="Q3580" s="25">
        <v>97745.1</v>
      </c>
      <c r="R3580" s="25">
        <v>97745.1</v>
      </c>
      <c r="S3580" s="25">
        <v>0</v>
      </c>
      <c r="T3580" s="27">
        <v>97745.1</v>
      </c>
    </row>
    <row r="3581" spans="1:20">
      <c r="A3581" s="28" t="s">
        <v>4333</v>
      </c>
      <c r="B3581" s="22" t="s">
        <v>4295</v>
      </c>
      <c r="C3581" s="22" t="s">
        <v>32</v>
      </c>
      <c r="D3581" s="22" t="s">
        <v>105</v>
      </c>
      <c r="E3581" s="22" t="s">
        <v>26</v>
      </c>
      <c r="F3581" s="23">
        <v>45657</v>
      </c>
      <c r="G3581" s="24" t="s">
        <v>27</v>
      </c>
      <c r="H3581" s="25">
        <v>207684.64</v>
      </c>
      <c r="I3581" s="25">
        <v>0</v>
      </c>
      <c r="J3581" s="25">
        <v>207684.64</v>
      </c>
      <c r="K3581" s="41">
        <f t="shared" si="114"/>
        <v>2024</v>
      </c>
      <c r="L3581" s="42">
        <f t="shared" si="113"/>
        <v>360</v>
      </c>
      <c r="M3581" s="39">
        <f>(VLOOKUP(DATE(2005,12,1),IGPM!A:B,2,1)/VLOOKUP(DATE(YEAR(F3581),MONTH(F3581),1),IGPM!A:B,2,1))*H3581</f>
        <v>58097.702254947973</v>
      </c>
      <c r="N3581" s="26" t="s">
        <v>3513</v>
      </c>
      <c r="O3581" s="26" t="s">
        <v>3514</v>
      </c>
      <c r="P3581" s="25">
        <v>0</v>
      </c>
      <c r="Q3581" s="25">
        <v>207684.64</v>
      </c>
      <c r="R3581" s="25">
        <v>207684.64</v>
      </c>
      <c r="S3581" s="25">
        <v>0</v>
      </c>
      <c r="T3581" s="27">
        <v>207684.64</v>
      </c>
    </row>
    <row r="3582" spans="1:20">
      <c r="A3582" s="28" t="s">
        <v>4334</v>
      </c>
      <c r="B3582" s="22" t="s">
        <v>4295</v>
      </c>
      <c r="C3582" s="22" t="s">
        <v>32</v>
      </c>
      <c r="D3582" s="22" t="s">
        <v>105</v>
      </c>
      <c r="E3582" s="22" t="s">
        <v>26</v>
      </c>
      <c r="F3582" s="23">
        <v>45657</v>
      </c>
      <c r="G3582" s="24" t="s">
        <v>27</v>
      </c>
      <c r="H3582" s="25">
        <v>2992.57</v>
      </c>
      <c r="I3582" s="25">
        <v>0</v>
      </c>
      <c r="J3582" s="25">
        <v>2992.57</v>
      </c>
      <c r="K3582" s="41">
        <f t="shared" si="114"/>
        <v>2024</v>
      </c>
      <c r="L3582" s="42">
        <f t="shared" si="113"/>
        <v>360</v>
      </c>
      <c r="M3582" s="39">
        <f>(VLOOKUP(DATE(2005,12,1),IGPM!A:B,2,1)/VLOOKUP(DATE(YEAR(F3582),MONTH(F3582),1),IGPM!A:B,2,1))*H3582</f>
        <v>837.14154709317768</v>
      </c>
      <c r="N3582" s="26" t="s">
        <v>3513</v>
      </c>
      <c r="O3582" s="26" t="s">
        <v>3514</v>
      </c>
      <c r="P3582" s="25">
        <v>0</v>
      </c>
      <c r="Q3582" s="25">
        <v>2992.57</v>
      </c>
      <c r="R3582" s="25">
        <v>2992.57</v>
      </c>
      <c r="S3582" s="25">
        <v>0</v>
      </c>
      <c r="T3582" s="27">
        <v>2992.57</v>
      </c>
    </row>
    <row r="3583" spans="1:20">
      <c r="A3583" s="28" t="s">
        <v>4335</v>
      </c>
      <c r="B3583" s="22" t="s">
        <v>4295</v>
      </c>
      <c r="C3583" s="22" t="s">
        <v>32</v>
      </c>
      <c r="D3583" s="22" t="s">
        <v>105</v>
      </c>
      <c r="E3583" s="22" t="s">
        <v>26</v>
      </c>
      <c r="F3583" s="23">
        <v>45657</v>
      </c>
      <c r="G3583" s="24" t="s">
        <v>27</v>
      </c>
      <c r="H3583" s="25">
        <v>2992.57</v>
      </c>
      <c r="I3583" s="25">
        <v>0</v>
      </c>
      <c r="J3583" s="25">
        <v>2992.57</v>
      </c>
      <c r="K3583" s="41">
        <f t="shared" si="114"/>
        <v>2024</v>
      </c>
      <c r="L3583" s="42">
        <f t="shared" si="113"/>
        <v>360</v>
      </c>
      <c r="M3583" s="39">
        <f>(VLOOKUP(DATE(2005,12,1),IGPM!A:B,2,1)/VLOOKUP(DATE(YEAR(F3583),MONTH(F3583),1),IGPM!A:B,2,1))*H3583</f>
        <v>837.14154709317768</v>
      </c>
      <c r="N3583" s="26" t="s">
        <v>3513</v>
      </c>
      <c r="O3583" s="26" t="s">
        <v>3514</v>
      </c>
      <c r="P3583" s="25">
        <v>0</v>
      </c>
      <c r="Q3583" s="25">
        <v>2992.57</v>
      </c>
      <c r="R3583" s="25">
        <v>2992.57</v>
      </c>
      <c r="S3583" s="25">
        <v>0</v>
      </c>
      <c r="T3583" s="27">
        <v>2992.57</v>
      </c>
    </row>
    <row r="3584" spans="1:20">
      <c r="A3584" s="28" t="s">
        <v>4336</v>
      </c>
      <c r="B3584" s="22" t="s">
        <v>4337</v>
      </c>
      <c r="C3584" s="22" t="s">
        <v>4055</v>
      </c>
      <c r="D3584" s="22" t="s">
        <v>105</v>
      </c>
      <c r="E3584" s="22" t="s">
        <v>26</v>
      </c>
      <c r="F3584" s="23">
        <v>45657</v>
      </c>
      <c r="G3584" s="24" t="s">
        <v>27</v>
      </c>
      <c r="H3584" s="25">
        <v>910601.77</v>
      </c>
      <c r="I3584" s="25">
        <v>0</v>
      </c>
      <c r="J3584" s="25">
        <v>910601.77</v>
      </c>
      <c r="K3584" s="41">
        <f t="shared" si="114"/>
        <v>2024</v>
      </c>
      <c r="L3584" s="42">
        <f t="shared" si="113"/>
        <v>360</v>
      </c>
      <c r="M3584" s="39">
        <f>(VLOOKUP(DATE(2005,12,1),IGPM!A:B,2,1)/VLOOKUP(DATE(YEAR(F3584),MONTH(F3584),1),IGPM!A:B,2,1))*H3584</f>
        <v>254731.74379332346</v>
      </c>
      <c r="N3584" s="26" t="s">
        <v>3513</v>
      </c>
      <c r="O3584" s="26" t="s">
        <v>3514</v>
      </c>
      <c r="P3584" s="25">
        <v>0</v>
      </c>
      <c r="Q3584" s="25">
        <v>910601.77</v>
      </c>
      <c r="R3584" s="25">
        <v>910601.77</v>
      </c>
      <c r="S3584" s="25">
        <v>0</v>
      </c>
      <c r="T3584" s="27">
        <v>910601.77</v>
      </c>
    </row>
    <row r="3585" spans="1:20">
      <c r="A3585" s="28" t="s">
        <v>4338</v>
      </c>
      <c r="B3585" s="22" t="s">
        <v>4292</v>
      </c>
      <c r="C3585" s="22" t="s">
        <v>32</v>
      </c>
      <c r="D3585" s="22" t="s">
        <v>25</v>
      </c>
      <c r="E3585" s="22" t="s">
        <v>26</v>
      </c>
      <c r="F3585" s="23">
        <v>45657</v>
      </c>
      <c r="G3585" s="24" t="s">
        <v>27</v>
      </c>
      <c r="H3585" s="25">
        <v>70000</v>
      </c>
      <c r="I3585" s="25">
        <v>0</v>
      </c>
      <c r="J3585" s="25">
        <v>70000</v>
      </c>
      <c r="K3585" s="41">
        <f t="shared" si="114"/>
        <v>2024</v>
      </c>
      <c r="L3585" s="42">
        <f t="shared" si="113"/>
        <v>360</v>
      </c>
      <c r="M3585" s="39">
        <f>(VLOOKUP(DATE(2005,12,1),IGPM!A:B,2,1)/VLOOKUP(DATE(YEAR(F3585),MONTH(F3585),1),IGPM!A:B,2,1))*H3585</f>
        <v>19581.800357726781</v>
      </c>
      <c r="N3585" s="26" t="s">
        <v>3513</v>
      </c>
      <c r="O3585" s="26" t="s">
        <v>3514</v>
      </c>
      <c r="P3585" s="25">
        <v>0</v>
      </c>
      <c r="Q3585" s="25">
        <v>70000</v>
      </c>
      <c r="R3585" s="25">
        <v>70000</v>
      </c>
      <c r="S3585" s="25">
        <v>0</v>
      </c>
      <c r="T3585" s="27">
        <v>70000</v>
      </c>
    </row>
    <row r="3586" spans="1:20">
      <c r="A3586" s="28" t="s">
        <v>4339</v>
      </c>
      <c r="B3586" s="22" t="s">
        <v>4292</v>
      </c>
      <c r="C3586" s="22" t="s">
        <v>32</v>
      </c>
      <c r="D3586" s="22" t="s">
        <v>25</v>
      </c>
      <c r="E3586" s="22" t="s">
        <v>26</v>
      </c>
      <c r="F3586" s="23">
        <v>45657</v>
      </c>
      <c r="G3586" s="24" t="s">
        <v>27</v>
      </c>
      <c r="H3586" s="25">
        <v>70000</v>
      </c>
      <c r="I3586" s="25">
        <v>0</v>
      </c>
      <c r="J3586" s="25">
        <v>70000</v>
      </c>
      <c r="K3586" s="41">
        <f t="shared" si="114"/>
        <v>2024</v>
      </c>
      <c r="L3586" s="42">
        <f t="shared" si="113"/>
        <v>360</v>
      </c>
      <c r="M3586" s="39">
        <f>(VLOOKUP(DATE(2005,12,1),IGPM!A:B,2,1)/VLOOKUP(DATE(YEAR(F3586),MONTH(F3586),1),IGPM!A:B,2,1))*H3586</f>
        <v>19581.800357726781</v>
      </c>
      <c r="N3586" s="26" t="s">
        <v>3513</v>
      </c>
      <c r="O3586" s="26" t="s">
        <v>3514</v>
      </c>
      <c r="P3586" s="25">
        <v>0</v>
      </c>
      <c r="Q3586" s="25">
        <v>70000</v>
      </c>
      <c r="R3586" s="25">
        <v>70000</v>
      </c>
      <c r="S3586" s="25">
        <v>0</v>
      </c>
      <c r="T3586" s="27">
        <v>70000</v>
      </c>
    </row>
    <row r="3587" spans="1:20">
      <c r="A3587" s="28" t="s">
        <v>4340</v>
      </c>
      <c r="B3587" s="22" t="s">
        <v>4286</v>
      </c>
      <c r="C3587" s="22" t="s">
        <v>32</v>
      </c>
      <c r="D3587" s="22" t="s">
        <v>25</v>
      </c>
      <c r="E3587" s="22" t="s">
        <v>26</v>
      </c>
      <c r="F3587" s="23">
        <v>45657</v>
      </c>
      <c r="G3587" s="24" t="s">
        <v>27</v>
      </c>
      <c r="H3587" s="25">
        <v>299.26</v>
      </c>
      <c r="I3587" s="25">
        <v>0</v>
      </c>
      <c r="J3587" s="25">
        <v>299.26</v>
      </c>
      <c r="K3587" s="41">
        <f t="shared" si="114"/>
        <v>2024</v>
      </c>
      <c r="L3587" s="42">
        <f t="shared" ref="L3587:L3606" si="115">IFERROR((DATEDIF(F3587,DATE(2024,12,31),"M")*H3587)/(H3587-J3587),12*_xlfn.NUMBERVALUE(LEFT(G3587,3)))</f>
        <v>360</v>
      </c>
      <c r="M3587" s="39">
        <f>(VLOOKUP(DATE(2005,12,1),IGPM!A:B,2,1)/VLOOKUP(DATE(YEAR(F3587),MONTH(F3587),1),IGPM!A:B,2,1))*H3587</f>
        <v>83.71499392933309</v>
      </c>
      <c r="N3587" s="26" t="s">
        <v>3513</v>
      </c>
      <c r="O3587" s="26" t="s">
        <v>3514</v>
      </c>
      <c r="P3587" s="25">
        <v>0</v>
      </c>
      <c r="Q3587" s="25">
        <v>299.26</v>
      </c>
      <c r="R3587" s="25">
        <v>299.26</v>
      </c>
      <c r="S3587" s="25">
        <v>0</v>
      </c>
      <c r="T3587" s="27">
        <v>299.26</v>
      </c>
    </row>
    <row r="3588" spans="1:20">
      <c r="A3588" s="28" t="s">
        <v>4341</v>
      </c>
      <c r="B3588" s="22" t="s">
        <v>4295</v>
      </c>
      <c r="C3588" s="22" t="s">
        <v>32</v>
      </c>
      <c r="D3588" s="22" t="s">
        <v>25</v>
      </c>
      <c r="E3588" s="22" t="s">
        <v>26</v>
      </c>
      <c r="F3588" s="23">
        <v>45657</v>
      </c>
      <c r="G3588" s="24" t="s">
        <v>27</v>
      </c>
      <c r="H3588" s="25">
        <v>15561.38</v>
      </c>
      <c r="I3588" s="25">
        <v>0</v>
      </c>
      <c r="J3588" s="25">
        <v>15561.38</v>
      </c>
      <c r="K3588" s="41">
        <f t="shared" si="114"/>
        <v>2024</v>
      </c>
      <c r="L3588" s="42">
        <f t="shared" si="115"/>
        <v>360</v>
      </c>
      <c r="M3588" s="39">
        <f>(VLOOKUP(DATE(2005,12,1),IGPM!A:B,2,1)/VLOOKUP(DATE(YEAR(F3588),MONTH(F3588),1),IGPM!A:B,2,1))*H3588</f>
        <v>4353.1405207246053</v>
      </c>
      <c r="N3588" s="26" t="s">
        <v>3513</v>
      </c>
      <c r="O3588" s="26" t="s">
        <v>3514</v>
      </c>
      <c r="P3588" s="25">
        <v>0</v>
      </c>
      <c r="Q3588" s="25">
        <v>15561.38</v>
      </c>
      <c r="R3588" s="25">
        <v>15561.38</v>
      </c>
      <c r="S3588" s="25">
        <v>0</v>
      </c>
      <c r="T3588" s="27">
        <v>15561.38</v>
      </c>
    </row>
    <row r="3589" spans="1:20">
      <c r="A3589" s="28" t="s">
        <v>4342</v>
      </c>
      <c r="B3589" s="22" t="s">
        <v>4343</v>
      </c>
      <c r="C3589" s="22" t="s">
        <v>32</v>
      </c>
      <c r="D3589" s="22" t="s">
        <v>25</v>
      </c>
      <c r="E3589" s="22" t="s">
        <v>26</v>
      </c>
      <c r="F3589" s="23">
        <v>45657</v>
      </c>
      <c r="G3589" s="24" t="s">
        <v>27</v>
      </c>
      <c r="H3589" s="25">
        <v>80500.240000000005</v>
      </c>
      <c r="I3589" s="25">
        <v>0</v>
      </c>
      <c r="J3589" s="25">
        <v>80500.240000000005</v>
      </c>
      <c r="K3589" s="41">
        <f t="shared" ref="K3589:K3607" si="116">YEAR(F3589)</f>
        <v>2024</v>
      </c>
      <c r="L3589" s="42">
        <f t="shared" si="115"/>
        <v>360</v>
      </c>
      <c r="M3589" s="39">
        <f>(VLOOKUP(DATE(2005,12,1),IGPM!A:B,2,1)/VLOOKUP(DATE(YEAR(F3589),MONTH(F3589),1),IGPM!A:B,2,1))*H3589</f>
        <v>22519.137548987026</v>
      </c>
      <c r="N3589" s="26" t="s">
        <v>3513</v>
      </c>
      <c r="O3589" s="26" t="s">
        <v>3514</v>
      </c>
      <c r="P3589" s="25">
        <v>0</v>
      </c>
      <c r="Q3589" s="25">
        <v>80500.240000000005</v>
      </c>
      <c r="R3589" s="25">
        <v>80500.240000000005</v>
      </c>
      <c r="S3589" s="25">
        <v>0</v>
      </c>
      <c r="T3589" s="27">
        <v>80500.240000000005</v>
      </c>
    </row>
    <row r="3590" spans="1:20">
      <c r="A3590" s="28" t="s">
        <v>4344</v>
      </c>
      <c r="B3590" s="22" t="s">
        <v>4343</v>
      </c>
      <c r="C3590" s="22" t="s">
        <v>32</v>
      </c>
      <c r="D3590" s="22" t="s">
        <v>25</v>
      </c>
      <c r="E3590" s="22" t="s">
        <v>26</v>
      </c>
      <c r="F3590" s="23">
        <v>45657</v>
      </c>
      <c r="G3590" s="24" t="s">
        <v>27</v>
      </c>
      <c r="H3590" s="25">
        <v>80500.240000000005</v>
      </c>
      <c r="I3590" s="25">
        <v>0</v>
      </c>
      <c r="J3590" s="25">
        <v>80500.240000000005</v>
      </c>
      <c r="K3590" s="41">
        <f t="shared" si="116"/>
        <v>2024</v>
      </c>
      <c r="L3590" s="42">
        <f t="shared" si="115"/>
        <v>360</v>
      </c>
      <c r="M3590" s="39">
        <f>(VLOOKUP(DATE(2005,12,1),IGPM!A:B,2,1)/VLOOKUP(DATE(YEAR(F3590),MONTH(F3590),1),IGPM!A:B,2,1))*H3590</f>
        <v>22519.137548987026</v>
      </c>
      <c r="N3590" s="26" t="s">
        <v>3513</v>
      </c>
      <c r="O3590" s="26" t="s">
        <v>3514</v>
      </c>
      <c r="P3590" s="25">
        <v>0</v>
      </c>
      <c r="Q3590" s="25">
        <v>80500.240000000005</v>
      </c>
      <c r="R3590" s="25">
        <v>80500.240000000005</v>
      </c>
      <c r="S3590" s="25">
        <v>0</v>
      </c>
      <c r="T3590" s="27">
        <v>80500.240000000005</v>
      </c>
    </row>
    <row r="3591" spans="1:20">
      <c r="A3591" s="28" t="s">
        <v>4345</v>
      </c>
      <c r="B3591" s="22" t="s">
        <v>4295</v>
      </c>
      <c r="C3591" s="22" t="s">
        <v>32</v>
      </c>
      <c r="D3591" s="22" t="s">
        <v>25</v>
      </c>
      <c r="E3591" s="22" t="s">
        <v>26</v>
      </c>
      <c r="F3591" s="23">
        <v>45657</v>
      </c>
      <c r="G3591" s="24" t="s">
        <v>4346</v>
      </c>
      <c r="H3591" s="25">
        <v>15860.64</v>
      </c>
      <c r="I3591" s="25">
        <v>0</v>
      </c>
      <c r="J3591" s="25">
        <v>15860.64</v>
      </c>
      <c r="K3591" s="41">
        <f t="shared" si="116"/>
        <v>2024</v>
      </c>
      <c r="L3591" s="42">
        <f t="shared" si="115"/>
        <v>360</v>
      </c>
      <c r="M3591" s="39">
        <f>(VLOOKUP(DATE(2005,12,1),IGPM!A:B,2,1)/VLOOKUP(DATE(YEAR(F3591),MONTH(F3591),1),IGPM!A:B,2,1))*H3591</f>
        <v>4436.8555146539384</v>
      </c>
      <c r="N3591" s="26" t="s">
        <v>3513</v>
      </c>
      <c r="O3591" s="26" t="s">
        <v>3514</v>
      </c>
      <c r="P3591" s="25">
        <v>0</v>
      </c>
      <c r="Q3591" s="25">
        <v>15860.64</v>
      </c>
      <c r="R3591" s="25">
        <v>15860.64</v>
      </c>
      <c r="S3591" s="25">
        <v>0</v>
      </c>
      <c r="T3591" s="27">
        <v>15860.64</v>
      </c>
    </row>
    <row r="3592" spans="1:20">
      <c r="A3592" s="28" t="s">
        <v>4347</v>
      </c>
      <c r="B3592" s="22" t="s">
        <v>4348</v>
      </c>
      <c r="C3592" s="22" t="s">
        <v>32</v>
      </c>
      <c r="D3592" s="22" t="s">
        <v>25</v>
      </c>
      <c r="E3592" s="22" t="s">
        <v>26</v>
      </c>
      <c r="F3592" s="23">
        <v>45657</v>
      </c>
      <c r="G3592" s="24" t="s">
        <v>27</v>
      </c>
      <c r="H3592" s="25">
        <v>51771.53</v>
      </c>
      <c r="I3592" s="25">
        <v>0</v>
      </c>
      <c r="J3592" s="25">
        <v>51771.53</v>
      </c>
      <c r="K3592" s="41">
        <f t="shared" si="116"/>
        <v>2024</v>
      </c>
      <c r="L3592" s="42">
        <f t="shared" si="115"/>
        <v>360</v>
      </c>
      <c r="M3592" s="39">
        <f>(VLOOKUP(DATE(2005,12,1),IGPM!A:B,2,1)/VLOOKUP(DATE(YEAR(F3592),MONTH(F3592),1),IGPM!A:B,2,1))*H3592</f>
        <v>14482.568066772326</v>
      </c>
      <c r="N3592" s="26" t="s">
        <v>3513</v>
      </c>
      <c r="O3592" s="26" t="s">
        <v>3514</v>
      </c>
      <c r="P3592" s="25">
        <v>0</v>
      </c>
      <c r="Q3592" s="25">
        <v>51771.53</v>
      </c>
      <c r="R3592" s="25">
        <v>51771.53</v>
      </c>
      <c r="S3592" s="25">
        <v>0</v>
      </c>
      <c r="T3592" s="27">
        <v>51771.53</v>
      </c>
    </row>
    <row r="3593" spans="1:20">
      <c r="A3593" s="28" t="s">
        <v>4349</v>
      </c>
      <c r="B3593" s="22" t="s">
        <v>4320</v>
      </c>
      <c r="C3593" s="22" t="s">
        <v>32</v>
      </c>
      <c r="D3593" s="22" t="s">
        <v>25</v>
      </c>
      <c r="E3593" s="22" t="s">
        <v>26</v>
      </c>
      <c r="F3593" s="23">
        <v>45657</v>
      </c>
      <c r="G3593" s="24" t="s">
        <v>27</v>
      </c>
      <c r="H3593" s="25">
        <v>390006.1</v>
      </c>
      <c r="I3593" s="25">
        <v>0</v>
      </c>
      <c r="J3593" s="25">
        <v>390006.1</v>
      </c>
      <c r="K3593" s="41">
        <f t="shared" si="116"/>
        <v>2024</v>
      </c>
      <c r="L3593" s="42">
        <f t="shared" si="115"/>
        <v>360</v>
      </c>
      <c r="M3593" s="39">
        <f>(VLOOKUP(DATE(2005,12,1),IGPM!A:B,2,1)/VLOOKUP(DATE(YEAR(F3593),MONTH(F3593),1),IGPM!A:B,2,1))*H3593</f>
        <v>109100.30840708039</v>
      </c>
      <c r="N3593" s="26" t="s">
        <v>3513</v>
      </c>
      <c r="O3593" s="26" t="s">
        <v>3514</v>
      </c>
      <c r="P3593" s="25">
        <v>0</v>
      </c>
      <c r="Q3593" s="25">
        <v>390006.1</v>
      </c>
      <c r="R3593" s="25">
        <v>390006.1</v>
      </c>
      <c r="S3593" s="25">
        <v>0</v>
      </c>
      <c r="T3593" s="27">
        <v>390006.1</v>
      </c>
    </row>
    <row r="3594" spans="1:20">
      <c r="A3594" s="28" t="s">
        <v>4350</v>
      </c>
      <c r="B3594" s="22" t="s">
        <v>4286</v>
      </c>
      <c r="C3594" s="22" t="s">
        <v>32</v>
      </c>
      <c r="D3594" s="22" t="s">
        <v>25</v>
      </c>
      <c r="E3594" s="22" t="s">
        <v>26</v>
      </c>
      <c r="F3594" s="23">
        <v>45657</v>
      </c>
      <c r="G3594" s="24" t="s">
        <v>27</v>
      </c>
      <c r="H3594" s="25">
        <v>170277.46</v>
      </c>
      <c r="I3594" s="25">
        <v>0</v>
      </c>
      <c r="J3594" s="25">
        <v>170277.46</v>
      </c>
      <c r="K3594" s="41">
        <f t="shared" si="116"/>
        <v>2024</v>
      </c>
      <c r="L3594" s="42">
        <f t="shared" si="115"/>
        <v>360</v>
      </c>
      <c r="M3594" s="39">
        <f>(VLOOKUP(DATE(2005,12,1),IGPM!A:B,2,1)/VLOOKUP(DATE(YEAR(F3594),MONTH(F3594),1),IGPM!A:B,2,1))*H3594</f>
        <v>47633.41753058297</v>
      </c>
      <c r="N3594" s="26" t="s">
        <v>3513</v>
      </c>
      <c r="O3594" s="26" t="s">
        <v>3514</v>
      </c>
      <c r="P3594" s="25">
        <v>0</v>
      </c>
      <c r="Q3594" s="25">
        <v>170277.46</v>
      </c>
      <c r="R3594" s="25">
        <v>170277.46</v>
      </c>
      <c r="S3594" s="25">
        <v>0</v>
      </c>
      <c r="T3594" s="27">
        <v>170277.46</v>
      </c>
    </row>
    <row r="3595" spans="1:20">
      <c r="A3595" s="28" t="s">
        <v>4351</v>
      </c>
      <c r="B3595" s="22" t="s">
        <v>4295</v>
      </c>
      <c r="C3595" s="22" t="s">
        <v>32</v>
      </c>
      <c r="D3595" s="22" t="s">
        <v>25</v>
      </c>
      <c r="E3595" s="22" t="s">
        <v>26</v>
      </c>
      <c r="F3595" s="23">
        <v>45657</v>
      </c>
      <c r="G3595" s="24" t="s">
        <v>27</v>
      </c>
      <c r="H3595" s="25">
        <v>31122.77</v>
      </c>
      <c r="I3595" s="25">
        <v>0</v>
      </c>
      <c r="J3595" s="25">
        <v>31122.77</v>
      </c>
      <c r="K3595" s="41">
        <f t="shared" si="116"/>
        <v>2024</v>
      </c>
      <c r="L3595" s="42">
        <f t="shared" si="115"/>
        <v>360</v>
      </c>
      <c r="M3595" s="39">
        <f>(VLOOKUP(DATE(2005,12,1),IGPM!A:B,2,1)/VLOOKUP(DATE(YEAR(F3595),MONTH(F3595),1),IGPM!A:B,2,1))*H3595</f>
        <v>8706.2838388492619</v>
      </c>
      <c r="N3595" s="26" t="s">
        <v>3513</v>
      </c>
      <c r="O3595" s="26" t="s">
        <v>3514</v>
      </c>
      <c r="P3595" s="25">
        <v>0</v>
      </c>
      <c r="Q3595" s="25">
        <v>31122.77</v>
      </c>
      <c r="R3595" s="25">
        <v>31122.77</v>
      </c>
      <c r="S3595" s="25">
        <v>0</v>
      </c>
      <c r="T3595" s="27">
        <v>31122.77</v>
      </c>
    </row>
    <row r="3596" spans="1:20">
      <c r="A3596" s="28" t="s">
        <v>4352</v>
      </c>
      <c r="B3596" s="22" t="s">
        <v>3860</v>
      </c>
      <c r="C3596" s="22" t="s">
        <v>3861</v>
      </c>
      <c r="D3596" s="22" t="s">
        <v>25</v>
      </c>
      <c r="E3596" s="22" t="s">
        <v>26</v>
      </c>
      <c r="F3596" s="23">
        <v>45657</v>
      </c>
      <c r="G3596" s="24" t="s">
        <v>27</v>
      </c>
      <c r="H3596" s="25">
        <v>32459669.52</v>
      </c>
      <c r="I3596" s="25">
        <v>0</v>
      </c>
      <c r="J3596" s="25">
        <v>32459669.52</v>
      </c>
      <c r="K3596" s="41">
        <f t="shared" si="116"/>
        <v>2024</v>
      </c>
      <c r="L3596" s="42">
        <f t="shared" si="115"/>
        <v>360</v>
      </c>
      <c r="M3596" s="39">
        <f>(VLOOKUP(DATE(2005,12,1),IGPM!A:B,2,1)/VLOOKUP(DATE(YEAR(F3596),MONTH(F3596),1),IGPM!A:B,2,1))*H3596</f>
        <v>9080268.1174061298</v>
      </c>
      <c r="N3596" s="26" t="s">
        <v>3513</v>
      </c>
      <c r="O3596" s="26" t="s">
        <v>3514</v>
      </c>
      <c r="P3596" s="25">
        <v>0</v>
      </c>
      <c r="Q3596" s="25">
        <v>32459669.52</v>
      </c>
      <c r="R3596" s="25">
        <v>32459669.52</v>
      </c>
      <c r="S3596" s="25">
        <v>0</v>
      </c>
      <c r="T3596" s="27">
        <v>32459669.52</v>
      </c>
    </row>
    <row r="3597" spans="1:20">
      <c r="A3597" s="28" t="s">
        <v>4353</v>
      </c>
      <c r="B3597" s="22" t="s">
        <v>3860</v>
      </c>
      <c r="C3597" s="22" t="s">
        <v>3861</v>
      </c>
      <c r="D3597" s="22" t="s">
        <v>25</v>
      </c>
      <c r="E3597" s="22" t="s">
        <v>26</v>
      </c>
      <c r="F3597" s="23">
        <v>45657</v>
      </c>
      <c r="G3597" s="24" t="s">
        <v>27</v>
      </c>
      <c r="H3597" s="25">
        <v>10053879.939999999</v>
      </c>
      <c r="I3597" s="25">
        <v>0</v>
      </c>
      <c r="J3597" s="25">
        <v>10053879.939999999</v>
      </c>
      <c r="K3597" s="41">
        <f t="shared" si="116"/>
        <v>2024</v>
      </c>
      <c r="L3597" s="42">
        <f t="shared" si="115"/>
        <v>360</v>
      </c>
      <c r="M3597" s="39">
        <f>(VLOOKUP(DATE(2005,12,1),IGPM!A:B,2,1)/VLOOKUP(DATE(YEAR(F3597),MONTH(F3597),1),IGPM!A:B,2,1))*H3597</f>
        <v>2812472.4257947728</v>
      </c>
      <c r="N3597" s="26" t="s">
        <v>3513</v>
      </c>
      <c r="O3597" s="26" t="s">
        <v>3514</v>
      </c>
      <c r="P3597" s="25">
        <v>0</v>
      </c>
      <c r="Q3597" s="25">
        <v>10053879.939999999</v>
      </c>
      <c r="R3597" s="25">
        <v>10053879.939999999</v>
      </c>
      <c r="S3597" s="25">
        <v>0</v>
      </c>
      <c r="T3597" s="27">
        <v>10053879.939999999</v>
      </c>
    </row>
    <row r="3598" spans="1:20">
      <c r="A3598" s="28" t="s">
        <v>4354</v>
      </c>
      <c r="B3598" s="22" t="s">
        <v>4355</v>
      </c>
      <c r="C3598" s="22" t="s">
        <v>4055</v>
      </c>
      <c r="D3598" s="22" t="s">
        <v>25</v>
      </c>
      <c r="E3598" s="22" t="s">
        <v>26</v>
      </c>
      <c r="F3598" s="23">
        <v>45657</v>
      </c>
      <c r="G3598" s="24" t="s">
        <v>27</v>
      </c>
      <c r="H3598" s="25">
        <v>3231995</v>
      </c>
      <c r="I3598" s="25">
        <v>0</v>
      </c>
      <c r="J3598" s="25">
        <v>3231995</v>
      </c>
      <c r="K3598" s="41">
        <f t="shared" si="116"/>
        <v>2024</v>
      </c>
      <c r="L3598" s="42">
        <f t="shared" si="115"/>
        <v>360</v>
      </c>
      <c r="M3598" s="39">
        <f>(VLOOKUP(DATE(2005,12,1),IGPM!A:B,2,1)/VLOOKUP(DATE(YEAR(F3598),MONTH(F3598),1),IGPM!A:B,2,1))*H3598</f>
        <v>904118.29781673104</v>
      </c>
      <c r="N3598" s="26" t="s">
        <v>3513</v>
      </c>
      <c r="O3598" s="26" t="s">
        <v>3514</v>
      </c>
      <c r="P3598" s="25">
        <v>0</v>
      </c>
      <c r="Q3598" s="25">
        <v>3231995</v>
      </c>
      <c r="R3598" s="25">
        <v>3231995</v>
      </c>
      <c r="S3598" s="25">
        <v>0</v>
      </c>
      <c r="T3598" s="27">
        <v>3231995</v>
      </c>
    </row>
    <row r="3599" spans="1:20">
      <c r="A3599" s="28" t="s">
        <v>4356</v>
      </c>
      <c r="B3599" s="22" t="s">
        <v>4286</v>
      </c>
      <c r="C3599" s="22" t="s">
        <v>32</v>
      </c>
      <c r="D3599" s="22" t="s">
        <v>33</v>
      </c>
      <c r="E3599" s="22" t="s">
        <v>26</v>
      </c>
      <c r="F3599" s="23">
        <v>45657</v>
      </c>
      <c r="G3599" s="24" t="s">
        <v>27</v>
      </c>
      <c r="H3599" s="25">
        <v>17656.189999999999</v>
      </c>
      <c r="I3599" s="25">
        <v>0</v>
      </c>
      <c r="J3599" s="25">
        <v>17656.189999999999</v>
      </c>
      <c r="K3599" s="41">
        <f t="shared" si="116"/>
        <v>2024</v>
      </c>
      <c r="L3599" s="42">
        <f t="shared" si="115"/>
        <v>360</v>
      </c>
      <c r="M3599" s="39">
        <f>(VLOOKUP(DATE(2005,12,1),IGPM!A:B,2,1)/VLOOKUP(DATE(YEAR(F3599),MONTH(F3599),1),IGPM!A:B,2,1))*H3599</f>
        <v>4939.1426808298856</v>
      </c>
      <c r="N3599" s="26" t="s">
        <v>3513</v>
      </c>
      <c r="O3599" s="26" t="s">
        <v>3514</v>
      </c>
      <c r="P3599" s="25">
        <v>0</v>
      </c>
      <c r="Q3599" s="25">
        <v>17656.189999999999</v>
      </c>
      <c r="R3599" s="25">
        <v>17656.189999999999</v>
      </c>
      <c r="S3599" s="25">
        <v>0</v>
      </c>
      <c r="T3599" s="27">
        <v>17656.189999999999</v>
      </c>
    </row>
    <row r="3600" spans="1:20">
      <c r="A3600" s="28" t="s">
        <v>4357</v>
      </c>
      <c r="B3600" s="22" t="s">
        <v>4286</v>
      </c>
      <c r="C3600" s="22" t="s">
        <v>32</v>
      </c>
      <c r="D3600" s="22" t="s">
        <v>33</v>
      </c>
      <c r="E3600" s="22" t="s">
        <v>26</v>
      </c>
      <c r="F3600" s="23">
        <v>45657</v>
      </c>
      <c r="G3600" s="24" t="s">
        <v>27</v>
      </c>
      <c r="H3600" s="25">
        <v>17656.189999999999</v>
      </c>
      <c r="I3600" s="25">
        <v>0</v>
      </c>
      <c r="J3600" s="25">
        <v>17656.189999999999</v>
      </c>
      <c r="K3600" s="41">
        <f t="shared" si="116"/>
        <v>2024</v>
      </c>
      <c r="L3600" s="42">
        <f t="shared" si="115"/>
        <v>360</v>
      </c>
      <c r="M3600" s="39">
        <f>(VLOOKUP(DATE(2005,12,1),IGPM!A:B,2,1)/VLOOKUP(DATE(YEAR(F3600),MONTH(F3600),1),IGPM!A:B,2,1))*H3600</f>
        <v>4939.1426808298856</v>
      </c>
      <c r="N3600" s="26" t="s">
        <v>3513</v>
      </c>
      <c r="O3600" s="26" t="s">
        <v>3514</v>
      </c>
      <c r="P3600" s="25">
        <v>0</v>
      </c>
      <c r="Q3600" s="25">
        <v>17656.189999999999</v>
      </c>
      <c r="R3600" s="25">
        <v>17656.189999999999</v>
      </c>
      <c r="S3600" s="25">
        <v>0</v>
      </c>
      <c r="T3600" s="27">
        <v>17656.189999999999</v>
      </c>
    </row>
    <row r="3601" spans="1:20">
      <c r="A3601" s="28" t="s">
        <v>4358</v>
      </c>
      <c r="B3601" s="22" t="s">
        <v>4295</v>
      </c>
      <c r="C3601" s="22" t="s">
        <v>32</v>
      </c>
      <c r="D3601" s="22" t="s">
        <v>33</v>
      </c>
      <c r="E3601" s="22" t="s">
        <v>26</v>
      </c>
      <c r="F3601" s="23">
        <v>45657</v>
      </c>
      <c r="G3601" s="24" t="s">
        <v>27</v>
      </c>
      <c r="H3601" s="25">
        <v>79901.73</v>
      </c>
      <c r="I3601" s="25">
        <v>0</v>
      </c>
      <c r="J3601" s="25">
        <v>79901.73</v>
      </c>
      <c r="K3601" s="41">
        <f t="shared" si="116"/>
        <v>2024</v>
      </c>
      <c r="L3601" s="42">
        <f t="shared" si="115"/>
        <v>360</v>
      </c>
      <c r="M3601" s="39">
        <f>(VLOOKUP(DATE(2005,12,1),IGPM!A:B,2,1)/VLOOKUP(DATE(YEAR(F3601),MONTH(F3601),1),IGPM!A:B,2,1))*H3601</f>
        <v>22351.710358528409</v>
      </c>
      <c r="N3601" s="26" t="s">
        <v>3513</v>
      </c>
      <c r="O3601" s="26" t="s">
        <v>3514</v>
      </c>
      <c r="P3601" s="25">
        <v>0</v>
      </c>
      <c r="Q3601" s="25">
        <v>79901.73</v>
      </c>
      <c r="R3601" s="25">
        <v>79901.73</v>
      </c>
      <c r="S3601" s="25">
        <v>0</v>
      </c>
      <c r="T3601" s="27">
        <v>79901.73</v>
      </c>
    </row>
    <row r="3602" spans="1:20">
      <c r="A3602" s="28" t="s">
        <v>4359</v>
      </c>
      <c r="B3602" s="22" t="s">
        <v>4295</v>
      </c>
      <c r="C3602" s="22" t="s">
        <v>32</v>
      </c>
      <c r="D3602" s="22" t="s">
        <v>33</v>
      </c>
      <c r="E3602" s="22" t="s">
        <v>26</v>
      </c>
      <c r="F3602" s="23">
        <v>45657</v>
      </c>
      <c r="G3602" s="24" t="s">
        <v>27</v>
      </c>
      <c r="H3602" s="25">
        <v>64041.08</v>
      </c>
      <c r="I3602" s="25">
        <v>0</v>
      </c>
      <c r="J3602" s="25">
        <v>64041.08</v>
      </c>
      <c r="K3602" s="41">
        <f t="shared" si="116"/>
        <v>2024</v>
      </c>
      <c r="L3602" s="42">
        <f t="shared" si="115"/>
        <v>360</v>
      </c>
      <c r="M3602" s="39">
        <f>(VLOOKUP(DATE(2005,12,1),IGPM!A:B,2,1)/VLOOKUP(DATE(YEAR(F3602),MONTH(F3602),1),IGPM!A:B,2,1))*H3602</f>
        <v>17914.852046474422</v>
      </c>
      <c r="N3602" s="26" t="s">
        <v>3513</v>
      </c>
      <c r="O3602" s="26" t="s">
        <v>3514</v>
      </c>
      <c r="P3602" s="25">
        <v>0</v>
      </c>
      <c r="Q3602" s="25">
        <v>64041.08</v>
      </c>
      <c r="R3602" s="25">
        <v>64041.08</v>
      </c>
      <c r="S3602" s="25">
        <v>0</v>
      </c>
      <c r="T3602" s="27">
        <v>64041.08</v>
      </c>
    </row>
    <row r="3603" spans="1:20">
      <c r="A3603" s="28" t="s">
        <v>4360</v>
      </c>
      <c r="B3603" s="22" t="s">
        <v>3860</v>
      </c>
      <c r="C3603" s="22" t="s">
        <v>3861</v>
      </c>
      <c r="D3603" s="22" t="s">
        <v>33</v>
      </c>
      <c r="E3603" s="22" t="s">
        <v>26</v>
      </c>
      <c r="F3603" s="23">
        <v>45657</v>
      </c>
      <c r="G3603" s="24" t="s">
        <v>27</v>
      </c>
      <c r="H3603" s="25">
        <v>5601447.3899999997</v>
      </c>
      <c r="I3603" s="25">
        <v>0</v>
      </c>
      <c r="J3603" s="25">
        <v>5601447.3899999997</v>
      </c>
      <c r="K3603" s="41">
        <f t="shared" si="116"/>
        <v>2024</v>
      </c>
      <c r="L3603" s="42">
        <f t="shared" si="115"/>
        <v>360</v>
      </c>
      <c r="M3603" s="39">
        <f>(VLOOKUP(DATE(2005,12,1),IGPM!A:B,2,1)/VLOOKUP(DATE(YEAR(F3603),MONTH(F3603),1),IGPM!A:B,2,1))*H3603</f>
        <v>1566948.9215041392</v>
      </c>
      <c r="N3603" s="26" t="s">
        <v>3513</v>
      </c>
      <c r="O3603" s="26" t="s">
        <v>3514</v>
      </c>
      <c r="P3603" s="25">
        <v>0</v>
      </c>
      <c r="Q3603" s="25">
        <v>5601447.3899999997</v>
      </c>
      <c r="R3603" s="25">
        <v>5601447.3899999997</v>
      </c>
      <c r="S3603" s="25">
        <v>0</v>
      </c>
      <c r="T3603" s="27">
        <v>5601447.3899999997</v>
      </c>
    </row>
    <row r="3604" spans="1:20">
      <c r="A3604" s="28" t="s">
        <v>4361</v>
      </c>
      <c r="B3604" s="22" t="s">
        <v>3860</v>
      </c>
      <c r="C3604" s="22" t="s">
        <v>3861</v>
      </c>
      <c r="D3604" s="22" t="s">
        <v>33</v>
      </c>
      <c r="E3604" s="22" t="s">
        <v>26</v>
      </c>
      <c r="F3604" s="23">
        <v>45657</v>
      </c>
      <c r="G3604" s="24" t="s">
        <v>27</v>
      </c>
      <c r="H3604" s="25">
        <v>574507.43000000005</v>
      </c>
      <c r="I3604" s="25">
        <v>0</v>
      </c>
      <c r="J3604" s="25">
        <v>574507.43000000005</v>
      </c>
      <c r="K3604" s="41">
        <f t="shared" si="116"/>
        <v>2024</v>
      </c>
      <c r="L3604" s="42">
        <f t="shared" si="115"/>
        <v>360</v>
      </c>
      <c r="M3604" s="39">
        <f>(VLOOKUP(DATE(2005,12,1),IGPM!A:B,2,1)/VLOOKUP(DATE(YEAR(F3604),MONTH(F3604),1),IGPM!A:B,2,1))*H3604</f>
        <v>160712.7114041528</v>
      </c>
      <c r="N3604" s="26" t="s">
        <v>3513</v>
      </c>
      <c r="O3604" s="26" t="s">
        <v>3514</v>
      </c>
      <c r="P3604" s="25">
        <v>0</v>
      </c>
      <c r="Q3604" s="25">
        <v>574507.43000000005</v>
      </c>
      <c r="R3604" s="25">
        <v>574507.43000000005</v>
      </c>
      <c r="S3604" s="25">
        <v>0</v>
      </c>
      <c r="T3604" s="27">
        <v>574507.43000000005</v>
      </c>
    </row>
    <row r="3605" spans="1:20">
      <c r="A3605" s="28" t="s">
        <v>4362</v>
      </c>
      <c r="B3605" s="22" t="s">
        <v>3860</v>
      </c>
      <c r="C3605" s="22" t="s">
        <v>3861</v>
      </c>
      <c r="D3605" s="22" t="s">
        <v>33</v>
      </c>
      <c r="E3605" s="22" t="s">
        <v>26</v>
      </c>
      <c r="F3605" s="23">
        <v>45657</v>
      </c>
      <c r="G3605" s="24" t="s">
        <v>27</v>
      </c>
      <c r="H3605" s="25">
        <v>17091595.899999999</v>
      </c>
      <c r="I3605" s="25">
        <v>0</v>
      </c>
      <c r="J3605" s="25">
        <v>17091595.899999999</v>
      </c>
      <c r="K3605" s="41">
        <f t="shared" si="116"/>
        <v>2024</v>
      </c>
      <c r="L3605" s="42">
        <f t="shared" si="115"/>
        <v>360</v>
      </c>
      <c r="M3605" s="39">
        <f>(VLOOKUP(DATE(2005,12,1),IGPM!A:B,2,1)/VLOOKUP(DATE(YEAR(F3605),MONTH(F3605),1),IGPM!A:B,2,1))*H3605</f>
        <v>4781203.1244105939</v>
      </c>
      <c r="N3605" s="26" t="s">
        <v>3513</v>
      </c>
      <c r="O3605" s="26" t="s">
        <v>3514</v>
      </c>
      <c r="P3605" s="25">
        <v>0</v>
      </c>
      <c r="Q3605" s="25">
        <v>17091595.899999999</v>
      </c>
      <c r="R3605" s="25">
        <v>17091595.899999999</v>
      </c>
      <c r="S3605" s="25">
        <v>0</v>
      </c>
      <c r="T3605" s="27">
        <v>17091595.899999999</v>
      </c>
    </row>
    <row r="3606" spans="1:20">
      <c r="A3606" s="28" t="s">
        <v>4363</v>
      </c>
      <c r="B3606" s="22" t="s">
        <v>3860</v>
      </c>
      <c r="C3606" s="22" t="s">
        <v>3861</v>
      </c>
      <c r="D3606" s="22" t="s">
        <v>33</v>
      </c>
      <c r="E3606" s="22" t="s">
        <v>26</v>
      </c>
      <c r="F3606" s="23">
        <v>45657</v>
      </c>
      <c r="G3606" s="24" t="s">
        <v>27</v>
      </c>
      <c r="H3606" s="25">
        <v>1867149.13</v>
      </c>
      <c r="I3606" s="25">
        <v>0</v>
      </c>
      <c r="J3606" s="25">
        <v>1867149.13</v>
      </c>
      <c r="K3606" s="41">
        <f t="shared" si="116"/>
        <v>2024</v>
      </c>
      <c r="L3606" s="42">
        <f t="shared" si="115"/>
        <v>360</v>
      </c>
      <c r="M3606" s="39">
        <f>(VLOOKUP(DATE(2005,12,1),IGPM!A:B,2,1)/VLOOKUP(DATE(YEAR(F3606),MONTH(F3606),1),IGPM!A:B,2,1))*H3606</f>
        <v>522316.30716804642</v>
      </c>
      <c r="N3606" s="26" t="s">
        <v>3513</v>
      </c>
      <c r="O3606" s="26" t="s">
        <v>3514</v>
      </c>
      <c r="P3606" s="25">
        <v>0</v>
      </c>
      <c r="Q3606" s="25">
        <v>1867149.13</v>
      </c>
      <c r="R3606" s="25">
        <v>1867149.13</v>
      </c>
      <c r="S3606" s="25">
        <v>0</v>
      </c>
      <c r="T3606" s="27">
        <v>1867149.13</v>
      </c>
    </row>
    <row r="3607" spans="1:20">
      <c r="A3607" s="28" t="s">
        <v>4364</v>
      </c>
      <c r="B3607" s="22" t="s">
        <v>4365</v>
      </c>
      <c r="C3607" s="22" t="s">
        <v>4055</v>
      </c>
      <c r="D3607" s="22" t="s">
        <v>33</v>
      </c>
      <c r="E3607" s="22" t="s">
        <v>26</v>
      </c>
      <c r="F3607" s="23">
        <v>45657</v>
      </c>
      <c r="G3607" s="24" t="s">
        <v>27</v>
      </c>
      <c r="H3607" s="25">
        <v>782348</v>
      </c>
      <c r="I3607" s="25">
        <v>0</v>
      </c>
      <c r="J3607" s="25">
        <v>782348</v>
      </c>
      <c r="K3607" s="41">
        <f t="shared" si="116"/>
        <v>2024</v>
      </c>
      <c r="L3607" s="42">
        <f>IFERROR((DATEDIF(F3607,DATE(2024,12,31),"M")*H3607)/(H3607-J3607),12*_xlfn.NUMBERVALUE(LEFT(G3607,3)))</f>
        <v>360</v>
      </c>
      <c r="M3607" s="39">
        <f>(VLOOKUP(DATE(2005,12,1),IGPM!A:B,2,1)/VLOOKUP(DATE(YEAR(F3607),MONTH(F3607),1),IGPM!A:B,2,1))*H3607</f>
        <v>218854.03351809763</v>
      </c>
      <c r="N3607" s="26" t="s">
        <v>3513</v>
      </c>
      <c r="O3607" s="26" t="s">
        <v>3514</v>
      </c>
      <c r="P3607" s="25">
        <v>0</v>
      </c>
      <c r="Q3607" s="25">
        <v>782348</v>
      </c>
      <c r="R3607" s="25">
        <v>782348</v>
      </c>
      <c r="S3607" s="25">
        <v>0</v>
      </c>
      <c r="T3607" s="27">
        <v>782348</v>
      </c>
    </row>
  </sheetData>
  <autoFilter ref="A2:T2" xr:uid="{78994804-1AE4-43AD-BDAD-34761E7293AA}"/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7FC35E-364F-4B98-9FC1-763C811DF442}">
  <dimension ref="A1:B435"/>
  <sheetViews>
    <sheetView workbookViewId="0">
      <selection activeCell="C4" sqref="C4"/>
    </sheetView>
  </sheetViews>
  <sheetFormatPr defaultRowHeight="15"/>
  <cols>
    <col min="1" max="1" width="10.28515625" bestFit="1" customWidth="1"/>
    <col min="2" max="2" width="13.28515625" bestFit="1" customWidth="1"/>
  </cols>
  <sheetData>
    <row r="1" spans="1:2">
      <c r="A1" s="59" t="s">
        <v>3</v>
      </c>
      <c r="B1" s="59" t="s">
        <v>4</v>
      </c>
    </row>
    <row r="2" spans="1:2">
      <c r="A2" s="60">
        <v>32874</v>
      </c>
      <c r="B2" s="2">
        <v>4.0000000000000002E-4</v>
      </c>
    </row>
    <row r="3" spans="1:2">
      <c r="A3" s="60">
        <v>32905</v>
      </c>
      <c r="B3" s="2">
        <v>6.9999999999999999E-4</v>
      </c>
    </row>
    <row r="4" spans="1:2">
      <c r="A4" s="60">
        <v>32933</v>
      </c>
      <c r="B4" s="2">
        <v>1.2999999999999999E-3</v>
      </c>
    </row>
    <row r="5" spans="1:2">
      <c r="A5" s="60">
        <v>32964</v>
      </c>
      <c r="B5" s="2">
        <v>1.6000000000000001E-3</v>
      </c>
    </row>
    <row r="6" spans="1:2">
      <c r="A6" s="60">
        <v>32994</v>
      </c>
      <c r="B6" s="2">
        <v>1.6999999999999999E-3</v>
      </c>
    </row>
    <row r="7" spans="1:2">
      <c r="A7" s="60">
        <v>33025</v>
      </c>
      <c r="B7" s="2">
        <v>1.9E-3</v>
      </c>
    </row>
    <row r="8" spans="1:2">
      <c r="A8" s="60">
        <v>33055</v>
      </c>
      <c r="B8" s="2">
        <v>2.0999999999999999E-3</v>
      </c>
    </row>
    <row r="9" spans="1:2">
      <c r="A9" s="60">
        <v>33086</v>
      </c>
      <c r="B9" s="2">
        <v>2.3999999999999998E-3</v>
      </c>
    </row>
    <row r="10" spans="1:2">
      <c r="A10" s="60">
        <v>33117</v>
      </c>
      <c r="B10" s="2">
        <v>2.7000000000000001E-3</v>
      </c>
    </row>
    <row r="11" spans="1:2">
      <c r="A11" s="60">
        <v>33147</v>
      </c>
      <c r="B11" s="2">
        <v>3.0000000000000001E-3</v>
      </c>
    </row>
    <row r="12" spans="1:2">
      <c r="A12" s="60">
        <v>33178</v>
      </c>
      <c r="B12" s="2">
        <v>3.5999999999999999E-3</v>
      </c>
    </row>
    <row r="13" spans="1:2">
      <c r="A13" s="60">
        <v>33208</v>
      </c>
      <c r="B13" s="2">
        <v>4.1999999999999997E-3</v>
      </c>
    </row>
    <row r="14" spans="1:2">
      <c r="A14" s="60">
        <v>33239</v>
      </c>
      <c r="B14" s="2">
        <v>4.8999999999999998E-3</v>
      </c>
    </row>
    <row r="15" spans="1:2">
      <c r="A15" s="60">
        <v>33270</v>
      </c>
      <c r="B15" s="2">
        <v>6.0000000000000001E-3</v>
      </c>
    </row>
    <row r="16" spans="1:2">
      <c r="A16" s="60">
        <v>33298</v>
      </c>
      <c r="B16" s="2">
        <v>6.4999999999999997E-3</v>
      </c>
    </row>
    <row r="17" spans="1:2">
      <c r="A17" s="60">
        <v>33329</v>
      </c>
      <c r="B17" s="2">
        <v>7.0000000000000001E-3</v>
      </c>
    </row>
    <row r="18" spans="1:2">
      <c r="A18" s="60">
        <v>33359</v>
      </c>
      <c r="B18" s="2">
        <v>7.6E-3</v>
      </c>
    </row>
    <row r="19" spans="1:2">
      <c r="A19" s="60">
        <v>33390</v>
      </c>
      <c r="B19" s="2">
        <v>8.2000000000000007E-3</v>
      </c>
    </row>
    <row r="20" spans="1:2">
      <c r="A20" s="60">
        <v>33420</v>
      </c>
      <c r="B20" s="2">
        <v>9.2999999999999992E-3</v>
      </c>
    </row>
    <row r="21" spans="1:2">
      <c r="A21" s="60">
        <v>33451</v>
      </c>
      <c r="B21" s="2">
        <v>1.0699999999999999E-2</v>
      </c>
    </row>
    <row r="22" spans="1:2">
      <c r="A22" s="60">
        <v>33482</v>
      </c>
      <c r="B22" s="2">
        <v>1.23E-2</v>
      </c>
    </row>
    <row r="23" spans="1:2">
      <c r="A23" s="60">
        <v>33512</v>
      </c>
      <c r="B23" s="2">
        <v>1.5100000000000001E-2</v>
      </c>
    </row>
    <row r="24" spans="1:2">
      <c r="A24" s="60">
        <v>33543</v>
      </c>
      <c r="B24" s="2">
        <v>1.9E-2</v>
      </c>
    </row>
    <row r="25" spans="1:2">
      <c r="A25" s="60">
        <v>33573</v>
      </c>
      <c r="B25" s="2">
        <v>2.35E-2</v>
      </c>
    </row>
    <row r="26" spans="1:2">
      <c r="A26" s="60">
        <v>33604</v>
      </c>
      <c r="B26" s="2">
        <v>2.9000000000000001E-2</v>
      </c>
    </row>
    <row r="27" spans="1:2">
      <c r="A27" s="60">
        <v>33635</v>
      </c>
      <c r="B27" s="2">
        <v>3.7100000000000001E-2</v>
      </c>
    </row>
    <row r="28" spans="1:2">
      <c r="A28" s="60">
        <v>33664</v>
      </c>
      <c r="B28" s="2">
        <v>4.4999999999999998E-2</v>
      </c>
    </row>
    <row r="29" spans="1:2">
      <c r="A29" s="60">
        <v>33695</v>
      </c>
      <c r="B29" s="2">
        <v>5.3999999999999999E-2</v>
      </c>
    </row>
    <row r="30" spans="1:2">
      <c r="A30" s="60">
        <v>33725</v>
      </c>
      <c r="B30" s="2">
        <v>6.5000000000000002E-2</v>
      </c>
    </row>
    <row r="31" spans="1:2">
      <c r="A31" s="60">
        <v>33756</v>
      </c>
      <c r="B31" s="2">
        <v>8.0399999999999999E-2</v>
      </c>
    </row>
    <row r="32" spans="1:2">
      <c r="A32" s="60">
        <v>33786</v>
      </c>
      <c r="B32" s="2">
        <v>9.7900000000000001E-2</v>
      </c>
    </row>
    <row r="33" spans="1:2">
      <c r="A33" s="60">
        <v>33817</v>
      </c>
      <c r="B33" s="2">
        <v>0.122</v>
      </c>
    </row>
    <row r="34" spans="1:2">
      <c r="A34" s="60">
        <v>33848</v>
      </c>
      <c r="B34" s="2">
        <v>0.15290000000000001</v>
      </c>
    </row>
    <row r="35" spans="1:2">
      <c r="A35" s="60">
        <v>33878</v>
      </c>
      <c r="B35" s="2">
        <v>0.1938</v>
      </c>
    </row>
    <row r="36" spans="1:2">
      <c r="A36" s="60">
        <v>33909</v>
      </c>
      <c r="B36" s="2">
        <v>0.2392</v>
      </c>
    </row>
    <row r="37" spans="1:2">
      <c r="A37" s="60">
        <v>33939</v>
      </c>
      <c r="B37" s="2">
        <v>0.29909999999999998</v>
      </c>
    </row>
    <row r="38" spans="1:2">
      <c r="A38" s="60">
        <v>33970</v>
      </c>
      <c r="B38" s="2">
        <v>0.37640000000000001</v>
      </c>
    </row>
    <row r="39" spans="1:2">
      <c r="A39" s="60">
        <v>34001</v>
      </c>
      <c r="B39" s="2">
        <v>0.48330000000000001</v>
      </c>
    </row>
    <row r="40" spans="1:2">
      <c r="A40" s="60">
        <v>34029</v>
      </c>
      <c r="B40" s="2">
        <v>0.61019999999999996</v>
      </c>
    </row>
    <row r="41" spans="1:2">
      <c r="A41" s="60">
        <v>34060</v>
      </c>
      <c r="B41" s="2">
        <v>0.78620000000000001</v>
      </c>
    </row>
    <row r="42" spans="1:2">
      <c r="A42" s="60">
        <v>34090</v>
      </c>
      <c r="B42" s="2">
        <v>1.0197000000000001</v>
      </c>
    </row>
    <row r="43" spans="1:2">
      <c r="A43" s="60">
        <v>34121</v>
      </c>
      <c r="B43" s="2">
        <v>1.3408</v>
      </c>
    </row>
    <row r="44" spans="1:2">
      <c r="A44" s="60">
        <v>34151</v>
      </c>
      <c r="B44" s="2">
        <v>1.7599</v>
      </c>
    </row>
    <row r="45" spans="1:2">
      <c r="A45" s="60">
        <v>34182</v>
      </c>
      <c r="B45" s="2">
        <v>2.3191999999999999</v>
      </c>
    </row>
    <row r="46" spans="1:2">
      <c r="A46" s="60">
        <v>34213</v>
      </c>
      <c r="B46" s="2">
        <v>3.1375000000000002</v>
      </c>
    </row>
    <row r="47" spans="1:2">
      <c r="A47" s="60">
        <v>34243</v>
      </c>
      <c r="B47" s="2">
        <v>4.2367999999999997</v>
      </c>
    </row>
    <row r="48" spans="1:2">
      <c r="A48" s="60">
        <v>34274</v>
      </c>
      <c r="B48" s="2">
        <v>5.7685000000000004</v>
      </c>
    </row>
    <row r="49" spans="1:2">
      <c r="A49" s="60">
        <v>34304</v>
      </c>
      <c r="B49" s="2">
        <v>7.9793000000000003</v>
      </c>
    </row>
    <row r="50" spans="1:2">
      <c r="A50" s="60">
        <v>34335</v>
      </c>
      <c r="B50" s="2">
        <v>11.0968</v>
      </c>
    </row>
    <row r="51" spans="1:2">
      <c r="A51" s="60">
        <v>34366</v>
      </c>
      <c r="B51" s="2">
        <v>15.6219</v>
      </c>
    </row>
    <row r="52" spans="1:2">
      <c r="A52" s="60">
        <v>34394</v>
      </c>
      <c r="B52" s="2">
        <v>22.762799999999999</v>
      </c>
    </row>
    <row r="53" spans="1:2">
      <c r="A53" s="60">
        <v>34425</v>
      </c>
      <c r="B53" s="2">
        <v>32.0749</v>
      </c>
    </row>
    <row r="54" spans="1:2">
      <c r="A54" s="60">
        <v>34455</v>
      </c>
      <c r="B54" s="2">
        <v>45.7316</v>
      </c>
    </row>
    <row r="55" spans="1:2">
      <c r="A55" s="60">
        <v>34486</v>
      </c>
      <c r="B55" s="2">
        <v>66.408199999999994</v>
      </c>
    </row>
    <row r="56" spans="1:2">
      <c r="A56" s="60">
        <v>34516</v>
      </c>
      <c r="B56" s="2">
        <v>92.968400000000003</v>
      </c>
    </row>
    <row r="57" spans="1:2">
      <c r="A57" s="60">
        <v>34547</v>
      </c>
      <c r="B57" s="2">
        <v>100</v>
      </c>
    </row>
    <row r="58" spans="1:2">
      <c r="A58" s="60">
        <v>34578</v>
      </c>
      <c r="B58" s="2">
        <v>101.751</v>
      </c>
    </row>
    <row r="59" spans="1:2">
      <c r="A59" s="60">
        <v>34608</v>
      </c>
      <c r="B59" s="2">
        <v>103.602</v>
      </c>
    </row>
    <row r="60" spans="1:2">
      <c r="A60" s="60">
        <v>34639</v>
      </c>
      <c r="B60" s="2">
        <v>106.553</v>
      </c>
    </row>
    <row r="61" spans="1:2">
      <c r="A61" s="60">
        <v>34669</v>
      </c>
      <c r="B61" s="2">
        <v>107.45</v>
      </c>
    </row>
    <row r="62" spans="1:2">
      <c r="A62" s="60">
        <v>34700</v>
      </c>
      <c r="B62" s="2">
        <v>108.44199999999999</v>
      </c>
    </row>
    <row r="63" spans="1:2">
      <c r="A63" s="60">
        <v>34731</v>
      </c>
      <c r="B63" s="2">
        <v>109.94499999999999</v>
      </c>
    </row>
    <row r="64" spans="1:2">
      <c r="A64" s="60">
        <v>34759</v>
      </c>
      <c r="B64" s="2">
        <v>111.178</v>
      </c>
    </row>
    <row r="65" spans="1:2">
      <c r="A65" s="60">
        <v>34790</v>
      </c>
      <c r="B65" s="2">
        <v>113.518</v>
      </c>
    </row>
    <row r="66" spans="1:2">
      <c r="A66" s="60">
        <v>34820</v>
      </c>
      <c r="B66" s="2">
        <v>114.17100000000001</v>
      </c>
    </row>
    <row r="67" spans="1:2">
      <c r="A67" s="60">
        <v>34851</v>
      </c>
      <c r="B67" s="2">
        <v>116.98399999999999</v>
      </c>
    </row>
    <row r="68" spans="1:2">
      <c r="A68" s="60">
        <v>34881</v>
      </c>
      <c r="B68" s="2">
        <v>119.114</v>
      </c>
    </row>
    <row r="69" spans="1:2">
      <c r="A69" s="60">
        <v>34912</v>
      </c>
      <c r="B69" s="2">
        <v>121.729</v>
      </c>
    </row>
    <row r="70" spans="1:2">
      <c r="A70" s="60">
        <v>34943</v>
      </c>
      <c r="B70" s="2">
        <v>120.869</v>
      </c>
    </row>
    <row r="71" spans="1:2">
      <c r="A71" s="60">
        <v>34973</v>
      </c>
      <c r="B71" s="2">
        <v>121.503</v>
      </c>
    </row>
    <row r="72" spans="1:2">
      <c r="A72" s="60">
        <v>35004</v>
      </c>
      <c r="B72" s="2">
        <v>122.955</v>
      </c>
    </row>
    <row r="73" spans="1:2">
      <c r="A73" s="60">
        <v>35034</v>
      </c>
      <c r="B73" s="2">
        <v>123.833</v>
      </c>
    </row>
    <row r="74" spans="1:2">
      <c r="A74" s="60">
        <v>35065</v>
      </c>
      <c r="B74" s="2">
        <v>125.977</v>
      </c>
    </row>
    <row r="75" spans="1:2">
      <c r="A75" s="60">
        <v>35096</v>
      </c>
      <c r="B75" s="2">
        <v>127.202</v>
      </c>
    </row>
    <row r="76" spans="1:2">
      <c r="A76" s="60">
        <v>35125</v>
      </c>
      <c r="B76" s="2">
        <v>127.715</v>
      </c>
    </row>
    <row r="77" spans="1:2">
      <c r="A77" s="60">
        <v>35156</v>
      </c>
      <c r="B77" s="2">
        <v>128.13</v>
      </c>
    </row>
    <row r="78" spans="1:2">
      <c r="A78" s="60">
        <v>35186</v>
      </c>
      <c r="B78" s="2">
        <v>130.12100000000001</v>
      </c>
    </row>
    <row r="79" spans="1:2">
      <c r="A79" s="60">
        <v>35217</v>
      </c>
      <c r="B79" s="2">
        <v>131.44499999999999</v>
      </c>
    </row>
    <row r="80" spans="1:2">
      <c r="A80" s="60">
        <v>35247</v>
      </c>
      <c r="B80" s="2">
        <v>133.21299999999999</v>
      </c>
    </row>
    <row r="81" spans="1:2">
      <c r="A81" s="60">
        <v>35278</v>
      </c>
      <c r="B81" s="2">
        <v>133.58699999999999</v>
      </c>
    </row>
    <row r="82" spans="1:2">
      <c r="A82" s="60">
        <v>35309</v>
      </c>
      <c r="B82" s="2">
        <v>133.72200000000001</v>
      </c>
    </row>
    <row r="83" spans="1:2">
      <c r="A83" s="60">
        <v>35339</v>
      </c>
      <c r="B83" s="2">
        <v>133.97800000000001</v>
      </c>
    </row>
    <row r="84" spans="1:2">
      <c r="A84" s="60">
        <v>35370</v>
      </c>
      <c r="B84" s="2">
        <v>134.24199999999999</v>
      </c>
    </row>
    <row r="85" spans="1:2">
      <c r="A85" s="60">
        <v>35400</v>
      </c>
      <c r="B85" s="2">
        <v>135.22499999999999</v>
      </c>
    </row>
    <row r="86" spans="1:2">
      <c r="A86" s="60">
        <v>35431</v>
      </c>
      <c r="B86" s="2">
        <v>137.613</v>
      </c>
    </row>
    <row r="87" spans="1:2">
      <c r="A87" s="60">
        <v>35462</v>
      </c>
      <c r="B87" s="2">
        <v>138.20400000000001</v>
      </c>
    </row>
    <row r="88" spans="1:2">
      <c r="A88" s="60">
        <v>35490</v>
      </c>
      <c r="B88" s="2">
        <v>139.79499999999999</v>
      </c>
    </row>
    <row r="89" spans="1:2">
      <c r="A89" s="60">
        <v>35521</v>
      </c>
      <c r="B89" s="2">
        <v>140.74199999999999</v>
      </c>
    </row>
    <row r="90" spans="1:2">
      <c r="A90" s="60">
        <v>35551</v>
      </c>
      <c r="B90" s="2">
        <v>141.04</v>
      </c>
    </row>
    <row r="91" spans="1:2">
      <c r="A91" s="60">
        <v>35582</v>
      </c>
      <c r="B91" s="2">
        <v>142.09</v>
      </c>
    </row>
    <row r="92" spans="1:2">
      <c r="A92" s="60">
        <v>35612</v>
      </c>
      <c r="B92" s="2">
        <v>142.221</v>
      </c>
    </row>
    <row r="93" spans="1:2">
      <c r="A93" s="60">
        <v>35643</v>
      </c>
      <c r="B93" s="2">
        <v>142.35300000000001</v>
      </c>
    </row>
    <row r="94" spans="1:2">
      <c r="A94" s="60">
        <v>35674</v>
      </c>
      <c r="B94" s="2">
        <v>143.042</v>
      </c>
    </row>
    <row r="95" spans="1:2">
      <c r="A95" s="60">
        <v>35704</v>
      </c>
      <c r="B95" s="2">
        <v>143.56700000000001</v>
      </c>
    </row>
    <row r="96" spans="1:2">
      <c r="A96" s="60">
        <v>35735</v>
      </c>
      <c r="B96" s="2">
        <v>144.48099999999999</v>
      </c>
    </row>
    <row r="97" spans="1:2">
      <c r="A97" s="60">
        <v>35765</v>
      </c>
      <c r="B97" s="2">
        <v>145.69499999999999</v>
      </c>
    </row>
    <row r="98" spans="1:2">
      <c r="A98" s="60">
        <v>35796</v>
      </c>
      <c r="B98" s="2">
        <v>147.09100000000001</v>
      </c>
    </row>
    <row r="99" spans="1:2">
      <c r="A99" s="60">
        <v>35827</v>
      </c>
      <c r="B99" s="2">
        <v>147.35599999999999</v>
      </c>
    </row>
    <row r="100" spans="1:2">
      <c r="A100" s="60">
        <v>35855</v>
      </c>
      <c r="B100" s="2">
        <v>147.63499999999999</v>
      </c>
    </row>
    <row r="101" spans="1:2">
      <c r="A101" s="60">
        <v>35886</v>
      </c>
      <c r="B101" s="2">
        <v>147.821</v>
      </c>
    </row>
    <row r="102" spans="1:2">
      <c r="A102" s="60">
        <v>35916</v>
      </c>
      <c r="B102" s="2">
        <v>148.02099999999999</v>
      </c>
    </row>
    <row r="103" spans="1:2">
      <c r="A103" s="60">
        <v>35947</v>
      </c>
      <c r="B103" s="2">
        <v>148.58799999999999</v>
      </c>
    </row>
    <row r="104" spans="1:2">
      <c r="A104" s="60">
        <v>35977</v>
      </c>
      <c r="B104" s="2">
        <v>148.339</v>
      </c>
    </row>
    <row r="105" spans="1:2">
      <c r="A105" s="60">
        <v>36008</v>
      </c>
      <c r="B105" s="2">
        <v>148.10900000000001</v>
      </c>
    </row>
    <row r="106" spans="1:2">
      <c r="A106" s="60">
        <v>36039</v>
      </c>
      <c r="B106" s="2">
        <v>147.98400000000001</v>
      </c>
    </row>
    <row r="107" spans="1:2">
      <c r="A107" s="60">
        <v>36069</v>
      </c>
      <c r="B107" s="2">
        <v>148.1</v>
      </c>
    </row>
    <row r="108" spans="1:2">
      <c r="A108" s="60">
        <v>36100</v>
      </c>
      <c r="B108" s="2">
        <v>147.62799999999999</v>
      </c>
    </row>
    <row r="109" spans="1:2">
      <c r="A109" s="60">
        <v>36130</v>
      </c>
      <c r="B109" s="2">
        <v>148.291</v>
      </c>
    </row>
    <row r="110" spans="1:2">
      <c r="A110" s="60">
        <v>36161</v>
      </c>
      <c r="B110" s="2">
        <v>149.53299999999999</v>
      </c>
    </row>
    <row r="111" spans="1:2">
      <c r="A111" s="60">
        <v>36192</v>
      </c>
      <c r="B111" s="2">
        <v>154.93299999999999</v>
      </c>
    </row>
    <row r="112" spans="1:2">
      <c r="A112" s="60">
        <v>36220</v>
      </c>
      <c r="B112" s="2">
        <v>159.32499999999999</v>
      </c>
    </row>
    <row r="113" spans="1:2">
      <c r="A113" s="60">
        <v>36251</v>
      </c>
      <c r="B113" s="2">
        <v>160.459</v>
      </c>
    </row>
    <row r="114" spans="1:2">
      <c r="A114" s="60">
        <v>36281</v>
      </c>
      <c r="B114" s="2">
        <v>159.99600000000001</v>
      </c>
    </row>
    <row r="115" spans="1:2">
      <c r="A115" s="60">
        <v>36312</v>
      </c>
      <c r="B115" s="2">
        <v>160.57300000000001</v>
      </c>
    </row>
    <row r="116" spans="1:2">
      <c r="A116" s="60">
        <v>36342</v>
      </c>
      <c r="B116" s="2">
        <v>163.06</v>
      </c>
    </row>
    <row r="117" spans="1:2">
      <c r="A117" s="60">
        <v>36373</v>
      </c>
      <c r="B117" s="2">
        <v>165.60300000000001</v>
      </c>
    </row>
    <row r="118" spans="1:2">
      <c r="A118" s="60">
        <v>36404</v>
      </c>
      <c r="B118" s="2">
        <v>167.99700000000001</v>
      </c>
    </row>
    <row r="119" spans="1:2">
      <c r="A119" s="60">
        <v>36434</v>
      </c>
      <c r="B119" s="2">
        <v>170.86099999999999</v>
      </c>
    </row>
    <row r="120" spans="1:2">
      <c r="A120" s="60">
        <v>36465</v>
      </c>
      <c r="B120" s="2">
        <v>174.93899999999999</v>
      </c>
    </row>
    <row r="121" spans="1:2">
      <c r="A121" s="60">
        <v>36495</v>
      </c>
      <c r="B121" s="2">
        <v>178.09899999999999</v>
      </c>
    </row>
    <row r="122" spans="1:2">
      <c r="A122" s="60">
        <v>36526</v>
      </c>
      <c r="B122" s="2">
        <v>180.30099999999999</v>
      </c>
    </row>
    <row r="123" spans="1:2">
      <c r="A123" s="60">
        <v>36557</v>
      </c>
      <c r="B123" s="2">
        <v>180.935</v>
      </c>
    </row>
    <row r="124" spans="1:2">
      <c r="A124" s="60">
        <v>36586</v>
      </c>
      <c r="B124" s="2">
        <v>181.214</v>
      </c>
    </row>
    <row r="125" spans="1:2">
      <c r="A125" s="60">
        <v>36617</v>
      </c>
      <c r="B125" s="2">
        <v>181.63499999999999</v>
      </c>
    </row>
    <row r="126" spans="1:2">
      <c r="A126" s="60">
        <v>36647</v>
      </c>
      <c r="B126" s="2">
        <v>182.18899999999999</v>
      </c>
    </row>
    <row r="127" spans="1:2">
      <c r="A127" s="60">
        <v>36678</v>
      </c>
      <c r="B127" s="2">
        <v>183.745</v>
      </c>
    </row>
    <row r="128" spans="1:2">
      <c r="A128" s="60">
        <v>36708</v>
      </c>
      <c r="B128" s="2">
        <v>186.63399999999999</v>
      </c>
    </row>
    <row r="129" spans="1:2">
      <c r="A129" s="60">
        <v>36739</v>
      </c>
      <c r="B129" s="2">
        <v>191.08699999999999</v>
      </c>
    </row>
    <row r="130" spans="1:2">
      <c r="A130" s="60">
        <v>36770</v>
      </c>
      <c r="B130" s="2">
        <v>193.297</v>
      </c>
    </row>
    <row r="131" spans="1:2">
      <c r="A131" s="60">
        <v>36800</v>
      </c>
      <c r="B131" s="2">
        <v>194.04</v>
      </c>
    </row>
    <row r="132" spans="1:2">
      <c r="A132" s="60">
        <v>36831</v>
      </c>
      <c r="B132" s="2">
        <v>194.59899999999999</v>
      </c>
    </row>
    <row r="133" spans="1:2">
      <c r="A133" s="60">
        <v>36861</v>
      </c>
      <c r="B133" s="2">
        <v>195.827</v>
      </c>
    </row>
    <row r="134" spans="1:2">
      <c r="A134" s="60">
        <v>36892</v>
      </c>
      <c r="B134" s="2">
        <v>197.04499999999999</v>
      </c>
    </row>
    <row r="135" spans="1:2">
      <c r="A135" s="60">
        <v>36923</v>
      </c>
      <c r="B135" s="2">
        <v>197.49100000000001</v>
      </c>
    </row>
    <row r="136" spans="1:2">
      <c r="A136" s="60">
        <v>36951</v>
      </c>
      <c r="B136" s="2">
        <v>198.60599999999999</v>
      </c>
    </row>
    <row r="137" spans="1:2">
      <c r="A137" s="60">
        <v>36982</v>
      </c>
      <c r="B137" s="2">
        <v>200.59100000000001</v>
      </c>
    </row>
    <row r="138" spans="1:2">
      <c r="A138" s="60">
        <v>37012</v>
      </c>
      <c r="B138" s="2">
        <v>202.32400000000001</v>
      </c>
    </row>
    <row r="139" spans="1:2">
      <c r="A139" s="60">
        <v>37043</v>
      </c>
      <c r="B139" s="2">
        <v>204.31</v>
      </c>
    </row>
    <row r="140" spans="1:2">
      <c r="A140" s="60">
        <v>37073</v>
      </c>
      <c r="B140" s="2">
        <v>207.34100000000001</v>
      </c>
    </row>
    <row r="141" spans="1:2">
      <c r="A141" s="60">
        <v>37104</v>
      </c>
      <c r="B141" s="2">
        <v>210.21100000000001</v>
      </c>
    </row>
    <row r="142" spans="1:2">
      <c r="A142" s="60">
        <v>37135</v>
      </c>
      <c r="B142" s="2">
        <v>210.85300000000001</v>
      </c>
    </row>
    <row r="143" spans="1:2">
      <c r="A143" s="60">
        <v>37165</v>
      </c>
      <c r="B143" s="2">
        <v>213.339</v>
      </c>
    </row>
    <row r="144" spans="1:2">
      <c r="A144" s="60">
        <v>37196</v>
      </c>
      <c r="B144" s="2">
        <v>215.685</v>
      </c>
    </row>
    <row r="145" spans="1:2">
      <c r="A145" s="60">
        <v>37226</v>
      </c>
      <c r="B145" s="2">
        <v>216.16300000000001</v>
      </c>
    </row>
    <row r="146" spans="1:2">
      <c r="A146" s="60">
        <v>37257</v>
      </c>
      <c r="B146" s="2">
        <v>216.94399999999999</v>
      </c>
    </row>
    <row r="147" spans="1:2">
      <c r="A147" s="60">
        <v>37288</v>
      </c>
      <c r="B147" s="2">
        <v>217.07400000000001</v>
      </c>
    </row>
    <row r="148" spans="1:2">
      <c r="A148" s="60">
        <v>37316</v>
      </c>
      <c r="B148" s="2">
        <v>217.27600000000001</v>
      </c>
    </row>
    <row r="149" spans="1:2">
      <c r="A149" s="60">
        <v>37347</v>
      </c>
      <c r="B149" s="2">
        <v>218.48599999999999</v>
      </c>
    </row>
    <row r="150" spans="1:2">
      <c r="A150" s="60">
        <v>37377</v>
      </c>
      <c r="B150" s="2">
        <v>220.292</v>
      </c>
    </row>
    <row r="151" spans="1:2">
      <c r="A151" s="60">
        <v>37408</v>
      </c>
      <c r="B151" s="2">
        <v>223.68799999999999</v>
      </c>
    </row>
    <row r="152" spans="1:2">
      <c r="A152" s="60">
        <v>37438</v>
      </c>
      <c r="B152" s="2">
        <v>228.05699999999999</v>
      </c>
    </row>
    <row r="153" spans="1:2">
      <c r="A153" s="60">
        <v>37469</v>
      </c>
      <c r="B153" s="2">
        <v>233.34800000000001</v>
      </c>
    </row>
    <row r="154" spans="1:2">
      <c r="A154" s="60">
        <v>37500</v>
      </c>
      <c r="B154" s="2">
        <v>238.94300000000001</v>
      </c>
    </row>
    <row r="155" spans="1:2">
      <c r="A155" s="60">
        <v>37530</v>
      </c>
      <c r="B155" s="2">
        <v>248.19900000000001</v>
      </c>
    </row>
    <row r="156" spans="1:2">
      <c r="A156" s="60">
        <v>37561</v>
      </c>
      <c r="B156" s="2">
        <v>261.08</v>
      </c>
    </row>
    <row r="157" spans="1:2">
      <c r="A157" s="60">
        <v>37591</v>
      </c>
      <c r="B157" s="2">
        <v>270.86700000000002</v>
      </c>
    </row>
    <row r="158" spans="1:2">
      <c r="A158" s="60">
        <v>37622</v>
      </c>
      <c r="B158" s="2">
        <v>277.173</v>
      </c>
    </row>
    <row r="159" spans="1:2">
      <c r="A159" s="60">
        <v>37653</v>
      </c>
      <c r="B159" s="2">
        <v>283.50599999999997</v>
      </c>
    </row>
    <row r="160" spans="1:2">
      <c r="A160" s="60">
        <v>37681</v>
      </c>
      <c r="B160" s="2">
        <v>287.85500000000002</v>
      </c>
    </row>
    <row r="161" spans="1:2">
      <c r="A161" s="60">
        <v>37712</v>
      </c>
      <c r="B161" s="2">
        <v>290.512</v>
      </c>
    </row>
    <row r="162" spans="1:2">
      <c r="A162" s="60">
        <v>37742</v>
      </c>
      <c r="B162" s="2">
        <v>289.74700000000001</v>
      </c>
    </row>
    <row r="163" spans="1:2">
      <c r="A163" s="60">
        <v>37773</v>
      </c>
      <c r="B163" s="2">
        <v>286.84300000000002</v>
      </c>
    </row>
    <row r="164" spans="1:2">
      <c r="A164" s="60">
        <v>37803</v>
      </c>
      <c r="B164" s="2">
        <v>285.649</v>
      </c>
    </row>
    <row r="165" spans="1:2">
      <c r="A165" s="60">
        <v>37834</v>
      </c>
      <c r="B165" s="2">
        <v>286.73500000000001</v>
      </c>
    </row>
    <row r="166" spans="1:2">
      <c r="A166" s="60">
        <v>37865</v>
      </c>
      <c r="B166" s="2">
        <v>290.12700000000001</v>
      </c>
    </row>
    <row r="167" spans="1:2">
      <c r="A167" s="60">
        <v>37895</v>
      </c>
      <c r="B167" s="2">
        <v>291.22899999999998</v>
      </c>
    </row>
    <row r="168" spans="1:2">
      <c r="A168" s="60">
        <v>37926</v>
      </c>
      <c r="B168" s="2">
        <v>292.65699999999998</v>
      </c>
    </row>
    <row r="169" spans="1:2">
      <c r="A169" s="60">
        <v>37956</v>
      </c>
      <c r="B169" s="2">
        <v>294.45499999999998</v>
      </c>
    </row>
    <row r="170" spans="1:2">
      <c r="A170" s="60">
        <v>37987</v>
      </c>
      <c r="B170" s="2">
        <v>297.03899999999999</v>
      </c>
    </row>
    <row r="171" spans="1:2">
      <c r="A171" s="60">
        <v>38018</v>
      </c>
      <c r="B171" s="2">
        <v>299.09699999999998</v>
      </c>
    </row>
    <row r="172" spans="1:2">
      <c r="A172" s="60">
        <v>38047</v>
      </c>
      <c r="B172" s="2">
        <v>302.48399999999998</v>
      </c>
    </row>
    <row r="173" spans="1:2">
      <c r="A173" s="60">
        <v>38078</v>
      </c>
      <c r="B173" s="2">
        <v>306.15100000000001</v>
      </c>
    </row>
    <row r="174" spans="1:2">
      <c r="A174" s="60">
        <v>38108</v>
      </c>
      <c r="B174" s="2">
        <v>310.15199999999999</v>
      </c>
    </row>
    <row r="175" spans="1:2">
      <c r="A175" s="60">
        <v>38139</v>
      </c>
      <c r="B175" s="2">
        <v>314.41899999999998</v>
      </c>
    </row>
    <row r="176" spans="1:2">
      <c r="A176" s="60">
        <v>38169</v>
      </c>
      <c r="B176" s="2">
        <v>318.53199999999998</v>
      </c>
    </row>
    <row r="177" spans="1:2">
      <c r="A177" s="60">
        <v>38200</v>
      </c>
      <c r="B177" s="2">
        <v>322.41199999999998</v>
      </c>
    </row>
    <row r="178" spans="1:2">
      <c r="A178" s="60">
        <v>38231</v>
      </c>
      <c r="B178" s="2">
        <v>324.65100000000001</v>
      </c>
    </row>
    <row r="179" spans="1:2">
      <c r="A179" s="60">
        <v>38261</v>
      </c>
      <c r="B179" s="2">
        <v>325.92500000000001</v>
      </c>
    </row>
    <row r="180" spans="1:2">
      <c r="A180" s="60">
        <v>38292</v>
      </c>
      <c r="B180" s="2">
        <v>328.58800000000002</v>
      </c>
    </row>
    <row r="181" spans="1:2">
      <c r="A181" s="60">
        <v>38322</v>
      </c>
      <c r="B181" s="2">
        <v>331.005</v>
      </c>
    </row>
    <row r="182" spans="1:2">
      <c r="A182" s="60">
        <v>38353</v>
      </c>
      <c r="B182" s="2">
        <v>332.298</v>
      </c>
    </row>
    <row r="183" spans="1:2">
      <c r="A183" s="60">
        <v>38384</v>
      </c>
      <c r="B183" s="2">
        <v>333.28800000000001</v>
      </c>
    </row>
    <row r="184" spans="1:2">
      <c r="A184" s="60">
        <v>38412</v>
      </c>
      <c r="B184" s="2">
        <v>336.12299999999999</v>
      </c>
    </row>
    <row r="185" spans="1:2">
      <c r="A185" s="60">
        <v>38443</v>
      </c>
      <c r="B185" s="2">
        <v>339.03</v>
      </c>
    </row>
    <row r="186" spans="1:2">
      <c r="A186" s="60">
        <v>38473</v>
      </c>
      <c r="B186" s="2">
        <v>338.29899999999998</v>
      </c>
    </row>
    <row r="187" spans="1:2">
      <c r="A187" s="60">
        <v>38504</v>
      </c>
      <c r="B187" s="2">
        <v>336.80099999999999</v>
      </c>
    </row>
    <row r="188" spans="1:2">
      <c r="A188" s="60">
        <v>38534</v>
      </c>
      <c r="B188" s="2">
        <v>335.66300000000001</v>
      </c>
    </row>
    <row r="189" spans="1:2">
      <c r="A189" s="60">
        <v>38565</v>
      </c>
      <c r="B189" s="2">
        <v>333.47399999999999</v>
      </c>
    </row>
    <row r="190" spans="1:2">
      <c r="A190" s="60">
        <v>38596</v>
      </c>
      <c r="B190" s="2">
        <v>331.69</v>
      </c>
    </row>
    <row r="191" spans="1:2">
      <c r="A191" s="60">
        <v>38626</v>
      </c>
      <c r="B191" s="2">
        <v>333.69400000000002</v>
      </c>
    </row>
    <row r="192" spans="1:2">
      <c r="A192" s="60">
        <v>38657</v>
      </c>
      <c r="B192" s="2">
        <v>335.03300000000002</v>
      </c>
    </row>
    <row r="193" spans="1:2">
      <c r="A193" s="60">
        <v>38687</v>
      </c>
      <c r="B193" s="2">
        <v>335.00599999999997</v>
      </c>
    </row>
    <row r="194" spans="1:2">
      <c r="A194" s="60">
        <v>38718</v>
      </c>
      <c r="B194" s="2">
        <v>338.08300000000003</v>
      </c>
    </row>
    <row r="195" spans="1:2">
      <c r="A195" s="60">
        <v>38749</v>
      </c>
      <c r="B195" s="2">
        <v>338.12799999999999</v>
      </c>
    </row>
    <row r="196" spans="1:2">
      <c r="A196" s="60">
        <v>38777</v>
      </c>
      <c r="B196" s="2">
        <v>337.339</v>
      </c>
    </row>
    <row r="197" spans="1:2">
      <c r="A197" s="60">
        <v>38808</v>
      </c>
      <c r="B197" s="2">
        <v>335.92099999999999</v>
      </c>
    </row>
    <row r="198" spans="1:2">
      <c r="A198" s="60">
        <v>38838</v>
      </c>
      <c r="B198" s="2">
        <v>337.185</v>
      </c>
    </row>
    <row r="199" spans="1:2">
      <c r="A199" s="60">
        <v>38869</v>
      </c>
      <c r="B199" s="2">
        <v>339.71199999999999</v>
      </c>
    </row>
    <row r="200" spans="1:2">
      <c r="A200" s="60">
        <v>38899</v>
      </c>
      <c r="B200" s="2">
        <v>340.31200000000001</v>
      </c>
    </row>
    <row r="201" spans="1:2">
      <c r="A201" s="60">
        <v>38930</v>
      </c>
      <c r="B201" s="2">
        <v>341.57400000000001</v>
      </c>
    </row>
    <row r="202" spans="1:2">
      <c r="A202" s="60">
        <v>38961</v>
      </c>
      <c r="B202" s="2">
        <v>342.56099999999998</v>
      </c>
    </row>
    <row r="203" spans="1:2">
      <c r="A203" s="60">
        <v>38991</v>
      </c>
      <c r="B203" s="2">
        <v>344.15499999999997</v>
      </c>
    </row>
    <row r="204" spans="1:2">
      <c r="A204" s="60">
        <v>39022</v>
      </c>
      <c r="B204" s="2">
        <v>346.74599999999998</v>
      </c>
    </row>
    <row r="205" spans="1:2">
      <c r="A205" s="60">
        <v>39052</v>
      </c>
      <c r="B205" s="2">
        <v>347.84199999999998</v>
      </c>
    </row>
    <row r="206" spans="1:2">
      <c r="A206" s="60">
        <v>39083</v>
      </c>
      <c r="B206" s="2">
        <v>349.59300000000002</v>
      </c>
    </row>
    <row r="207" spans="1:2">
      <c r="A207" s="60">
        <v>39114</v>
      </c>
      <c r="B207" s="2">
        <v>350.524</v>
      </c>
    </row>
    <row r="208" spans="1:2">
      <c r="A208" s="60">
        <v>39142</v>
      </c>
      <c r="B208" s="2">
        <v>351.71699999999998</v>
      </c>
    </row>
    <row r="209" spans="1:2">
      <c r="A209" s="60">
        <v>39173</v>
      </c>
      <c r="B209" s="2">
        <v>351.86900000000003</v>
      </c>
    </row>
    <row r="210" spans="1:2">
      <c r="A210" s="60">
        <v>39203</v>
      </c>
      <c r="B210" s="2">
        <v>352.02</v>
      </c>
    </row>
    <row r="211" spans="1:2">
      <c r="A211" s="60">
        <v>39234</v>
      </c>
      <c r="B211" s="2">
        <v>352.93599999999998</v>
      </c>
    </row>
    <row r="212" spans="1:2">
      <c r="A212" s="60">
        <v>39264</v>
      </c>
      <c r="B212" s="2">
        <v>353.92</v>
      </c>
    </row>
    <row r="213" spans="1:2">
      <c r="A213" s="60">
        <v>39295</v>
      </c>
      <c r="B213" s="2">
        <v>357.404</v>
      </c>
    </row>
    <row r="214" spans="1:2">
      <c r="A214" s="60">
        <v>39326</v>
      </c>
      <c r="B214" s="2">
        <v>361.99700000000001</v>
      </c>
    </row>
    <row r="215" spans="1:2">
      <c r="A215" s="60">
        <v>39356</v>
      </c>
      <c r="B215" s="2">
        <v>365.79399999999998</v>
      </c>
    </row>
    <row r="216" spans="1:2">
      <c r="A216" s="60">
        <v>39387</v>
      </c>
      <c r="B216" s="2">
        <v>368.334</v>
      </c>
    </row>
    <row r="217" spans="1:2">
      <c r="A217" s="60">
        <v>39417</v>
      </c>
      <c r="B217" s="2">
        <v>374.815</v>
      </c>
    </row>
    <row r="218" spans="1:2">
      <c r="A218" s="60">
        <v>39448</v>
      </c>
      <c r="B218" s="2">
        <v>378.9</v>
      </c>
    </row>
    <row r="219" spans="1:2">
      <c r="A219" s="60">
        <v>39479</v>
      </c>
      <c r="B219" s="2">
        <v>380.90600000000001</v>
      </c>
    </row>
    <row r="220" spans="1:2">
      <c r="A220" s="60">
        <v>39508</v>
      </c>
      <c r="B220" s="2">
        <v>383.73099999999999</v>
      </c>
    </row>
    <row r="221" spans="1:2">
      <c r="A221" s="60">
        <v>39539</v>
      </c>
      <c r="B221" s="2">
        <v>386.38</v>
      </c>
    </row>
    <row r="222" spans="1:2">
      <c r="A222" s="60">
        <v>39569</v>
      </c>
      <c r="B222" s="2">
        <v>392.59199999999998</v>
      </c>
    </row>
    <row r="223" spans="1:2">
      <c r="A223" s="60">
        <v>39600</v>
      </c>
      <c r="B223" s="2">
        <v>400.38200000000001</v>
      </c>
    </row>
    <row r="224" spans="1:2">
      <c r="A224" s="60">
        <v>39630</v>
      </c>
      <c r="B224" s="2">
        <v>407.44600000000003</v>
      </c>
    </row>
    <row r="225" spans="1:2">
      <c r="A225" s="60">
        <v>39661</v>
      </c>
      <c r="B225" s="2">
        <v>406.12700000000001</v>
      </c>
    </row>
    <row r="226" spans="1:2">
      <c r="A226" s="60">
        <v>39692</v>
      </c>
      <c r="B226" s="2">
        <v>406.55700000000002</v>
      </c>
    </row>
    <row r="227" spans="1:2">
      <c r="A227" s="60">
        <v>39722</v>
      </c>
      <c r="B227" s="2">
        <v>410.524</v>
      </c>
    </row>
    <row r="228" spans="1:2">
      <c r="A228" s="60">
        <v>39753</v>
      </c>
      <c r="B228" s="2">
        <v>412.10399999999998</v>
      </c>
    </row>
    <row r="229" spans="1:2">
      <c r="A229" s="60">
        <v>39783</v>
      </c>
      <c r="B229" s="2">
        <v>411.57499999999999</v>
      </c>
    </row>
    <row r="230" spans="1:2">
      <c r="A230" s="60">
        <v>39814</v>
      </c>
      <c r="B230" s="2">
        <v>409.78199999999998</v>
      </c>
    </row>
    <row r="231" spans="1:2">
      <c r="A231" s="60">
        <v>39845</v>
      </c>
      <c r="B231" s="2">
        <v>410.84899999999999</v>
      </c>
    </row>
    <row r="232" spans="1:2">
      <c r="A232" s="60">
        <v>39873</v>
      </c>
      <c r="B232" s="2">
        <v>407.80799999999999</v>
      </c>
    </row>
    <row r="233" spans="1:2">
      <c r="A233" s="60">
        <v>39904</v>
      </c>
      <c r="B233" s="2">
        <v>407.18099999999998</v>
      </c>
    </row>
    <row r="234" spans="1:2">
      <c r="A234" s="60">
        <v>39934</v>
      </c>
      <c r="B234" s="2">
        <v>406.88499999999999</v>
      </c>
    </row>
    <row r="235" spans="1:2">
      <c r="A235" s="60">
        <v>39965</v>
      </c>
      <c r="B235" s="2">
        <v>406.48599999999999</v>
      </c>
    </row>
    <row r="236" spans="1:2">
      <c r="A236" s="60">
        <v>39995</v>
      </c>
      <c r="B236" s="2">
        <v>404.71800000000002</v>
      </c>
    </row>
    <row r="237" spans="1:2">
      <c r="A237" s="60">
        <v>40026</v>
      </c>
      <c r="B237" s="2">
        <v>403.25299999999999</v>
      </c>
    </row>
    <row r="238" spans="1:2">
      <c r="A238" s="60">
        <v>40057</v>
      </c>
      <c r="B238" s="2">
        <v>404.94499999999999</v>
      </c>
    </row>
    <row r="239" spans="1:2">
      <c r="A239" s="60">
        <v>40087</v>
      </c>
      <c r="B239" s="2">
        <v>405.12900000000002</v>
      </c>
    </row>
    <row r="240" spans="1:2">
      <c r="A240" s="60">
        <v>40118</v>
      </c>
      <c r="B240" s="2">
        <v>405.548</v>
      </c>
    </row>
    <row r="241" spans="1:2">
      <c r="A241" s="60">
        <v>40148</v>
      </c>
      <c r="B241" s="2">
        <v>404.49900000000002</v>
      </c>
    </row>
    <row r="242" spans="1:2">
      <c r="A242" s="60">
        <v>40179</v>
      </c>
      <c r="B242" s="2">
        <v>407.04899999999998</v>
      </c>
    </row>
    <row r="243" spans="1:2">
      <c r="A243" s="60">
        <v>40210</v>
      </c>
      <c r="B243" s="2">
        <v>411.84300000000002</v>
      </c>
    </row>
    <row r="244" spans="1:2">
      <c r="A244" s="60">
        <v>40238</v>
      </c>
      <c r="B244" s="2">
        <v>415.73399999999998</v>
      </c>
    </row>
    <row r="245" spans="1:2">
      <c r="A245" s="60">
        <v>40269</v>
      </c>
      <c r="B245" s="2">
        <v>418.91699999999997</v>
      </c>
    </row>
    <row r="246" spans="1:2">
      <c r="A246" s="60">
        <v>40299</v>
      </c>
      <c r="B246" s="2">
        <v>423.88499999999999</v>
      </c>
    </row>
    <row r="247" spans="1:2">
      <c r="A247" s="60">
        <v>40330</v>
      </c>
      <c r="B247" s="2">
        <v>427.48899999999998</v>
      </c>
    </row>
    <row r="248" spans="1:2">
      <c r="A248" s="60">
        <v>40360</v>
      </c>
      <c r="B248" s="2">
        <v>428.15</v>
      </c>
    </row>
    <row r="249" spans="1:2">
      <c r="A249" s="60">
        <v>40391</v>
      </c>
      <c r="B249" s="2">
        <v>431.44499999999999</v>
      </c>
    </row>
    <row r="250" spans="1:2">
      <c r="A250" s="60">
        <v>40422</v>
      </c>
      <c r="B250" s="2">
        <v>436.423</v>
      </c>
    </row>
    <row r="251" spans="1:2">
      <c r="A251" s="60">
        <v>40452</v>
      </c>
      <c r="B251" s="2">
        <v>440.82900000000001</v>
      </c>
    </row>
    <row r="252" spans="1:2">
      <c r="A252" s="60">
        <v>40483</v>
      </c>
      <c r="B252" s="2">
        <v>447.20600000000002</v>
      </c>
    </row>
    <row r="253" spans="1:2">
      <c r="A253" s="60">
        <v>40513</v>
      </c>
      <c r="B253" s="2">
        <v>450.30099999999999</v>
      </c>
    </row>
    <row r="254" spans="1:2">
      <c r="A254" s="60">
        <v>40544</v>
      </c>
      <c r="B254" s="2">
        <v>453.875</v>
      </c>
    </row>
    <row r="255" spans="1:2">
      <c r="A255" s="60">
        <v>40575</v>
      </c>
      <c r="B255" s="2">
        <v>458.39699999999999</v>
      </c>
    </row>
    <row r="256" spans="1:2">
      <c r="A256" s="60">
        <v>40603</v>
      </c>
      <c r="B256" s="2">
        <v>461.24900000000002</v>
      </c>
    </row>
    <row r="257" spans="1:2">
      <c r="A257" s="60">
        <v>40634</v>
      </c>
      <c r="B257" s="2">
        <v>463.31099999999998</v>
      </c>
    </row>
    <row r="258" spans="1:2">
      <c r="A258" s="60">
        <v>40664</v>
      </c>
      <c r="B258" s="2">
        <v>465.31099999999998</v>
      </c>
    </row>
    <row r="259" spans="1:2">
      <c r="A259" s="60">
        <v>40695</v>
      </c>
      <c r="B259" s="2">
        <v>464.46300000000002</v>
      </c>
    </row>
    <row r="260" spans="1:2">
      <c r="A260" s="60">
        <v>40725</v>
      </c>
      <c r="B260" s="2">
        <v>463.92700000000002</v>
      </c>
    </row>
    <row r="261" spans="1:2">
      <c r="A261" s="60">
        <v>40756</v>
      </c>
      <c r="B261" s="2">
        <v>465.96800000000002</v>
      </c>
    </row>
    <row r="262" spans="1:2">
      <c r="A262" s="60">
        <v>40787</v>
      </c>
      <c r="B262" s="2">
        <v>468.97500000000002</v>
      </c>
    </row>
    <row r="263" spans="1:2">
      <c r="A263" s="60">
        <v>40817</v>
      </c>
      <c r="B263" s="2">
        <v>471.46600000000001</v>
      </c>
    </row>
    <row r="264" spans="1:2">
      <c r="A264" s="60">
        <v>40848</v>
      </c>
      <c r="B264" s="2">
        <v>473.80799999999999</v>
      </c>
    </row>
    <row r="265" spans="1:2">
      <c r="A265" s="60">
        <v>40878</v>
      </c>
      <c r="B265" s="2">
        <v>473.25200000000001</v>
      </c>
    </row>
    <row r="266" spans="1:2">
      <c r="A266" s="60">
        <v>40909</v>
      </c>
      <c r="B266" s="2">
        <v>474.42899999999997</v>
      </c>
    </row>
    <row r="267" spans="1:2">
      <c r="A267" s="60">
        <v>40940</v>
      </c>
      <c r="B267" s="2">
        <v>474.13799999999998</v>
      </c>
    </row>
    <row r="268" spans="1:2">
      <c r="A268" s="60">
        <v>40969</v>
      </c>
      <c r="B268" s="2">
        <v>476.166</v>
      </c>
    </row>
    <row r="269" spans="1:2">
      <c r="A269" s="60">
        <v>41000</v>
      </c>
      <c r="B269" s="2">
        <v>480.22899999999998</v>
      </c>
    </row>
    <row r="270" spans="1:2">
      <c r="A270" s="60">
        <v>41030</v>
      </c>
      <c r="B270" s="2">
        <v>485.14</v>
      </c>
    </row>
    <row r="271" spans="1:2">
      <c r="A271" s="60">
        <v>41061</v>
      </c>
      <c r="B271" s="2">
        <v>488.34199999999998</v>
      </c>
    </row>
    <row r="272" spans="1:2">
      <c r="A272" s="60">
        <v>41091</v>
      </c>
      <c r="B272" s="2">
        <v>494.89100000000002</v>
      </c>
    </row>
    <row r="273" spans="1:2">
      <c r="A273" s="60">
        <v>41122</v>
      </c>
      <c r="B273" s="2">
        <v>501.95699999999999</v>
      </c>
    </row>
    <row r="274" spans="1:2">
      <c r="A274" s="60">
        <v>41153</v>
      </c>
      <c r="B274" s="2">
        <v>506.80399999999997</v>
      </c>
    </row>
    <row r="275" spans="1:2">
      <c r="A275" s="60">
        <v>41183</v>
      </c>
      <c r="B275" s="2">
        <v>506.92599999999999</v>
      </c>
    </row>
    <row r="276" spans="1:2">
      <c r="A276" s="60">
        <v>41214</v>
      </c>
      <c r="B276" s="2">
        <v>506.79500000000002</v>
      </c>
    </row>
    <row r="277" spans="1:2">
      <c r="A277" s="60">
        <v>41244</v>
      </c>
      <c r="B277" s="2">
        <v>510.25200000000001</v>
      </c>
    </row>
    <row r="278" spans="1:2">
      <c r="A278" s="60">
        <v>41275</v>
      </c>
      <c r="B278" s="2">
        <v>511.97699999999998</v>
      </c>
    </row>
    <row r="279" spans="1:2">
      <c r="A279" s="60">
        <v>41306</v>
      </c>
      <c r="B279" s="2">
        <v>513.46699999999998</v>
      </c>
    </row>
    <row r="280" spans="1:2">
      <c r="A280" s="60">
        <v>41334</v>
      </c>
      <c r="B280" s="2">
        <v>514.52599999999995</v>
      </c>
    </row>
    <row r="281" spans="1:2">
      <c r="A281" s="60">
        <v>41365</v>
      </c>
      <c r="B281" s="2">
        <v>515.27599999999995</v>
      </c>
    </row>
    <row r="282" spans="1:2">
      <c r="A282" s="60">
        <v>41395</v>
      </c>
      <c r="B282" s="2">
        <v>515.29899999999998</v>
      </c>
    </row>
    <row r="283" spans="1:2">
      <c r="A283" s="60">
        <v>41426</v>
      </c>
      <c r="B283" s="2">
        <v>519.15300000000002</v>
      </c>
    </row>
    <row r="284" spans="1:2">
      <c r="A284" s="60">
        <v>41456</v>
      </c>
      <c r="B284" s="2">
        <v>520.50800000000004</v>
      </c>
    </row>
    <row r="285" spans="1:2">
      <c r="A285" s="60">
        <v>41487</v>
      </c>
      <c r="B285" s="2">
        <v>521.27</v>
      </c>
    </row>
    <row r="286" spans="1:2">
      <c r="A286" s="60">
        <v>41518</v>
      </c>
      <c r="B286" s="2">
        <v>529.08500000000004</v>
      </c>
    </row>
    <row r="287" spans="1:2">
      <c r="A287" s="60">
        <v>41548</v>
      </c>
      <c r="B287" s="2">
        <v>533.62099999999998</v>
      </c>
    </row>
    <row r="288" spans="1:2">
      <c r="A288" s="60">
        <v>41579</v>
      </c>
      <c r="B288" s="2">
        <v>535.16800000000001</v>
      </c>
    </row>
    <row r="289" spans="1:2">
      <c r="A289" s="60">
        <v>41609</v>
      </c>
      <c r="B289" s="2">
        <v>538.37</v>
      </c>
    </row>
    <row r="290" spans="1:2">
      <c r="A290" s="60">
        <v>41640</v>
      </c>
      <c r="B290" s="2">
        <v>540.95899999999995</v>
      </c>
    </row>
    <row r="291" spans="1:2">
      <c r="A291" s="60">
        <v>41671</v>
      </c>
      <c r="B291" s="2">
        <v>543.03800000000001</v>
      </c>
    </row>
    <row r="292" spans="1:2">
      <c r="A292" s="60">
        <v>41699</v>
      </c>
      <c r="B292" s="2">
        <v>552.08699999999999</v>
      </c>
    </row>
    <row r="293" spans="1:2">
      <c r="A293" s="60">
        <v>41730</v>
      </c>
      <c r="B293" s="2">
        <v>556.41999999999996</v>
      </c>
    </row>
    <row r="294" spans="1:2">
      <c r="A294" s="60">
        <v>41760</v>
      </c>
      <c r="B294" s="2">
        <v>555.67899999999997</v>
      </c>
    </row>
    <row r="295" spans="1:2">
      <c r="A295" s="60">
        <v>41791</v>
      </c>
      <c r="B295" s="2">
        <v>551.55399999999997</v>
      </c>
    </row>
    <row r="296" spans="1:2">
      <c r="A296" s="60">
        <v>41821</v>
      </c>
      <c r="B296" s="2">
        <v>548.202</v>
      </c>
    </row>
    <row r="297" spans="1:2">
      <c r="A297" s="60">
        <v>41852</v>
      </c>
      <c r="B297" s="2">
        <v>546.745</v>
      </c>
    </row>
    <row r="298" spans="1:2">
      <c r="A298" s="60">
        <v>41883</v>
      </c>
      <c r="B298" s="2">
        <v>547.83900000000006</v>
      </c>
    </row>
    <row r="299" spans="1:2">
      <c r="A299" s="60">
        <v>41913</v>
      </c>
      <c r="B299" s="2">
        <v>549.39599999999996</v>
      </c>
    </row>
    <row r="300" spans="1:2">
      <c r="A300" s="60">
        <v>41944</v>
      </c>
      <c r="B300" s="2">
        <v>554.76900000000001</v>
      </c>
    </row>
    <row r="301" spans="1:2">
      <c r="A301" s="60">
        <v>41974</v>
      </c>
      <c r="B301" s="2">
        <v>558.21299999999997</v>
      </c>
    </row>
    <row r="302" spans="1:2">
      <c r="A302" s="60">
        <v>42005</v>
      </c>
      <c r="B302" s="2">
        <v>562.48199999999997</v>
      </c>
    </row>
    <row r="303" spans="1:2">
      <c r="A303" s="60">
        <v>42036</v>
      </c>
      <c r="B303" s="2">
        <v>564.00400000000002</v>
      </c>
    </row>
    <row r="304" spans="1:2">
      <c r="A304" s="60">
        <v>42064</v>
      </c>
      <c r="B304" s="2">
        <v>569.53599999999994</v>
      </c>
    </row>
    <row r="305" spans="1:2">
      <c r="A305" s="60">
        <v>42095</v>
      </c>
      <c r="B305" s="2">
        <v>576.17499999999995</v>
      </c>
    </row>
    <row r="306" spans="1:2">
      <c r="A306" s="60">
        <v>42125</v>
      </c>
      <c r="B306" s="2">
        <v>578.51599999999996</v>
      </c>
    </row>
    <row r="307" spans="1:2">
      <c r="A307" s="60">
        <v>42156</v>
      </c>
      <c r="B307" s="2">
        <v>582.40099999999995</v>
      </c>
    </row>
    <row r="308" spans="1:2">
      <c r="A308" s="60">
        <v>42186</v>
      </c>
      <c r="B308" s="2">
        <v>586.42600000000004</v>
      </c>
    </row>
    <row r="309" spans="1:2">
      <c r="A309" s="60">
        <v>42217</v>
      </c>
      <c r="B309" s="2">
        <v>588.04200000000003</v>
      </c>
    </row>
    <row r="310" spans="1:2">
      <c r="A310" s="60">
        <v>42248</v>
      </c>
      <c r="B310" s="2">
        <v>593.60599999999999</v>
      </c>
    </row>
    <row r="311" spans="1:2">
      <c r="A311" s="60">
        <v>42278</v>
      </c>
      <c r="B311" s="2">
        <v>604.83199999999999</v>
      </c>
    </row>
    <row r="312" spans="1:2">
      <c r="A312" s="60">
        <v>42309</v>
      </c>
      <c r="B312" s="2">
        <v>614.05100000000004</v>
      </c>
    </row>
    <row r="313" spans="1:2">
      <c r="A313" s="60">
        <v>42339</v>
      </c>
      <c r="B313" s="2">
        <v>617.04399999999998</v>
      </c>
    </row>
    <row r="314" spans="1:2">
      <c r="A314" s="60">
        <v>42370</v>
      </c>
      <c r="B314" s="2">
        <v>624.05999999999995</v>
      </c>
    </row>
    <row r="315" spans="1:2">
      <c r="A315" s="60">
        <v>42401</v>
      </c>
      <c r="B315" s="2">
        <v>632.11400000000003</v>
      </c>
    </row>
    <row r="316" spans="1:2">
      <c r="A316" s="60">
        <v>42430</v>
      </c>
      <c r="B316" s="2">
        <v>635.34900000000005</v>
      </c>
    </row>
    <row r="317" spans="1:2">
      <c r="A317" s="60">
        <v>42461</v>
      </c>
      <c r="B317" s="2">
        <v>637.43399999999997</v>
      </c>
    </row>
    <row r="318" spans="1:2">
      <c r="A318" s="60">
        <v>42491</v>
      </c>
      <c r="B318" s="2">
        <v>642.65099999999995</v>
      </c>
    </row>
    <row r="319" spans="1:2">
      <c r="A319" s="60">
        <v>42522</v>
      </c>
      <c r="B319" s="2">
        <v>653.49599999999998</v>
      </c>
    </row>
    <row r="320" spans="1:2">
      <c r="A320" s="60">
        <v>42552</v>
      </c>
      <c r="B320" s="2">
        <v>654.64099999999996</v>
      </c>
    </row>
    <row r="321" spans="1:2">
      <c r="A321" s="60">
        <v>42583</v>
      </c>
      <c r="B321" s="2">
        <v>655.60199999999998</v>
      </c>
    </row>
    <row r="322" spans="1:2">
      <c r="A322" s="60">
        <v>42614</v>
      </c>
      <c r="B322" s="2">
        <v>656.89400000000001</v>
      </c>
    </row>
    <row r="323" spans="1:2">
      <c r="A323" s="60">
        <v>42644</v>
      </c>
      <c r="B323" s="2">
        <v>657.92700000000002</v>
      </c>
    </row>
    <row r="324" spans="1:2">
      <c r="A324" s="60">
        <v>42675</v>
      </c>
      <c r="B324" s="2">
        <v>657.75199999999995</v>
      </c>
    </row>
    <row r="325" spans="1:2">
      <c r="A325" s="60">
        <v>42705</v>
      </c>
      <c r="B325" s="2">
        <v>661.30399999999997</v>
      </c>
    </row>
    <row r="326" spans="1:2">
      <c r="A326" s="60">
        <v>42736</v>
      </c>
      <c r="B326" s="2">
        <v>665.54200000000003</v>
      </c>
    </row>
    <row r="327" spans="1:2">
      <c r="A327" s="60">
        <v>42767</v>
      </c>
      <c r="B327" s="2">
        <v>666.09900000000005</v>
      </c>
    </row>
    <row r="328" spans="1:2">
      <c r="A328" s="60">
        <v>42795</v>
      </c>
      <c r="B328" s="2">
        <v>666.197</v>
      </c>
    </row>
    <row r="329" spans="1:2">
      <c r="A329" s="60">
        <v>42826</v>
      </c>
      <c r="B329" s="2">
        <v>658.89800000000002</v>
      </c>
    </row>
    <row r="330" spans="1:2">
      <c r="A330" s="60">
        <v>42856</v>
      </c>
      <c r="B330" s="2">
        <v>652.75800000000004</v>
      </c>
    </row>
    <row r="331" spans="1:2">
      <c r="A331" s="60">
        <v>42887</v>
      </c>
      <c r="B331" s="2">
        <v>648.40899999999999</v>
      </c>
    </row>
    <row r="332" spans="1:2">
      <c r="A332" s="60">
        <v>42917</v>
      </c>
      <c r="B332" s="2">
        <v>643.76599999999996</v>
      </c>
    </row>
    <row r="333" spans="1:2">
      <c r="A333" s="60">
        <v>42948</v>
      </c>
      <c r="B333" s="2">
        <v>644.38300000000004</v>
      </c>
    </row>
    <row r="334" spans="1:2">
      <c r="A334" s="60">
        <v>42979</v>
      </c>
      <c r="B334" s="2">
        <v>647.4</v>
      </c>
    </row>
    <row r="335" spans="1:2">
      <c r="A335" s="60">
        <v>43009</v>
      </c>
      <c r="B335" s="2">
        <v>648.67200000000003</v>
      </c>
    </row>
    <row r="336" spans="1:2">
      <c r="A336" s="60">
        <v>43040</v>
      </c>
      <c r="B336" s="2">
        <v>652.07299999999998</v>
      </c>
    </row>
    <row r="337" spans="1:2">
      <c r="A337" s="60">
        <v>43070</v>
      </c>
      <c r="B337" s="2">
        <v>657.85900000000004</v>
      </c>
    </row>
    <row r="338" spans="1:2">
      <c r="A338" s="60">
        <v>43101</v>
      </c>
      <c r="B338" s="2">
        <v>662.82600000000002</v>
      </c>
    </row>
    <row r="339" spans="1:2">
      <c r="A339" s="60">
        <v>43132</v>
      </c>
      <c r="B339" s="2">
        <v>663.31100000000004</v>
      </c>
    </row>
    <row r="340" spans="1:2">
      <c r="A340" s="60">
        <v>43160</v>
      </c>
      <c r="B340" s="2">
        <v>667.524</v>
      </c>
    </row>
    <row r="341" spans="1:2">
      <c r="A341" s="60">
        <v>43191</v>
      </c>
      <c r="B341" s="2">
        <v>671.327</v>
      </c>
    </row>
    <row r="342" spans="1:2">
      <c r="A342" s="60">
        <v>43221</v>
      </c>
      <c r="B342" s="2">
        <v>680.57899999999995</v>
      </c>
    </row>
    <row r="343" spans="1:2">
      <c r="A343" s="60">
        <v>43252</v>
      </c>
      <c r="B343" s="2">
        <v>693.28700000000003</v>
      </c>
    </row>
    <row r="344" spans="1:2">
      <c r="A344" s="60">
        <v>43282</v>
      </c>
      <c r="B344" s="2">
        <v>696.8</v>
      </c>
    </row>
    <row r="345" spans="1:2">
      <c r="A345" s="60">
        <v>43313</v>
      </c>
      <c r="B345" s="2">
        <v>701.67700000000002</v>
      </c>
    </row>
    <row r="346" spans="1:2">
      <c r="A346" s="60">
        <v>43344</v>
      </c>
      <c r="B346" s="2">
        <v>712.37300000000005</v>
      </c>
    </row>
    <row r="347" spans="1:2">
      <c r="A347" s="60">
        <v>43374</v>
      </c>
      <c r="B347" s="2">
        <v>718.68399999999997</v>
      </c>
    </row>
    <row r="348" spans="1:2">
      <c r="A348" s="60">
        <v>43405</v>
      </c>
      <c r="B348" s="2">
        <v>715.16600000000005</v>
      </c>
    </row>
    <row r="349" spans="1:2">
      <c r="A349" s="60">
        <v>43435</v>
      </c>
      <c r="B349" s="2">
        <v>707.44100000000003</v>
      </c>
    </row>
    <row r="350" spans="1:2">
      <c r="A350" s="60">
        <v>43466</v>
      </c>
      <c r="B350" s="2">
        <v>707.48800000000006</v>
      </c>
    </row>
    <row r="351" spans="1:2">
      <c r="A351" s="60">
        <v>43497</v>
      </c>
      <c r="B351" s="2">
        <v>713.74699999999996</v>
      </c>
    </row>
    <row r="352" spans="1:2">
      <c r="A352" s="60">
        <v>43525</v>
      </c>
      <c r="B352" s="2">
        <v>722.70699999999999</v>
      </c>
    </row>
    <row r="353" spans="1:2">
      <c r="A353" s="60">
        <v>43556</v>
      </c>
      <c r="B353" s="2">
        <v>729.346</v>
      </c>
    </row>
    <row r="354" spans="1:2">
      <c r="A354" s="60">
        <v>43586</v>
      </c>
      <c r="B354" s="2">
        <v>732.59500000000003</v>
      </c>
    </row>
    <row r="355" spans="1:2">
      <c r="A355" s="60">
        <v>43617</v>
      </c>
      <c r="B355" s="2">
        <v>738.42100000000005</v>
      </c>
    </row>
    <row r="356" spans="1:2">
      <c r="A356" s="60">
        <v>43647</v>
      </c>
      <c r="B356" s="2">
        <v>741.346</v>
      </c>
    </row>
    <row r="357" spans="1:2">
      <c r="A357" s="60">
        <v>43678</v>
      </c>
      <c r="B357" s="2">
        <v>736.40200000000004</v>
      </c>
    </row>
    <row r="358" spans="1:2">
      <c r="A358" s="60">
        <v>43709</v>
      </c>
      <c r="B358" s="2">
        <v>736.36199999999997</v>
      </c>
    </row>
    <row r="359" spans="1:2">
      <c r="A359" s="60">
        <v>43739</v>
      </c>
      <c r="B359" s="2">
        <v>741.33299999999997</v>
      </c>
    </row>
    <row r="360" spans="1:2">
      <c r="A360" s="60">
        <v>43770</v>
      </c>
      <c r="B360" s="2">
        <v>743.55799999999999</v>
      </c>
    </row>
    <row r="361" spans="1:2">
      <c r="A361" s="60">
        <v>43800</v>
      </c>
      <c r="B361" s="2">
        <v>759.11199999999997</v>
      </c>
    </row>
    <row r="362" spans="1:2">
      <c r="A362" s="60">
        <v>43831</v>
      </c>
      <c r="B362" s="2">
        <v>762.73299999999995</v>
      </c>
    </row>
    <row r="363" spans="1:2">
      <c r="A363" s="60">
        <v>43862</v>
      </c>
      <c r="B363" s="2">
        <v>762.423</v>
      </c>
    </row>
    <row r="364" spans="1:2">
      <c r="A364" s="60">
        <v>43891</v>
      </c>
      <c r="B364" s="2">
        <v>771.90800000000002</v>
      </c>
    </row>
    <row r="365" spans="1:2">
      <c r="A365" s="60">
        <v>43922</v>
      </c>
      <c r="B365" s="2">
        <v>778.101</v>
      </c>
    </row>
    <row r="366" spans="1:2">
      <c r="A366" s="60">
        <v>43952</v>
      </c>
      <c r="B366" s="2">
        <v>780.28</v>
      </c>
    </row>
    <row r="367" spans="1:2">
      <c r="A367" s="60">
        <v>43983</v>
      </c>
      <c r="B367" s="2">
        <v>792.42899999999997</v>
      </c>
    </row>
    <row r="368" spans="1:2">
      <c r="A368" s="60">
        <v>44013</v>
      </c>
      <c r="B368" s="2">
        <v>810.08299999999997</v>
      </c>
    </row>
    <row r="369" spans="1:2">
      <c r="A369" s="60">
        <v>44044</v>
      </c>
      <c r="B369" s="2">
        <v>832.31299999999999</v>
      </c>
    </row>
    <row r="370" spans="1:2">
      <c r="A370" s="60">
        <v>44075</v>
      </c>
      <c r="B370" s="2">
        <v>868.44200000000001</v>
      </c>
    </row>
    <row r="371" spans="1:2">
      <c r="A371" s="60">
        <v>44105</v>
      </c>
      <c r="B371" s="2">
        <v>896.505</v>
      </c>
    </row>
    <row r="372" spans="1:2">
      <c r="A372" s="60">
        <v>44136</v>
      </c>
      <c r="B372" s="2">
        <v>925.88699999999994</v>
      </c>
    </row>
    <row r="373" spans="1:2">
      <c r="A373" s="60">
        <v>44166</v>
      </c>
      <c r="B373" s="2">
        <v>934.75800000000004</v>
      </c>
    </row>
    <row r="374" spans="1:2">
      <c r="A374" s="60">
        <v>44197</v>
      </c>
      <c r="B374" s="2">
        <v>958.84400000000005</v>
      </c>
    </row>
    <row r="375" spans="1:2">
      <c r="A375" s="60">
        <v>44228</v>
      </c>
      <c r="B375" s="2">
        <v>983.06299999999999</v>
      </c>
    </row>
    <row r="376" spans="1:2">
      <c r="A376" s="60">
        <v>44256</v>
      </c>
      <c r="B376" s="61">
        <v>1011.948</v>
      </c>
    </row>
    <row r="377" spans="1:2">
      <c r="A377" s="60">
        <v>44287</v>
      </c>
      <c r="B377" s="61">
        <v>1027.211</v>
      </c>
    </row>
    <row r="378" spans="1:2">
      <c r="A378" s="60">
        <v>44317</v>
      </c>
      <c r="B378" s="61">
        <v>1069.289</v>
      </c>
    </row>
    <row r="379" spans="1:2">
      <c r="A379" s="60">
        <v>44348</v>
      </c>
      <c r="B379" s="61">
        <v>1075.7329999999999</v>
      </c>
    </row>
    <row r="380" spans="1:2">
      <c r="A380" s="60">
        <v>44378</v>
      </c>
      <c r="B380" s="61">
        <v>1084.095</v>
      </c>
    </row>
    <row r="381" spans="1:2">
      <c r="A381" s="60">
        <v>44409</v>
      </c>
      <c r="B381" s="61">
        <v>1091.29</v>
      </c>
    </row>
    <row r="382" spans="1:2">
      <c r="A382" s="60">
        <v>44440</v>
      </c>
      <c r="B382" s="61">
        <v>1084.3119999999999</v>
      </c>
    </row>
    <row r="383" spans="1:2">
      <c r="A383" s="60">
        <v>44470</v>
      </c>
      <c r="B383" s="61">
        <v>1091.2829999999999</v>
      </c>
    </row>
    <row r="384" spans="1:2">
      <c r="A384" s="60">
        <v>44501</v>
      </c>
      <c r="B384" s="61">
        <v>1091.4829999999999</v>
      </c>
    </row>
    <row r="385" spans="1:2">
      <c r="A385" s="60">
        <v>44531</v>
      </c>
      <c r="B385" s="61">
        <v>1100.9880000000001</v>
      </c>
    </row>
    <row r="386" spans="1:2">
      <c r="A386" s="60">
        <v>44562</v>
      </c>
      <c r="B386" s="61">
        <v>1120.999</v>
      </c>
    </row>
    <row r="387" spans="1:2">
      <c r="A387" s="60">
        <v>44593</v>
      </c>
      <c r="B387" s="61">
        <v>1141.546</v>
      </c>
    </row>
    <row r="388" spans="1:2">
      <c r="A388" s="60">
        <v>44621</v>
      </c>
      <c r="B388" s="61">
        <v>1161.4179999999999</v>
      </c>
    </row>
    <row r="389" spans="1:2">
      <c r="A389" s="60">
        <v>44652</v>
      </c>
      <c r="B389" s="61">
        <v>1177.809</v>
      </c>
    </row>
    <row r="390" spans="1:2">
      <c r="A390" s="60">
        <v>44682</v>
      </c>
      <c r="B390" s="61">
        <v>1183.953</v>
      </c>
    </row>
    <row r="391" spans="1:2">
      <c r="A391" s="60">
        <v>44713</v>
      </c>
      <c r="B391" s="61">
        <v>1190.8820000000001</v>
      </c>
    </row>
    <row r="392" spans="1:2">
      <c r="A392" s="60">
        <v>44743</v>
      </c>
      <c r="B392" s="61">
        <v>1193.337</v>
      </c>
    </row>
    <row r="393" spans="1:2">
      <c r="A393" s="60">
        <v>44774</v>
      </c>
      <c r="B393" s="61">
        <v>1185.0039999999999</v>
      </c>
    </row>
    <row r="394" spans="1:2">
      <c r="A394" s="60">
        <v>44805</v>
      </c>
      <c r="B394" s="61">
        <v>1173.7929999999999</v>
      </c>
    </row>
    <row r="395" spans="1:2">
      <c r="A395" s="60">
        <v>44835</v>
      </c>
      <c r="B395" s="61">
        <v>1162.3910000000001</v>
      </c>
    </row>
    <row r="396" spans="1:2">
      <c r="A396" s="60">
        <v>44866</v>
      </c>
      <c r="B396" s="61">
        <v>1155.829</v>
      </c>
    </row>
    <row r="397" spans="1:2">
      <c r="A397" s="60">
        <v>44896</v>
      </c>
      <c r="B397" s="61">
        <v>1161.0060000000001</v>
      </c>
    </row>
    <row r="398" spans="1:2">
      <c r="A398" s="60">
        <v>44927</v>
      </c>
      <c r="B398" s="61">
        <v>1163.4649999999999</v>
      </c>
    </row>
    <row r="399" spans="1:2">
      <c r="A399" s="60">
        <v>44958</v>
      </c>
      <c r="B399" s="61">
        <v>1162.761</v>
      </c>
    </row>
    <row r="400" spans="1:2">
      <c r="A400" s="60">
        <v>44986</v>
      </c>
      <c r="B400" s="61">
        <v>1163.3589999999999</v>
      </c>
    </row>
    <row r="401" spans="1:2">
      <c r="A401" s="60">
        <v>45017</v>
      </c>
      <c r="B401" s="61">
        <v>1152.307</v>
      </c>
    </row>
    <row r="402" spans="1:2">
      <c r="A402" s="60">
        <v>45047</v>
      </c>
      <c r="B402" s="61">
        <v>1131.058</v>
      </c>
    </row>
    <row r="403" spans="1:2">
      <c r="A403" s="60">
        <v>45078</v>
      </c>
      <c r="B403" s="61">
        <v>1109.23</v>
      </c>
    </row>
    <row r="404" spans="1:2">
      <c r="A404" s="60">
        <v>45108</v>
      </c>
      <c r="B404" s="61">
        <v>1101.204</v>
      </c>
    </row>
    <row r="405" spans="1:2">
      <c r="A405" s="60">
        <v>45139</v>
      </c>
      <c r="B405" s="61">
        <v>1099.71</v>
      </c>
    </row>
    <row r="406" spans="1:2">
      <c r="A406" s="60">
        <v>45170</v>
      </c>
      <c r="B406" s="61">
        <v>1103.74</v>
      </c>
    </row>
    <row r="407" spans="1:2">
      <c r="A407" s="60">
        <v>45200</v>
      </c>
      <c r="B407" s="61">
        <v>1109.2360000000001</v>
      </c>
    </row>
    <row r="408" spans="1:2">
      <c r="A408" s="60">
        <v>45231</v>
      </c>
      <c r="B408" s="61">
        <v>1115.8150000000001</v>
      </c>
    </row>
    <row r="409" spans="1:2">
      <c r="A409" s="60">
        <v>45261</v>
      </c>
      <c r="B409" s="61">
        <v>1124.0719999999999</v>
      </c>
    </row>
    <row r="410" spans="1:2">
      <c r="A410" s="60">
        <v>45292</v>
      </c>
      <c r="B410" s="61">
        <v>1124.8789999999999</v>
      </c>
    </row>
    <row r="411" spans="1:2">
      <c r="A411" s="60">
        <v>45323</v>
      </c>
      <c r="B411" s="61">
        <v>1119.0609999999999</v>
      </c>
    </row>
    <row r="412" spans="1:2">
      <c r="A412" s="60">
        <v>45352</v>
      </c>
      <c r="B412" s="61">
        <v>1113.837</v>
      </c>
    </row>
    <row r="413" spans="1:2">
      <c r="A413" s="60">
        <v>45383</v>
      </c>
      <c r="B413" s="61">
        <v>1117.28</v>
      </c>
    </row>
    <row r="414" spans="1:2">
      <c r="A414" s="60">
        <v>45413</v>
      </c>
      <c r="B414" s="61">
        <v>1127.2329999999999</v>
      </c>
    </row>
    <row r="415" spans="1:2">
      <c r="A415" s="60">
        <v>45444</v>
      </c>
      <c r="B415" s="61">
        <v>1136.4090000000001</v>
      </c>
    </row>
    <row r="416" spans="1:2">
      <c r="A416" s="60">
        <v>45474</v>
      </c>
      <c r="B416" s="61">
        <v>1143.3130000000001</v>
      </c>
    </row>
    <row r="417" spans="1:2">
      <c r="A417" s="60">
        <v>45505</v>
      </c>
      <c r="B417" s="61">
        <v>1146.575</v>
      </c>
    </row>
    <row r="418" spans="1:2">
      <c r="A418" s="60">
        <v>45536</v>
      </c>
      <c r="B418" s="61">
        <v>1153.7180000000001</v>
      </c>
    </row>
    <row r="419" spans="1:2">
      <c r="A419" s="60">
        <v>45566</v>
      </c>
      <c r="B419" s="61">
        <v>1171.2719999999999</v>
      </c>
    </row>
    <row r="420" spans="1:2">
      <c r="A420" s="60">
        <v>45597</v>
      </c>
      <c r="B420" s="61">
        <v>1186.462</v>
      </c>
    </row>
    <row r="421" spans="1:2">
      <c r="A421" s="60">
        <v>45627</v>
      </c>
      <c r="B421" s="61">
        <v>1197.5619999999999</v>
      </c>
    </row>
    <row r="422" spans="1:2">
      <c r="A422" s="60">
        <v>45658</v>
      </c>
      <c r="B422" s="61">
        <v>1200.7750000000001</v>
      </c>
    </row>
    <row r="423" spans="1:2">
      <c r="A423" s="60">
        <v>45689</v>
      </c>
      <c r="B423" s="61">
        <v>1213.5139999999999</v>
      </c>
    </row>
    <row r="424" spans="1:2">
      <c r="A424" s="60">
        <v>45717</v>
      </c>
      <c r="B424" s="61">
        <v>1209.432</v>
      </c>
    </row>
    <row r="425" spans="1:2">
      <c r="A425" s="60">
        <v>45748</v>
      </c>
      <c r="B425" s="61">
        <v>1212.296</v>
      </c>
    </row>
    <row r="426" spans="1:2">
      <c r="A426" s="60">
        <v>45778</v>
      </c>
      <c r="B426" s="61">
        <v>1206.3779999999999</v>
      </c>
    </row>
    <row r="427" spans="1:2">
      <c r="A427" s="60">
        <v>45809</v>
      </c>
      <c r="B427" s="61">
        <v>1186.259</v>
      </c>
    </row>
    <row r="428" spans="1:2">
      <c r="A428" s="60">
        <v>45839</v>
      </c>
      <c r="B428" s="61">
        <v>1177.1679999999999</v>
      </c>
    </row>
    <row r="429" spans="1:2">
      <c r="A429" s="60">
        <v>45870</v>
      </c>
      <c r="B429" s="61">
        <v>1181.3689999999999</v>
      </c>
    </row>
    <row r="430" spans="1:2">
      <c r="A430" s="60">
        <v>45901</v>
      </c>
      <c r="B430" s="61">
        <v>1186.2829999999999</v>
      </c>
    </row>
    <row r="431" spans="1:2">
      <c r="A431" s="60">
        <v>45931</v>
      </c>
      <c r="B431" s="61">
        <v>1182.0050000000001</v>
      </c>
    </row>
    <row r="432" spans="1:2">
      <c r="A432" s="60">
        <v>45962</v>
      </c>
      <c r="B432" s="61">
        <v>1185.175</v>
      </c>
    </row>
    <row r="433" spans="1:2">
      <c r="A433" s="60">
        <v>45992</v>
      </c>
      <c r="B433" s="61">
        <v>1184.998</v>
      </c>
    </row>
    <row r="434" spans="1:2">
      <c r="A434" s="60">
        <v>46023</v>
      </c>
      <c r="B434" s="61">
        <v>1189.82</v>
      </c>
    </row>
    <row r="435" spans="1:2">
      <c r="A435" s="60">
        <v>46054</v>
      </c>
      <c r="B435" s="61">
        <v>1181.152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FCFF_(NTS)</vt:lpstr>
      <vt:lpstr>FCD_(ARSESP)</vt:lpstr>
      <vt:lpstr>CHCI</vt:lpstr>
      <vt:lpstr>IGPM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Gustavo G Borges</dc:creator>
  <cp:lastModifiedBy>Gustavo Borges</cp:lastModifiedBy>
  <dcterms:created xsi:type="dcterms:W3CDTF">2026-03-17T19:07:11Z</dcterms:created>
  <dcterms:modified xsi:type="dcterms:W3CDTF">2026-04-02T21:14:34Z</dcterms:modified>
</cp:coreProperties>
</file>