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8.xml" ContentType="application/vnd.openxmlformats-officedocument.drawing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7.xml" ContentType="application/vnd.openxmlformats-officedocument.themeOverride+xml"/>
  <Override PartName="/xl/drawings/drawing21.xml" ContentType="application/vnd.openxmlformats-officedocument.drawing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8.xml" ContentType="application/vnd.openxmlformats-officedocument.themeOverride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9.xml" ContentType="application/vnd.openxmlformats-officedocument.themeOverride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0.xml" ContentType="application/vnd.openxmlformats-officedocument.themeOverride+xml"/>
  <Override PartName="/xl/drawings/drawing25.xml" ContentType="application/vnd.openxmlformats-officedocument.drawing+xml"/>
  <Override PartName="/xl/charts/chart19.xml" ContentType="application/vnd.openxmlformats-officedocument.drawingml.chart+xml"/>
  <Override PartName="/xl/drawings/drawing26.xml" ContentType="application/vnd.openxmlformats-officedocument.drawing+xml"/>
  <Override PartName="/xl/charts/chart2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1.xml" ContentType="application/vnd.openxmlformats-officedocument.themeOverride+xml"/>
  <Override PartName="/xl/drawings/drawing27.xml" ContentType="application/vnd.openxmlformats-officedocument.drawing+xml"/>
  <Override PartName="/xl/charts/chart21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8.xml" ContentType="application/vnd.openxmlformats-officedocument.drawing+xml"/>
  <Override PartName="/xl/charts/chart22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3.xml" ContentType="application/vnd.openxmlformats-officedocument.drawingml.chart+xml"/>
  <Override PartName="/xl/drawings/drawing29.xml" ContentType="application/vnd.openxmlformats-officedocument.drawing+xml"/>
  <Override PartName="/xl/charts/chart24.xml" ContentType="application/vnd.openxmlformats-officedocument.drawingml.chart+xml"/>
  <Override PartName="/xl/drawings/drawing30.xml" ContentType="application/vnd.openxmlformats-officedocument.drawing+xml"/>
  <Override PartName="/xl/charts/chart2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31.xml" ContentType="application/vnd.openxmlformats-officedocument.drawing+xml"/>
  <Override PartName="/xl/charts/chart26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7.xml" ContentType="application/vnd.openxmlformats-officedocument.drawingml.chart+xml"/>
  <Override PartName="/xl/drawings/drawing32.xml" ContentType="application/vnd.openxmlformats-officedocument.drawing+xml"/>
  <Override PartName="/xl/charts/chart28.xml" ContentType="application/vnd.openxmlformats-officedocument.drawingml.chart+xml"/>
  <Override PartName="/xl/drawings/drawing33.xml" ContentType="application/vnd.openxmlformats-officedocument.drawing+xml"/>
  <Override PartName="/xl/charts/chart2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34.xml" ContentType="application/vnd.openxmlformats-officedocument.drawing+xml"/>
  <Override PartName="/xl/charts/chart3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35.xml" ContentType="application/vnd.openxmlformats-officedocument.drawing+xml"/>
  <Override PartName="/xl/charts/chart31.xml" ContentType="application/vnd.openxmlformats-officedocument.drawingml.chart+xml"/>
  <Override PartName="/xl/drawings/drawing36.xml" ContentType="application/vnd.openxmlformats-officedocument.drawing+xml"/>
  <Override PartName="/xl/charts/chart32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37.xml" ContentType="application/vnd.openxmlformats-officedocument.drawing+xml"/>
  <Override PartName="/xl/charts/chart33.xml" ContentType="application/vnd.openxmlformats-officedocument.drawingml.chart+xml"/>
  <Override PartName="/xl/drawings/drawing38.xml" ContentType="application/vnd.openxmlformats-officedocument.drawing+xml"/>
  <Override PartName="/xl/charts/chart3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39.xml" ContentType="application/vnd.openxmlformats-officedocument.drawingml.chartshapes+xml"/>
  <Override PartName="/xl/drawings/drawing40.xml" ContentType="application/vnd.openxmlformats-officedocument.drawing+xml"/>
  <Override PartName="/xl/charts/chart35.xml" ContentType="application/vnd.openxmlformats-officedocument.drawingml.chart+xml"/>
  <Override PartName="/xl/drawings/drawing41.xml" ContentType="application/vnd.openxmlformats-officedocument.drawing+xml"/>
  <Override PartName="/xl/charts/chart36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37.xml" ContentType="application/vnd.openxmlformats-officedocument.drawingml.chart+xml"/>
  <Override PartName="/xl/drawings/drawing44.xml" ContentType="application/vnd.openxmlformats-officedocument.drawing+xml"/>
  <Override PartName="/xl/charts/chart38.xml" ContentType="application/vnd.openxmlformats-officedocument.drawingml.chart+xml"/>
  <Override PartName="/xl/drawings/drawing45.xml" ContentType="application/vnd.openxmlformats-officedocument.drawingml.chartshapes+xml"/>
  <Override PartName="/xl/drawings/drawing46.xml" ContentType="application/vnd.openxmlformats-officedocument.drawing+xml"/>
  <Override PartName="/xl/charts/chart39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40.xml" ContentType="application/vnd.openxmlformats-officedocument.drawingml.chart+xml"/>
  <Override PartName="/xl/drawings/drawing49.xml" ContentType="application/vnd.openxmlformats-officedocument.drawingml.chartshapes+xml"/>
  <Override PartName="/xl/drawings/drawing50.xml" ContentType="application/vnd.openxmlformats-officedocument.drawing+xml"/>
  <Override PartName="/xl/charts/chart41.xml" ContentType="application/vnd.openxmlformats-officedocument.drawingml.chart+xml"/>
  <Override PartName="/xl/drawings/drawing51.xml" ContentType="application/vnd.openxmlformats-officedocument.drawingml.chartshapes+xml"/>
  <Override PartName="/xl/drawings/drawing52.xml" ContentType="application/vnd.openxmlformats-officedocument.drawing+xml"/>
  <Override PartName="/xl/charts/chart42.xml" ContentType="application/vnd.openxmlformats-officedocument.drawingml.chart+xml"/>
  <Override PartName="/xl/drawings/drawing53.xml" ContentType="application/vnd.openxmlformats-officedocument.drawingml.chartshapes+xml"/>
  <Override PartName="/xl/drawings/drawing54.xml" ContentType="application/vnd.openxmlformats-officedocument.drawing+xml"/>
  <Override PartName="/xl/charts/chart43.xml" ContentType="application/vnd.openxmlformats-officedocument.drawingml.chart+xml"/>
  <Override PartName="/xl/drawings/drawing55.xml" ContentType="application/vnd.openxmlformats-officedocument.drawingml.chartshapes+xml"/>
  <Override PartName="/xl/drawings/drawing56.xml" ContentType="application/vnd.openxmlformats-officedocument.drawing+xml"/>
  <Override PartName="/xl/charts/chart44.xml" ContentType="application/vnd.openxmlformats-officedocument.drawingml.chart+xml"/>
  <Override PartName="/xl/drawings/drawing57.xml" ContentType="application/vnd.openxmlformats-officedocument.drawingml.chartshapes+xml"/>
  <Override PartName="/xl/drawings/drawing58.xml" ContentType="application/vnd.openxmlformats-officedocument.drawing+xml"/>
  <Override PartName="/xl/charts/chart45.xml" ContentType="application/vnd.openxmlformats-officedocument.drawingml.chart+xml"/>
  <Override PartName="/xl/drawings/drawing59.xml" ContentType="application/vnd.openxmlformats-officedocument.drawingml.chartshapes+xml"/>
  <Override PartName="/xl/drawings/drawing60.xml" ContentType="application/vnd.openxmlformats-officedocument.drawing+xml"/>
  <Override PartName="/xl/charts/chart46.xml" ContentType="application/vnd.openxmlformats-officedocument.drawingml.chart+xml"/>
  <Override PartName="/xl/drawings/drawing61.xml" ContentType="application/vnd.openxmlformats-officedocument.drawingml.chartshapes+xml"/>
  <Override PartName="/xl/drawings/drawing62.xml" ContentType="application/vnd.openxmlformats-officedocument.drawing+xml"/>
  <Override PartName="/xl/charts/chart47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63.xml" ContentType="application/vnd.openxmlformats-officedocument.drawingml.chartshapes+xml"/>
  <Override PartName="/xl/drawings/drawing64.xml" ContentType="application/vnd.openxmlformats-officedocument.drawing+xml"/>
  <Override PartName="/xl/charts/chart48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65.xml" ContentType="application/vnd.openxmlformats-officedocument.drawingml.chartshapes+xml"/>
  <Override PartName="/xl/drawings/drawing66.xml" ContentType="application/vnd.openxmlformats-officedocument.drawing+xml"/>
  <Override PartName="/xl/charts/chart49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67.xml" ContentType="application/vnd.openxmlformats-officedocument.drawingml.chartshapes+xml"/>
  <Override PartName="/xl/drawings/drawing68.xml" ContentType="application/vnd.openxmlformats-officedocument.drawing+xml"/>
  <Override PartName="/xl/charts/chart50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69.xml" ContentType="application/vnd.openxmlformats-officedocument.drawingml.chartshapes+xml"/>
  <Override PartName="/xl/drawings/drawing70.xml" ContentType="application/vnd.openxmlformats-officedocument.drawing+xml"/>
  <Override PartName="/xl/charts/chart51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71.xml" ContentType="application/vnd.openxmlformats-officedocument.drawingml.chartshapes+xml"/>
  <Override PartName="/xl/drawings/drawing72.xml" ContentType="application/vnd.openxmlformats-officedocument.drawing+xml"/>
  <Override PartName="/xl/charts/chart52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73.xml" ContentType="application/vnd.openxmlformats-officedocument.drawingml.chartshapes+xml"/>
  <Override PartName="/xl/drawings/drawing74.xml" ContentType="application/vnd.openxmlformats-officedocument.drawing+xml"/>
  <Override PartName="/xl/charts/chart53.xml" ContentType="application/vnd.openxmlformats-officedocument.drawingml.chart+xml"/>
  <Override PartName="/xl/drawings/drawing7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EstaPasta_de_trabalho" defaultThemeVersion="124226"/>
  <bookViews>
    <workbookView xWindow="0" yWindow="0" windowWidth="21600" windowHeight="9735" tabRatio="719"/>
  </bookViews>
  <sheets>
    <sheet name="Fig 1.1" sheetId="1" r:id="rId1"/>
    <sheet name="Fig 1.2" sheetId="2" r:id="rId2"/>
    <sheet name="Fig 1.3" sheetId="69" r:id="rId3"/>
    <sheet name="Fig 1.4" sheetId="70" r:id="rId4"/>
    <sheet name="Fig 1.5" sheetId="71" r:id="rId5"/>
    <sheet name="Fig 1.6" sheetId="7" r:id="rId6"/>
    <sheet name="Fig 1.7" sheetId="72" r:id="rId7"/>
    <sheet name="Fig 1.8" sheetId="8" r:id="rId8"/>
    <sheet name="Fig 1.9" sheetId="73" r:id="rId9"/>
    <sheet name="Fig 1.10" sheetId="9" r:id="rId10"/>
    <sheet name="Fig 1.11" sheetId="62" r:id="rId11"/>
    <sheet name="Fig 1.12" sheetId="74" r:id="rId12"/>
    <sheet name="Fig 1.13" sheetId="63" r:id="rId13"/>
    <sheet name="Fig 1.14" sheetId="13" r:id="rId14"/>
    <sheet name="Fig 1.15" sheetId="15" r:id="rId15"/>
    <sheet name="Fig 1.16" sheetId="16" r:id="rId16"/>
    <sheet name="Fig 1.17" sheetId="14" r:id="rId17"/>
    <sheet name="Fig 1.18" sheetId="17" r:id="rId18"/>
    <sheet name="Fig 1.19" sheetId="19" r:id="rId19"/>
    <sheet name="Fig 1.20" sheetId="18" r:id="rId20"/>
    <sheet name="Fig 1.21" sheetId="20" r:id="rId21"/>
    <sheet name="Fig 1.22" sheetId="21" r:id="rId22"/>
    <sheet name="Fig 1.23" sheetId="77" r:id="rId23"/>
    <sheet name="Fig 1.24" sheetId="64" r:id="rId24"/>
    <sheet name="Fig 1.25" sheetId="75" r:id="rId25"/>
    <sheet name="Fig 1.26" sheetId="78" r:id="rId26"/>
    <sheet name="Fig 1.27" sheetId="76" r:id="rId27"/>
    <sheet name="Fig 1.28" sheetId="27" r:id="rId28"/>
    <sheet name="Fig 1.29" sheetId="65" r:id="rId29"/>
    <sheet name="Fig 1.30" sheetId="36" r:id="rId30"/>
    <sheet name="Fig 1.31" sheetId="66" r:id="rId31"/>
    <sheet name="Fig 1.32" sheetId="38" r:id="rId32"/>
    <sheet name="Fig 1.33" sheetId="67" r:id="rId33"/>
    <sheet name="Fig 1.34" sheetId="40" r:id="rId34"/>
    <sheet name="Fig 1.35" sheetId="68" r:id="rId35"/>
    <sheet name="Fig 2.1" sheetId="42" r:id="rId36"/>
    <sheet name="Fig 2.2" sheetId="79" r:id="rId37"/>
    <sheet name="Fig 2.3" sheetId="45" r:id="rId38"/>
    <sheet name="Fig 2.4" sheetId="80" r:id="rId39"/>
    <sheet name="Fig 2.5" sheetId="81" r:id="rId40"/>
    <sheet name="Fig 2.6" sheetId="82" r:id="rId41"/>
    <sheet name="Fig 2.7" sheetId="48" r:id="rId42"/>
    <sheet name="Fig 2.8" sheetId="83" r:id="rId43"/>
    <sheet name="Fig 2.9" sheetId="84" r:id="rId44"/>
    <sheet name="Fig 2.10" sheetId="86" r:id="rId45"/>
    <sheet name="Fig 2.11" sheetId="85" r:id="rId46"/>
    <sheet name="Fig 2.12" sheetId="53" r:id="rId47"/>
    <sheet name="Fig 2.13" sheetId="87" r:id="rId48"/>
    <sheet name="Fig 2.14" sheetId="88" r:id="rId49"/>
    <sheet name="Fig 2.15" sheetId="89" r:id="rId50"/>
    <sheet name="Fig 2.16" sheetId="90" r:id="rId51"/>
    <sheet name="Fig 2.17" sheetId="91" r:id="rId52"/>
  </sheets>
  <externalReferences>
    <externalReference r:id="rId53"/>
    <externalReference r:id="rId54"/>
  </externalReferences>
  <calcPr calcId="152511"/>
</workbook>
</file>

<file path=xl/calcChain.xml><?xml version="1.0" encoding="utf-8"?>
<calcChain xmlns="http://schemas.openxmlformats.org/spreadsheetml/2006/main">
  <c r="C24" i="67" l="1"/>
  <c r="B24" i="67"/>
  <c r="B24" i="38"/>
  <c r="C24" i="38"/>
  <c r="C24" i="36"/>
  <c r="B24" i="36"/>
  <c r="D26" i="78" l="1"/>
  <c r="B17" i="16" l="1"/>
  <c r="C7" i="84" l="1"/>
  <c r="C6" i="84"/>
  <c r="C5" i="84"/>
  <c r="C4" i="84"/>
  <c r="C3" i="84"/>
  <c r="C7" i="83"/>
  <c r="C6" i="83"/>
  <c r="C5" i="83"/>
  <c r="C4" i="83"/>
  <c r="C3" i="83"/>
  <c r="C4" i="48"/>
  <c r="C5" i="48"/>
  <c r="C6" i="48"/>
  <c r="C7" i="48"/>
  <c r="C3" i="48"/>
  <c r="C28" i="78" l="1"/>
  <c r="B28" i="78"/>
  <c r="D28" i="78" s="1"/>
  <c r="D27" i="78"/>
  <c r="D25" i="78"/>
  <c r="D24" i="78"/>
  <c r="D23" i="78"/>
  <c r="D22" i="78"/>
  <c r="D21" i="78"/>
  <c r="D20" i="78"/>
  <c r="D19" i="78"/>
  <c r="D18" i="78"/>
  <c r="D17" i="78"/>
  <c r="D16" i="78"/>
  <c r="D15" i="78"/>
  <c r="D14" i="78"/>
  <c r="D13" i="78"/>
  <c r="D12" i="78"/>
  <c r="D11" i="78"/>
  <c r="D10" i="78"/>
  <c r="D9" i="78"/>
  <c r="D8" i="78"/>
  <c r="D7" i="78"/>
  <c r="D6" i="78"/>
  <c r="D5" i="78"/>
  <c r="D4" i="78"/>
  <c r="D3" i="78"/>
  <c r="C27" i="77"/>
  <c r="B27" i="77"/>
  <c r="C26" i="77"/>
  <c r="B26" i="77"/>
  <c r="C25" i="77"/>
  <c r="B25" i="77"/>
  <c r="C24" i="77"/>
  <c r="B24" i="77"/>
  <c r="C23" i="77"/>
  <c r="B23" i="77"/>
  <c r="C22" i="77"/>
  <c r="B22" i="77"/>
  <c r="C21" i="77"/>
  <c r="B21" i="77"/>
  <c r="C20" i="77"/>
  <c r="B20" i="77"/>
  <c r="C19" i="77"/>
  <c r="B19" i="77"/>
  <c r="C18" i="77"/>
  <c r="B18" i="77"/>
  <c r="C17" i="77"/>
  <c r="B17" i="77"/>
  <c r="C16" i="77"/>
  <c r="B16" i="77"/>
  <c r="C15" i="77"/>
  <c r="B15" i="77"/>
  <c r="C14" i="77"/>
  <c r="B14" i="77"/>
  <c r="C13" i="77"/>
  <c r="B13" i="77"/>
  <c r="C12" i="77"/>
  <c r="B12" i="77"/>
  <c r="C11" i="77"/>
  <c r="B11" i="77"/>
  <c r="C10" i="77"/>
  <c r="B10" i="77"/>
  <c r="C9" i="77"/>
  <c r="B9" i="77"/>
  <c r="C8" i="77"/>
  <c r="B8" i="77"/>
  <c r="C7" i="77"/>
  <c r="B7" i="77"/>
  <c r="C6" i="77"/>
  <c r="B6" i="77"/>
  <c r="C5" i="77"/>
  <c r="B5" i="77"/>
  <c r="C4" i="77"/>
  <c r="B4" i="77"/>
  <c r="C3" i="77"/>
  <c r="B3" i="77"/>
  <c r="D3" i="77" s="1"/>
  <c r="C28" i="77"/>
  <c r="B28" i="77"/>
  <c r="D28" i="77" s="1"/>
  <c r="D27" i="77"/>
  <c r="D26" i="77"/>
  <c r="D25" i="77"/>
  <c r="D24" i="77"/>
  <c r="D23" i="77"/>
  <c r="D22" i="77"/>
  <c r="D21" i="77"/>
  <c r="D20" i="77"/>
  <c r="D19" i="77"/>
  <c r="D18" i="77"/>
  <c r="D17" i="77"/>
  <c r="D16" i="77"/>
  <c r="D15" i="77"/>
  <c r="D14" i="77"/>
  <c r="D13" i="77"/>
  <c r="D12" i="77"/>
  <c r="D11" i="77"/>
  <c r="D10" i="77"/>
  <c r="D9" i="77"/>
  <c r="D8" i="77"/>
  <c r="D7" i="77"/>
  <c r="D6" i="77"/>
  <c r="D5" i="77"/>
  <c r="D4" i="77"/>
  <c r="B27" i="76" l="1"/>
  <c r="B26" i="76"/>
  <c r="B25" i="76"/>
  <c r="B24" i="76"/>
  <c r="B23" i="76"/>
  <c r="B22" i="76"/>
  <c r="B21" i="76"/>
  <c r="B20" i="76"/>
  <c r="B19" i="76"/>
  <c r="B18" i="76"/>
  <c r="B17" i="76"/>
  <c r="B16" i="76"/>
  <c r="B15" i="76"/>
  <c r="B14" i="76"/>
  <c r="B13" i="76"/>
  <c r="B12" i="76"/>
  <c r="B11" i="76"/>
  <c r="B10" i="76"/>
  <c r="B9" i="76"/>
  <c r="B8" i="76"/>
  <c r="B7" i="76"/>
  <c r="B6" i="76"/>
  <c r="B5" i="76"/>
  <c r="B4" i="76"/>
  <c r="B3" i="76"/>
  <c r="D25" i="75" l="1"/>
  <c r="B28" i="75"/>
  <c r="C28" i="75"/>
  <c r="D23" i="68" l="1"/>
  <c r="C23" i="68"/>
  <c r="B23" i="68"/>
  <c r="A23" i="68"/>
  <c r="D22" i="68"/>
  <c r="C22" i="68"/>
  <c r="B22" i="68"/>
  <c r="A22" i="68"/>
  <c r="D21" i="68"/>
  <c r="C21" i="68"/>
  <c r="B21" i="68"/>
  <c r="A21" i="68"/>
  <c r="D20" i="68"/>
  <c r="C20" i="68"/>
  <c r="B20" i="68"/>
  <c r="A20" i="68"/>
  <c r="D19" i="68"/>
  <c r="C19" i="68"/>
  <c r="B19" i="68"/>
  <c r="A19" i="68"/>
  <c r="D18" i="68"/>
  <c r="C18" i="68"/>
  <c r="B18" i="68"/>
  <c r="A18" i="68"/>
  <c r="D17" i="68"/>
  <c r="C17" i="68"/>
  <c r="B17" i="68"/>
  <c r="A17" i="68"/>
  <c r="D16" i="68"/>
  <c r="C16" i="68"/>
  <c r="B16" i="68"/>
  <c r="A16" i="68"/>
  <c r="D15" i="68"/>
  <c r="C15" i="68"/>
  <c r="B15" i="68"/>
  <c r="A15" i="68"/>
  <c r="D14" i="68"/>
  <c r="C14" i="68"/>
  <c r="B14" i="68"/>
  <c r="A14" i="68"/>
  <c r="D13" i="68"/>
  <c r="C13" i="68"/>
  <c r="B13" i="68"/>
  <c r="A13" i="68"/>
  <c r="D12" i="68"/>
  <c r="C12" i="68"/>
  <c r="B12" i="68"/>
  <c r="A12" i="68"/>
  <c r="D11" i="68"/>
  <c r="C11" i="68"/>
  <c r="B11" i="68"/>
  <c r="A11" i="68"/>
  <c r="D10" i="68"/>
  <c r="C10" i="68"/>
  <c r="B10" i="68"/>
  <c r="A10" i="68"/>
  <c r="D9" i="68"/>
  <c r="C9" i="68"/>
  <c r="B9" i="68"/>
  <c r="A9" i="68"/>
  <c r="D8" i="68"/>
  <c r="C8" i="68"/>
  <c r="B8" i="68"/>
  <c r="A8" i="68"/>
  <c r="D7" i="68"/>
  <c r="C7" i="68"/>
  <c r="B7" i="68"/>
  <c r="A7" i="68"/>
  <c r="D6" i="68"/>
  <c r="C6" i="68"/>
  <c r="B6" i="68"/>
  <c r="A6" i="68"/>
  <c r="D5" i="68"/>
  <c r="C5" i="68"/>
  <c r="B5" i="68"/>
  <c r="A5" i="68"/>
  <c r="D4" i="68"/>
  <c r="C4" i="68"/>
  <c r="B4" i="68"/>
  <c r="A4" i="68"/>
  <c r="D3" i="68"/>
  <c r="C3" i="68"/>
  <c r="B3" i="68"/>
  <c r="A3" i="68"/>
  <c r="A4" i="67"/>
  <c r="A5" i="67"/>
  <c r="A6" i="67"/>
  <c r="A7" i="67"/>
  <c r="A8" i="67"/>
  <c r="A9" i="67"/>
  <c r="A10" i="67"/>
  <c r="A11" i="67"/>
  <c r="A12" i="67"/>
  <c r="A13" i="67"/>
  <c r="A14" i="67"/>
  <c r="A15" i="67"/>
  <c r="A16" i="67"/>
  <c r="A17" i="67"/>
  <c r="A18" i="67"/>
  <c r="A19" i="67"/>
  <c r="A20" i="67"/>
  <c r="A21" i="67"/>
  <c r="A22" i="67"/>
  <c r="A23" i="67"/>
  <c r="A3" i="67"/>
  <c r="C23" i="67"/>
  <c r="B23" i="67"/>
  <c r="D22" i="67"/>
  <c r="C22" i="67"/>
  <c r="B22" i="67"/>
  <c r="D21" i="67"/>
  <c r="C21" i="67"/>
  <c r="B21" i="67"/>
  <c r="D20" i="67"/>
  <c r="C20" i="67"/>
  <c r="B20" i="67"/>
  <c r="D19" i="67"/>
  <c r="C19" i="67"/>
  <c r="B19" i="67"/>
  <c r="D18" i="67"/>
  <c r="C18" i="67"/>
  <c r="B18" i="67"/>
  <c r="D17" i="67"/>
  <c r="C17" i="67"/>
  <c r="B17" i="67"/>
  <c r="D16" i="67"/>
  <c r="C16" i="67"/>
  <c r="B16" i="67"/>
  <c r="D15" i="67"/>
  <c r="C15" i="67"/>
  <c r="B15" i="67"/>
  <c r="D14" i="67"/>
  <c r="C14" i="67"/>
  <c r="B14" i="67"/>
  <c r="D13" i="67"/>
  <c r="C13" i="67"/>
  <c r="B13" i="67"/>
  <c r="D12" i="67"/>
  <c r="C12" i="67"/>
  <c r="B12" i="67"/>
  <c r="D11" i="67"/>
  <c r="C11" i="67"/>
  <c r="B11" i="67"/>
  <c r="D10" i="67"/>
  <c r="C10" i="67"/>
  <c r="B10" i="67"/>
  <c r="D9" i="67"/>
  <c r="C9" i="67"/>
  <c r="B9" i="67"/>
  <c r="D8" i="67"/>
  <c r="C8" i="67"/>
  <c r="B8" i="67"/>
  <c r="D7" i="67"/>
  <c r="C7" i="67"/>
  <c r="B7" i="67"/>
  <c r="D6" i="67"/>
  <c r="C6" i="67"/>
  <c r="B6" i="67"/>
  <c r="D5" i="67"/>
  <c r="C5" i="67"/>
  <c r="B5" i="67"/>
  <c r="D4" i="67"/>
  <c r="C4" i="67"/>
  <c r="B4" i="67"/>
  <c r="D3" i="67"/>
  <c r="C3" i="67"/>
  <c r="B3" i="67"/>
  <c r="D4" i="38"/>
  <c r="D5" i="38"/>
  <c r="D6" i="38"/>
  <c r="D7" i="38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3" i="67" s="1"/>
  <c r="D3" i="38"/>
  <c r="C23" i="66"/>
  <c r="B23" i="66"/>
  <c r="D22" i="66"/>
  <c r="C22" i="66"/>
  <c r="B22" i="66"/>
  <c r="D21" i="66"/>
  <c r="C21" i="66"/>
  <c r="B21" i="66"/>
  <c r="D20" i="66"/>
  <c r="C20" i="66"/>
  <c r="B20" i="66"/>
  <c r="D19" i="66"/>
  <c r="C19" i="66"/>
  <c r="B19" i="66"/>
  <c r="D18" i="66"/>
  <c r="C18" i="66"/>
  <c r="B18" i="66"/>
  <c r="D17" i="66"/>
  <c r="C17" i="66"/>
  <c r="B17" i="66"/>
  <c r="D16" i="66"/>
  <c r="C16" i="66"/>
  <c r="B16" i="66"/>
  <c r="D15" i="66"/>
  <c r="C15" i="66"/>
  <c r="B15" i="66"/>
  <c r="D14" i="66"/>
  <c r="C14" i="66"/>
  <c r="B14" i="66"/>
  <c r="D13" i="66"/>
  <c r="C13" i="66"/>
  <c r="B13" i="66"/>
  <c r="D12" i="66"/>
  <c r="C12" i="66"/>
  <c r="B12" i="66"/>
  <c r="D11" i="66"/>
  <c r="C11" i="66"/>
  <c r="B11" i="66"/>
  <c r="D10" i="66"/>
  <c r="C10" i="66"/>
  <c r="B10" i="66"/>
  <c r="D9" i="66"/>
  <c r="C9" i="66"/>
  <c r="B9" i="66"/>
  <c r="D8" i="66"/>
  <c r="C8" i="66"/>
  <c r="B8" i="66"/>
  <c r="D7" i="66"/>
  <c r="C7" i="66"/>
  <c r="B7" i="66"/>
  <c r="D6" i="66"/>
  <c r="C6" i="66"/>
  <c r="B6" i="66"/>
  <c r="D5" i="66"/>
  <c r="C5" i="66"/>
  <c r="B5" i="66"/>
  <c r="D4" i="66"/>
  <c r="C4" i="66"/>
  <c r="B4" i="66"/>
  <c r="D3" i="66"/>
  <c r="C3" i="66"/>
  <c r="B3" i="66"/>
  <c r="D4" i="36"/>
  <c r="D5" i="36"/>
  <c r="D6" i="36"/>
  <c r="D7" i="36"/>
  <c r="D8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D23" i="36"/>
  <c r="D23" i="66" s="1"/>
  <c r="D3" i="36"/>
  <c r="D4" i="27"/>
  <c r="D5" i="27"/>
  <c r="D6" i="27"/>
  <c r="D7" i="27"/>
  <c r="D8" i="27"/>
  <c r="D9" i="27"/>
  <c r="D10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D24" i="27"/>
  <c r="D25" i="27"/>
  <c r="D26" i="27"/>
  <c r="D3" i="27"/>
  <c r="D4" i="65"/>
  <c r="D5" i="65"/>
  <c r="D6" i="65"/>
  <c r="D7" i="65"/>
  <c r="D8" i="65"/>
  <c r="D9" i="65"/>
  <c r="D10" i="65"/>
  <c r="D11" i="65"/>
  <c r="D12" i="65"/>
  <c r="D13" i="65"/>
  <c r="D14" i="65"/>
  <c r="D15" i="65"/>
  <c r="D16" i="65"/>
  <c r="D17" i="65"/>
  <c r="D18" i="65"/>
  <c r="D19" i="65"/>
  <c r="D20" i="65"/>
  <c r="D21" i="65"/>
  <c r="D22" i="65"/>
  <c r="D23" i="65"/>
  <c r="D24" i="65"/>
  <c r="D25" i="65"/>
  <c r="D26" i="65"/>
  <c r="D3" i="65"/>
  <c r="C26" i="65"/>
  <c r="B26" i="65"/>
  <c r="A26" i="65"/>
  <c r="C25" i="65"/>
  <c r="B25" i="65"/>
  <c r="A25" i="65"/>
  <c r="C24" i="65"/>
  <c r="B24" i="65"/>
  <c r="A24" i="65"/>
  <c r="C23" i="65"/>
  <c r="B23" i="65"/>
  <c r="A23" i="65"/>
  <c r="C22" i="65"/>
  <c r="B22" i="65"/>
  <c r="A22" i="65"/>
  <c r="C21" i="65"/>
  <c r="B21" i="65"/>
  <c r="A21" i="65"/>
  <c r="C20" i="65"/>
  <c r="B20" i="65"/>
  <c r="A20" i="65"/>
  <c r="C19" i="65"/>
  <c r="B19" i="65"/>
  <c r="A19" i="65"/>
  <c r="C18" i="65"/>
  <c r="B18" i="65"/>
  <c r="A18" i="65"/>
  <c r="C17" i="65"/>
  <c r="B17" i="65"/>
  <c r="A17" i="65"/>
  <c r="C16" i="65"/>
  <c r="B16" i="65"/>
  <c r="A16" i="65"/>
  <c r="C15" i="65"/>
  <c r="B15" i="65"/>
  <c r="A15" i="65"/>
  <c r="C14" i="65"/>
  <c r="B14" i="65"/>
  <c r="A14" i="65"/>
  <c r="C13" i="65"/>
  <c r="B13" i="65"/>
  <c r="A13" i="65"/>
  <c r="C12" i="65"/>
  <c r="B12" i="65"/>
  <c r="A12" i="65"/>
  <c r="C11" i="65"/>
  <c r="B11" i="65"/>
  <c r="A11" i="65"/>
  <c r="C10" i="65"/>
  <c r="B10" i="65"/>
  <c r="A10" i="65"/>
  <c r="C9" i="65"/>
  <c r="B9" i="65"/>
  <c r="A9" i="65"/>
  <c r="C8" i="65"/>
  <c r="B8" i="65"/>
  <c r="A8" i="65"/>
  <c r="C7" i="65"/>
  <c r="B7" i="65"/>
  <c r="A7" i="65"/>
  <c r="C6" i="65"/>
  <c r="B6" i="65"/>
  <c r="A6" i="65"/>
  <c r="C5" i="65"/>
  <c r="B5" i="65"/>
  <c r="A5" i="65"/>
  <c r="C4" i="65"/>
  <c r="B4" i="65"/>
  <c r="A4" i="65"/>
  <c r="C3" i="65"/>
  <c r="B3" i="65"/>
  <c r="A3" i="65"/>
  <c r="D27" i="75" l="1"/>
  <c r="D24" i="75"/>
  <c r="D23" i="75"/>
  <c r="D22" i="75"/>
  <c r="D21" i="75"/>
  <c r="D20" i="75"/>
  <c r="D19" i="75"/>
  <c r="D18" i="75"/>
  <c r="D17" i="75"/>
  <c r="D16" i="75"/>
  <c r="D15" i="75"/>
  <c r="D14" i="75"/>
  <c r="D13" i="75"/>
  <c r="D12" i="75"/>
  <c r="D11" i="75"/>
  <c r="D10" i="75"/>
  <c r="D9" i="75"/>
  <c r="D8" i="75"/>
  <c r="D7" i="75"/>
  <c r="D6" i="75"/>
  <c r="D5" i="75"/>
  <c r="D4" i="75"/>
  <c r="D3" i="75"/>
  <c r="D26" i="21"/>
  <c r="D3" i="21"/>
  <c r="D4" i="21"/>
  <c r="D5" i="21"/>
  <c r="D6" i="2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7" i="21"/>
  <c r="B28" i="21"/>
  <c r="C28" i="21"/>
  <c r="B26" i="64" s="1"/>
  <c r="C5" i="14"/>
  <c r="B5" i="14"/>
  <c r="D4" i="14"/>
  <c r="D3" i="14"/>
  <c r="D5" i="13"/>
  <c r="D4" i="13"/>
  <c r="D3" i="13"/>
  <c r="B5" i="74"/>
  <c r="C5" i="74"/>
  <c r="D5" i="74"/>
  <c r="D5" i="9"/>
  <c r="C5" i="9"/>
  <c r="B5" i="9"/>
  <c r="D5" i="73"/>
  <c r="C5" i="73"/>
  <c r="B5" i="73"/>
  <c r="D28" i="75" l="1"/>
  <c r="D5" i="14"/>
  <c r="B28" i="76" l="1"/>
  <c r="C24" i="66" l="1"/>
  <c r="B24" i="66"/>
  <c r="A24" i="66"/>
  <c r="A22" i="66"/>
  <c r="A21" i="66"/>
  <c r="A20" i="66"/>
  <c r="A19" i="66"/>
  <c r="A18" i="66"/>
  <c r="A17" i="66"/>
  <c r="A16" i="66"/>
  <c r="A15" i="66"/>
  <c r="A14" i="66"/>
  <c r="A13" i="66"/>
  <c r="A12" i="66"/>
  <c r="A11" i="66"/>
  <c r="A10" i="66"/>
  <c r="A9" i="66"/>
  <c r="A8" i="66"/>
  <c r="A7" i="66"/>
  <c r="A6" i="66"/>
  <c r="A5" i="66"/>
  <c r="A4" i="66"/>
  <c r="A3" i="66"/>
  <c r="D24" i="36" l="1"/>
  <c r="D24" i="66" s="1"/>
  <c r="D27" i="65"/>
  <c r="A27" i="65"/>
  <c r="D27" i="27"/>
  <c r="A27" i="27"/>
  <c r="B27" i="64"/>
  <c r="B8" i="64" l="1"/>
  <c r="B17" i="64"/>
  <c r="B25" i="64"/>
  <c r="D28" i="21"/>
  <c r="B4" i="64"/>
  <c r="B12" i="64"/>
  <c r="B21" i="64"/>
  <c r="B6" i="64"/>
  <c r="B10" i="64"/>
  <c r="B15" i="64"/>
  <c r="B20" i="64"/>
  <c r="B23" i="64"/>
  <c r="B14" i="64"/>
  <c r="B3" i="64"/>
  <c r="B5" i="64"/>
  <c r="B7" i="64"/>
  <c r="B9" i="64"/>
  <c r="B11" i="64"/>
  <c r="B13" i="64"/>
  <c r="B16" i="64"/>
  <c r="B19" i="64"/>
  <c r="B18" i="64"/>
  <c r="B22" i="64"/>
  <c r="B24" i="64"/>
  <c r="B28" i="64" l="1"/>
</calcChain>
</file>

<file path=xl/sharedStrings.xml><?xml version="1.0" encoding="utf-8"?>
<sst xmlns="http://schemas.openxmlformats.org/spreadsheetml/2006/main" count="785" uniqueCount="278">
  <si>
    <t>Mês</t>
  </si>
  <si>
    <t>Empresa</t>
  </si>
  <si>
    <t>Participação de Mercado (RPK)</t>
  </si>
  <si>
    <t>Outras Brasileiras</t>
  </si>
  <si>
    <t>Total</t>
  </si>
  <si>
    <t>TOTAL</t>
  </si>
  <si>
    <t>Var. %</t>
  </si>
  <si>
    <t>Voos Domésticos</t>
  </si>
  <si>
    <t>Voos Internacionais</t>
  </si>
  <si>
    <t>RPK/ASK</t>
  </si>
  <si>
    <t>10</t>
  </si>
  <si>
    <t>11</t>
  </si>
  <si>
    <t>12</t>
  </si>
  <si>
    <t>01</t>
  </si>
  <si>
    <t>02</t>
  </si>
  <si>
    <t>03</t>
  </si>
  <si>
    <t>04</t>
  </si>
  <si>
    <t>05</t>
  </si>
  <si>
    <t>06</t>
  </si>
  <si>
    <t>07</t>
  </si>
  <si>
    <t>Ano</t>
  </si>
  <si>
    <t>Tarifa Aérea Media Doméstica Real</t>
  </si>
  <si>
    <t>&gt; 0,00 e &lt; 100,00</t>
  </si>
  <si>
    <t>&gt;= 100,00 e &lt; 200,00</t>
  </si>
  <si>
    <t>&gt;= 200,00 e &lt; 300,00</t>
  </si>
  <si>
    <t>&gt;= 300,00 e &lt; 400,00</t>
  </si>
  <si>
    <t>&gt;= 400,00 e &lt; 500,00</t>
  </si>
  <si>
    <t>&gt;= 500,00 e &lt; 600,00</t>
  </si>
  <si>
    <t>&gt;= 600,00 e &lt; 700,00</t>
  </si>
  <si>
    <t>&gt;= 700,00 e &lt; 800,00</t>
  </si>
  <si>
    <t>&gt;= 800,00 e &lt; 900,00</t>
  </si>
  <si>
    <t>&gt;= 900,00 e &lt; 1.000,00</t>
  </si>
  <si>
    <t>&gt;= 1.000,00 e &lt; 1.100,00</t>
  </si>
  <si>
    <t>&gt;= 1.100,00 e &lt; 1.200,00</t>
  </si>
  <si>
    <t>&gt;= 1.200,00 e &lt; 1.300,00</t>
  </si>
  <si>
    <t>&gt;= 1.300,00 e &lt; 1.400,00</t>
  </si>
  <si>
    <t>&gt;= 1.400,00 e &lt; 1.500,00</t>
  </si>
  <si>
    <t>&gt;= 1.500,00</t>
  </si>
  <si>
    <t>Percentual de Assentos Comercializados</t>
  </si>
  <si>
    <t>&gt; 0,00 e &lt; 0,10</t>
  </si>
  <si>
    <t>&gt;= 0,10 e &lt; 0,20</t>
  </si>
  <si>
    <t>&gt;= 0,20 e &lt; 0,30</t>
  </si>
  <si>
    <t>&gt;= 0,30 e &lt; 0,40</t>
  </si>
  <si>
    <t>&gt;= 0,40 e &lt; 0,50</t>
  </si>
  <si>
    <t>&gt;= 0,50 e &lt; 0,60</t>
  </si>
  <si>
    <t>&gt;= 0,60 e &lt; 0,70</t>
  </si>
  <si>
    <t>&gt;= 0,70 e &lt; 0,80</t>
  </si>
  <si>
    <t>&gt;= 0,80 e &lt; 0,90</t>
  </si>
  <si>
    <t>&gt;= 0,90 e &lt; 1,00</t>
  </si>
  <si>
    <t>&gt;= 1,00 e &lt;1,10</t>
  </si>
  <si>
    <t>&gt;= 1,10 e &lt; 1,20</t>
  </si>
  <si>
    <t>&gt;= 1,20 e &lt; 1,30</t>
  </si>
  <si>
    <t>&gt;= 1,30 e &lt; 1,40</t>
  </si>
  <si>
    <t>&gt; = 1,40 e &lt; 1,50</t>
  </si>
  <si>
    <t>&gt;= 1,50</t>
  </si>
  <si>
    <t>Participação de Mercado (Passageiros)</t>
  </si>
  <si>
    <t>Período Olimpíadas</t>
  </si>
  <si>
    <t>Gol</t>
  </si>
  <si>
    <t>Tam</t>
  </si>
  <si>
    <t>Azul</t>
  </si>
  <si>
    <t>Avianca</t>
  </si>
  <si>
    <t>Air France</t>
  </si>
  <si>
    <t>Latam Airlines Brasil</t>
  </si>
  <si>
    <t>Emirates</t>
  </si>
  <si>
    <t>American Airlines</t>
  </si>
  <si>
    <t>British Airways</t>
  </si>
  <si>
    <t>Iberia</t>
  </si>
  <si>
    <t>United Air Lines</t>
  </si>
  <si>
    <t>Alitalia</t>
  </si>
  <si>
    <t>Air Canada</t>
  </si>
  <si>
    <t>Delta Airlines</t>
  </si>
  <si>
    <t>Aerolineas Argentinas</t>
  </si>
  <si>
    <t>Edelweiss Air</t>
  </si>
  <si>
    <t>Condor</t>
  </si>
  <si>
    <t>Taca Peru</t>
  </si>
  <si>
    <t>Outras empresas</t>
  </si>
  <si>
    <t>Latam</t>
  </si>
  <si>
    <t>Aeroporto</t>
  </si>
  <si>
    <t>Outros Aeroportos</t>
  </si>
  <si>
    <t>São Paulo - Congonhas</t>
  </si>
  <si>
    <t>São Paulo - Guarulhos</t>
  </si>
  <si>
    <t>Brasília</t>
  </si>
  <si>
    <t>Campinas</t>
  </si>
  <si>
    <t>Belo Horizonte - Confins</t>
  </si>
  <si>
    <t>Porto Alegre</t>
  </si>
  <si>
    <t>Vitória</t>
  </si>
  <si>
    <t>Salvador</t>
  </si>
  <si>
    <t>Curitiba</t>
  </si>
  <si>
    <t>Recife</t>
  </si>
  <si>
    <t>Fortaleza</t>
  </si>
  <si>
    <t>Florianópolis</t>
  </si>
  <si>
    <t>Foz Do Iguaçu</t>
  </si>
  <si>
    <t>Natal</t>
  </si>
  <si>
    <t>Belém</t>
  </si>
  <si>
    <t>Goiânia</t>
  </si>
  <si>
    <t>João Pessoa</t>
  </si>
  <si>
    <t>Navegantes</t>
  </si>
  <si>
    <t>Maceió</t>
  </si>
  <si>
    <t>Manaus</t>
  </si>
  <si>
    <t>Ribeirão Preto</t>
  </si>
  <si>
    <t>Aracaju</t>
  </si>
  <si>
    <t>São Luís</t>
  </si>
  <si>
    <t>Todos</t>
  </si>
  <si>
    <t>Lima</t>
  </si>
  <si>
    <t>Cordoba</t>
  </si>
  <si>
    <t>2015</t>
  </si>
  <si>
    <t>2016</t>
  </si>
  <si>
    <t>Estados Unidos</t>
  </si>
  <si>
    <t>Argentina</t>
  </si>
  <si>
    <t>Chile</t>
  </si>
  <si>
    <t>Portugal</t>
  </si>
  <si>
    <t>França</t>
  </si>
  <si>
    <t>Espanha</t>
  </si>
  <si>
    <t>Holanda</t>
  </si>
  <si>
    <t>Reino Unido</t>
  </si>
  <si>
    <t>Panamá</t>
  </si>
  <si>
    <t>Emirados Árabes Unidos</t>
  </si>
  <si>
    <t>Itália</t>
  </si>
  <si>
    <t>Uruguai</t>
  </si>
  <si>
    <t>Colômbia</t>
  </si>
  <si>
    <t>Peru</t>
  </si>
  <si>
    <t>Canadá</t>
  </si>
  <si>
    <t>Suíça</t>
  </si>
  <si>
    <t>Alemanha</t>
  </si>
  <si>
    <t>Angola</t>
  </si>
  <si>
    <t>Rússia</t>
  </si>
  <si>
    <t>País</t>
  </si>
  <si>
    <t>Origem e destino em outras cidades</t>
  </si>
  <si>
    <t>Origem ou destino na Cidade-Sede</t>
  </si>
  <si>
    <t>Acumulado 12 meses</t>
  </si>
  <si>
    <t>Transportes Aereos Portugueses</t>
  </si>
  <si>
    <t>Lufthansa</t>
  </si>
  <si>
    <t>Klm</t>
  </si>
  <si>
    <t>Copa – Compañia Panameña De Aviacion</t>
  </si>
  <si>
    <t>Demais Empresas</t>
  </si>
  <si>
    <t>Demais Aeroportos</t>
  </si>
  <si>
    <t>Total Geral</t>
  </si>
  <si>
    <t>Período Olimpíadas - 2016</t>
  </si>
  <si>
    <t>Período Olimpíadas - 2015</t>
  </si>
  <si>
    <t/>
  </si>
  <si>
    <t>Mercado</t>
  </si>
  <si>
    <t>Var. % no número de voos</t>
  </si>
  <si>
    <t>acumulado 12 meses</t>
  </si>
  <si>
    <t>Campos Dos Goytacazes</t>
  </si>
  <si>
    <t>Teresina</t>
  </si>
  <si>
    <t>Paraguai</t>
  </si>
  <si>
    <t>Turquia</t>
  </si>
  <si>
    <t>Equador</t>
  </si>
  <si>
    <t>Outros Países</t>
  </si>
  <si>
    <t>Belo Horizonte - Pampulha</t>
  </si>
  <si>
    <t>Participação de Mercado (Passageiros Pagos)</t>
  </si>
  <si>
    <t>Variação do ASK total em relação ao mesmo período do ano anterior – ago/15 a ago/16</t>
  </si>
  <si>
    <t>Variação do ASK doméstico em relação ao mesmo período do ano anterior – ago/15 a ago/16</t>
  </si>
  <si>
    <t>Variação do ASK internacional em relação ao mesmo período do ano anterior – ago/15 a ago/16</t>
  </si>
  <si>
    <t>Variação do RPK total em relação ao mesmo período do ano anterior – ago/15 a ago/16</t>
  </si>
  <si>
    <t>Variação do RPK doméstico em relação ao mesmo período do ano anterior – ago/15 a ago/16</t>
  </si>
  <si>
    <t>Participação das quatros principais empresas no Mercado Doméstico em termos de RPK com origem ou destino na cidade do Rio de Janeiro – Período Olimpíadas, 2016</t>
  </si>
  <si>
    <t>Variação do RPK internacional em relação ao mesmo período do ano anterior – ago/15 a ago/16</t>
  </si>
  <si>
    <t>Participação das 20 principais empresas no Mercado Internacional em termos de RPK com origem ou destino na cidade do Rio de Janeiro – Período Olimpíadas, 2016</t>
  </si>
  <si>
    <t>Aproveitamento das aeronaves doméstico (RPK/ASK) – Período Olimpíadas 2015 e 2016</t>
  </si>
  <si>
    <t>Aproveitamento (RPK/ASK) das aeronaves, mercados doméstico e internacional – 2015 e 2016</t>
  </si>
  <si>
    <t>Aproveitamento das aeronaves (RPK/ASK) das principais empresas no Mercado Doméstico em voos com origem ou destino na cidade do Rio de Janeiro – Período Olimpíadas, 2015 e 2016</t>
  </si>
  <si>
    <t>Aproveitamento das aeronaves internacional (RPK/ASK) – Período Olimpíadas 2015 e 2016</t>
  </si>
  <si>
    <t>Aproveitamento (RPK/ASK) das principais empresas no Mercado Internacional em voos com origem ou destino na cidade do Rio de Janeiro – Período Olimpíadas, 2015 e 2016</t>
  </si>
  <si>
    <t>Total de Voos realizados no período das Olimpíadas com origem ou destino na cidade do Rio de Janeiro – 2015 e 2016</t>
  </si>
  <si>
    <t>Variação no número de voos domésticos com origem ou destino na cidade do Rio de Janeiro em relação ao mesmo período do ano anterior – ago/15 a ago/16</t>
  </si>
  <si>
    <t>Variação no número de voos internacionais com origem ou destino na cidade do Rio de Janeiro em relação ao mesmo período do ano anterior – ago/15 a ago/16</t>
  </si>
  <si>
    <t>Total de passageiros pagos transportados no período das Olimpíadas em voos com origem ou destino na cidade do Rio de Janeiro – 2015 e 2016</t>
  </si>
  <si>
    <t>Variação no número de passageiros domésticos Olimpíadas em voos com origem ou destino na cidade do Rio de Janeiro em relação ao mesmo período do ano anterior – ago/15 a ago/16</t>
  </si>
  <si>
    <t>Participação das quatros principais empresas no Mercado Doméstico em termos de Passageiros Pagos Transportados Olimpíadas em voos com origem ou destino na cidade do Rio de Janeiro – Período Olimpíadas, 2016</t>
  </si>
  <si>
    <t>Variação no número de passageiros internacionais Olimpíadas em voos com origem ou destino na cidade do Rio de Janeiro com relação ao mesmo período do ano anterior – ago/15 a ago/16</t>
  </si>
  <si>
    <t>Participação das 20 principais empresas no Mercado Internacional em termos de Passageiros Pagos Transportados Olimpíadas em voos com origem ou destino na cidade do Rio de Janeiro – Período Olimpíadas, 2016</t>
  </si>
  <si>
    <t>Quantidade de voos domésticos de/para a cidade do Rio de Janeiro por aeroporto de origem/destino – período Olimpíadas, 2015 e 2016</t>
  </si>
  <si>
    <t>Variação na quantidade de voos domésticos de/para a cidade do Rio de Janeiro por aeroporto de origem/destino – período Olimpíadas, 2016 x 2015</t>
  </si>
  <si>
    <t>Participação na quantidade de voos domésticos de/para a cidade do Rio de Janeiro por aeroporto de origem/destino – período Olimpíadas, 2016</t>
  </si>
  <si>
    <t>Quantidade de passageiros domésticos transportados de/para a cidade do Rio de Janeiro por aeroporto de origem/destino – período Olimpíadas, 2015 e 2016</t>
  </si>
  <si>
    <t>Variação na quantidade de passageiros domésticos transportados de/para a cidade do Rio de Janeiro por aeroporto de origem/destino – período Olimpíadas, 2016 x 2015</t>
  </si>
  <si>
    <t>Participação na quantidade de passageiros domésticos transportados de/para a cidade do Rio de Janeiro por aeroporto de origem/destino – período Olimpíadas, 2016</t>
  </si>
  <si>
    <t>Aproveitamento (RPK/ASK) nos voos domésticos de/para a cidade do Rio de Janeiro por aeroporto de origem/destino – período Olimpíadas, 2016</t>
  </si>
  <si>
    <t>Variação percentual do aproveitamento (RPK/ASK) nos voos domésticos de/para a cidade do Rio de Janeiro por aeroporto de origem/destino – período Olimpíadas, 2016 x 2015</t>
  </si>
  <si>
    <t>Quantidade de passageiros internacionais de/para a cidade do Rio de Janeiro por aeroporto de origem/destino – período Olimpíadas, 2015 e 2016</t>
  </si>
  <si>
    <t>Variação na quantidade de passageiros internacionais de/para a cidade do Rio de Janeiro por aeroporto de origem/destino – período Olimpíadas, 2016 x 2015</t>
  </si>
  <si>
    <t>Número de voos internacionais de ou para a cidade do Rio de Janeiro por país de origem/destino – período Olimpíadas, 2015 e 2016</t>
  </si>
  <si>
    <t>Variação no número de voos internacionais de ou para a cidade do Rio de Janeiro por país de origem/destino – período Olimpíadas 2016 x 2015</t>
  </si>
  <si>
    <t>Aproveitamento (RPK/ASK) em voos internacionais de ou para a cidade do Rio de Janeiro por país de origem/destino – período Olimpíadas 2016</t>
  </si>
  <si>
    <t>Variação percentual do aproveitamento (RPK/ASK) em voos internacionais de ou para a cidade do Rio de Janeiro por país de origem/destino – período Olimpíadas, 2016 x 2015</t>
  </si>
  <si>
    <t>08</t>
  </si>
  <si>
    <t>09</t>
  </si>
  <si>
    <t>Tarifa Aérea Doméstica Média vendida para os Jogos Olímpicos Rio 2016 – vendas de agosto/2015 a agosto/2016</t>
  </si>
  <si>
    <t>* Valores expressos em termos reais, atualizados pelo IPCA até agosto/2016</t>
  </si>
  <si>
    <t>*Bilhetes com origem ou destino na cidade do Rio de Janeiro</t>
  </si>
  <si>
    <t>Evolução da distância média entre a origem e o destino do passageiro para os Jogos Olímpicos Rio 2016 – vendas de agosto/2015 a agosto/2016</t>
  </si>
  <si>
    <t>Distância média (km)</t>
  </si>
  <si>
    <t>929 km</t>
  </si>
  <si>
    <t>Intervalo de Tarifa Aérea Doméstica</t>
  </si>
  <si>
    <t>Distribuição dos assentos vendidos para os Jogos Olímpicos Rio 2016 por intervalo de tarifa aérea doméstica – vendas de agosto/2015 a agosto/2016</t>
  </si>
  <si>
    <t>Yield Tarifa Aérea Doméstico Médio vendido para os Jogos Olímpicos Rio 2016 – vendas de agosto/2015 a agosto/2016</t>
  </si>
  <si>
    <t>Yield Tarifa Aérea Medio Doméstica Real</t>
  </si>
  <si>
    <t>Distribuição dos assentos vendidos para os Jogos Olímpicos Rio 2016 por intervalo de Yield Tarifa Aérea Doméstico – vendas de agosto/2015 a agosto/2016</t>
  </si>
  <si>
    <t>Intervalo de Yield Tarifa Aérea Doméstica</t>
  </si>
  <si>
    <t>Proporção de assentos domésticos vendidos para os Jogos Olímpicos Rio 2016 por mês de venda – vendas de agosto/2015 a agosto/2016</t>
  </si>
  <si>
    <t>Assentos comercializados (milhares)</t>
  </si>
  <si>
    <t>Centro-Oeste</t>
  </si>
  <si>
    <t>Nordeste</t>
  </si>
  <si>
    <t>Norte</t>
  </si>
  <si>
    <t>Sudeste</t>
  </si>
  <si>
    <t>Sul</t>
  </si>
  <si>
    <t>Distância direta média vendida de/para a cidade do Rio de Janeiro por região de origem/destino para os Jogos Olímpicos Rio 2016 – vendas de agosto/2015 a agosto/2016</t>
  </si>
  <si>
    <t>Região de origem/destino</t>
  </si>
  <si>
    <t>Distância direta média</t>
  </si>
  <si>
    <t>Yield Tarifa Aérea Doméstico Médio vendido de/para a cidade do Rio de Janeiro por região de origem/destino para os Jogos Olímpicos Rio 2016 – vendas de agosto/2015 a agosto/2016</t>
  </si>
  <si>
    <t>Yield Tarifa Aéreas Médio</t>
  </si>
  <si>
    <t>Tarifa Aérea Doméstica Média vendida de/para a cidade do Rio de Janeiro por região de origem/destino para os Jogos Olímpicos Rio 2016 – vendas de agosto/2015 a agosto/2016</t>
  </si>
  <si>
    <t>Proporção dos assentos domésticos vendidos de/para a cidade do Rio de Janeiro por região de origem/destino para os Jogos Olímpicos Rio 2016 – vendas de agosto/2015 a agosto/2016</t>
  </si>
  <si>
    <t>Percentual dos assentos comercializados</t>
  </si>
  <si>
    <t>Tarifa Aérea Média</t>
  </si>
  <si>
    <t>UF de origem/destino</t>
  </si>
  <si>
    <t>CENTRO-OESTE</t>
  </si>
  <si>
    <t>DF</t>
  </si>
  <si>
    <t>GO</t>
  </si>
  <si>
    <t>MS</t>
  </si>
  <si>
    <t>MT</t>
  </si>
  <si>
    <t>NORDESTE</t>
  </si>
  <si>
    <t>BA</t>
  </si>
  <si>
    <t>PE</t>
  </si>
  <si>
    <t>CE</t>
  </si>
  <si>
    <t>PB</t>
  </si>
  <si>
    <t>RN</t>
  </si>
  <si>
    <t>SE</t>
  </si>
  <si>
    <t>MA</t>
  </si>
  <si>
    <t>AL</t>
  </si>
  <si>
    <t>PI</t>
  </si>
  <si>
    <t>NORTE</t>
  </si>
  <si>
    <t>PA</t>
  </si>
  <si>
    <t>AM</t>
  </si>
  <si>
    <t>TO</t>
  </si>
  <si>
    <t>AP</t>
  </si>
  <si>
    <t>RO</t>
  </si>
  <si>
    <t>RR</t>
  </si>
  <si>
    <t>AC</t>
  </si>
  <si>
    <t>SUDESTE</t>
  </si>
  <si>
    <t>SP</t>
  </si>
  <si>
    <t>MG</t>
  </si>
  <si>
    <t>ES</t>
  </si>
  <si>
    <t>RJ</t>
  </si>
  <si>
    <t>SUL</t>
  </si>
  <si>
    <t>PR</t>
  </si>
  <si>
    <t>RS</t>
  </si>
  <si>
    <t>SC</t>
  </si>
  <si>
    <t>Proporção dos assentos domésticos vendidos de/para a cidade do Rio de Janeiro por UF de origem/destino para os Jogos Olímpicos Rio 2016 – vendas de agosto/2015 a agosto/2016</t>
  </si>
  <si>
    <t>Percentual dos bilhetes comercializados</t>
  </si>
  <si>
    <t>Tarifa Real Olimpíadas</t>
  </si>
  <si>
    <t>Tarifa Real Copa</t>
  </si>
  <si>
    <t>Tarifa Aérea Doméstica Média por antecedência da venda – Jogos Olímpicos Rio 2016 x Copa do Mundo 2014</t>
  </si>
  <si>
    <t>8 meses</t>
  </si>
  <si>
    <t>7 meses</t>
  </si>
  <si>
    <t>6 meses</t>
  </si>
  <si>
    <t>5 meses</t>
  </si>
  <si>
    <t>4 meses</t>
  </si>
  <si>
    <t>3 meses</t>
  </si>
  <si>
    <t>2 meses</t>
  </si>
  <si>
    <t>1 mês</t>
  </si>
  <si>
    <t>mês do evento</t>
  </si>
  <si>
    <t>Antecedência da compra</t>
  </si>
  <si>
    <t>Percentual de assentos comercializados por antecedência da venda – Jogos Olímpicos Rio 2016 x Copa do Mundo 2014</t>
  </si>
  <si>
    <t>Olimpíadas</t>
  </si>
  <si>
    <t>Copa</t>
  </si>
  <si>
    <t>Distância Média</t>
  </si>
  <si>
    <t>Tarifa Média Real</t>
  </si>
  <si>
    <t>Yield Tarifa Médio Real</t>
  </si>
  <si>
    <t>Yield Tarifa Aérea Doméstico Médio – Jogos Olímpicos 2016 x Copa do Mundo 2014</t>
  </si>
  <si>
    <t>Tarifa Aérea Doméstica média e Distância média dos assentos comercializados com até 8 meses de antecedência para o evento – Jogos Olímpicos Rio 2016 x Copa do Mundo 2014</t>
  </si>
  <si>
    <t>JMJ</t>
  </si>
  <si>
    <t>2016 - 1º sem.</t>
  </si>
  <si>
    <t>2016 - 1º sem. (RJ)</t>
  </si>
  <si>
    <t>Tarifa Aérea Doméstica Média Real – comparação entre períodos</t>
  </si>
  <si>
    <t>Yield Tarifa Aérea Doméstica Médio – comparação entre períodos</t>
  </si>
  <si>
    <t>Yield Tarifa Aérea Médio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</si>
</sst>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(&quot;R$ &quot;* #,##0.00_);_(&quot;R$ &quot;* \(#,##0.00\);_(&quot;R$ &quot;* &quot;-&quot;??_);_(@_)"/>
    <numFmt numFmtId="43" formatCode="_(* #,##0.00_);_(* \(#,##0.00\);_(* &quot;-&quot;??_);_(@_)"/>
    <numFmt numFmtId="164" formatCode="0.0%"/>
    <numFmt numFmtId="165" formatCode="0.0"/>
    <numFmt numFmtId="166" formatCode="_(* #,##0_);_(* \(#,##0\);_(* &quot;-&quot;??_);_(@_)"/>
    <numFmt numFmtId="167" formatCode="&quot;R$ &quot;#,##0.00"/>
    <numFmt numFmtId="168" formatCode="0.00000"/>
    <numFmt numFmtId="169" formatCode="&quot;R$ &quot;#,##0.0000"/>
    <numFmt numFmtId="170" formatCode="&quot;R$ &quot;#,##0.00000"/>
    <numFmt numFmtId="171" formatCode="#,###\ &quot; km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9">
    <xf numFmtId="0" fontId="0" fillId="0" borderId="0" xfId="0"/>
    <xf numFmtId="1" fontId="2" fillId="2" borderId="0" xfId="0" applyNumberFormat="1" applyFont="1" applyFill="1"/>
    <xf numFmtId="164" fontId="0" fillId="0" borderId="0" xfId="1" applyNumberFormat="1" applyFont="1"/>
    <xf numFmtId="10" fontId="3" fillId="0" borderId="1" xfId="0" applyNumberFormat="1" applyFont="1" applyBorder="1"/>
    <xf numFmtId="17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" fontId="2" fillId="2" borderId="0" xfId="0" applyNumberFormat="1" applyFont="1" applyFill="1" applyAlignment="1">
      <alignment horizontal="right"/>
    </xf>
    <xf numFmtId="164" fontId="3" fillId="0" borderId="1" xfId="0" applyNumberFormat="1" applyFont="1" applyBorder="1"/>
    <xf numFmtId="9" fontId="3" fillId="0" borderId="1" xfId="0" applyNumberFormat="1" applyFont="1" applyBorder="1"/>
    <xf numFmtId="3" fontId="0" fillId="0" borderId="0" xfId="1" applyNumberFormat="1" applyFont="1"/>
    <xf numFmtId="3" fontId="3" fillId="0" borderId="1" xfId="0" applyNumberFormat="1" applyFont="1" applyBorder="1"/>
    <xf numFmtId="3" fontId="0" fillId="0" borderId="0" xfId="0" applyNumberFormat="1"/>
    <xf numFmtId="164" fontId="3" fillId="0" borderId="1" xfId="1" applyNumberFormat="1" applyFont="1" applyBorder="1"/>
    <xf numFmtId="0" fontId="4" fillId="0" borderId="0" xfId="0" applyFont="1"/>
    <xf numFmtId="0" fontId="2" fillId="4" borderId="0" xfId="0" applyFont="1" applyFill="1"/>
    <xf numFmtId="165" fontId="2" fillId="4" borderId="0" xfId="0" applyNumberFormat="1" applyFont="1" applyFill="1"/>
    <xf numFmtId="0" fontId="2" fillId="4" borderId="3" xfId="0" applyFont="1" applyFill="1" applyBorder="1"/>
    <xf numFmtId="0" fontId="2" fillId="4" borderId="0" xfId="0" applyFont="1" applyFill="1" applyAlignment="1">
      <alignment horizontal="right"/>
    </xf>
    <xf numFmtId="165" fontId="2" fillId="4" borderId="0" xfId="0" applyNumberFormat="1" applyFont="1" applyFill="1" applyAlignment="1">
      <alignment horizontal="right"/>
    </xf>
    <xf numFmtId="0" fontId="0" fillId="0" borderId="4" xfId="0" applyBorder="1"/>
    <xf numFmtId="2" fontId="0" fillId="0" borderId="5" xfId="0" applyNumberFormat="1" applyBorder="1"/>
    <xf numFmtId="0" fontId="0" fillId="0" borderId="6" xfId="0" applyBorder="1"/>
    <xf numFmtId="2" fontId="0" fillId="0" borderId="7" xfId="0" applyNumberFormat="1" applyBorder="1"/>
    <xf numFmtId="0" fontId="0" fillId="0" borderId="8" xfId="0" applyBorder="1"/>
    <xf numFmtId="2" fontId="0" fillId="0" borderId="9" xfId="0" applyNumberFormat="1" applyBorder="1"/>
    <xf numFmtId="10" fontId="0" fillId="0" borderId="0" xfId="0" applyNumberFormat="1"/>
    <xf numFmtId="164" fontId="0" fillId="0" borderId="0" xfId="1" applyNumberFormat="1" applyFont="1" applyAlignment="1">
      <alignment horizontal="right"/>
    </xf>
    <xf numFmtId="166" fontId="0" fillId="0" borderId="0" xfId="2" applyNumberFormat="1" applyFont="1"/>
    <xf numFmtId="166" fontId="3" fillId="0" borderId="1" xfId="2" applyNumberFormat="1" applyFont="1" applyBorder="1"/>
    <xf numFmtId="9" fontId="3" fillId="0" borderId="1" xfId="1" applyFont="1" applyBorder="1"/>
    <xf numFmtId="9" fontId="0" fillId="0" borderId="0" xfId="1" applyFont="1"/>
    <xf numFmtId="164" fontId="0" fillId="0" borderId="0" xfId="0" applyNumberFormat="1"/>
    <xf numFmtId="9" fontId="3" fillId="0" borderId="1" xfId="1" applyNumberFormat="1" applyFont="1" applyBorder="1"/>
    <xf numFmtId="1" fontId="2" fillId="2" borderId="0" xfId="0" quotePrefix="1" applyNumberFormat="1" applyFont="1" applyFill="1" applyAlignment="1">
      <alignment horizontal="right"/>
    </xf>
    <xf numFmtId="17" fontId="3" fillId="0" borderId="0" xfId="0" applyNumberFormat="1" applyFont="1" applyAlignment="1">
      <alignment horizontal="left"/>
    </xf>
    <xf numFmtId="164" fontId="3" fillId="0" borderId="0" xfId="1" applyNumberFormat="1" applyFont="1"/>
    <xf numFmtId="17" fontId="0" fillId="0" borderId="0" xfId="0" applyNumberFormat="1" applyFont="1" applyAlignment="1">
      <alignment horizontal="left"/>
    </xf>
    <xf numFmtId="1" fontId="2" fillId="2" borderId="0" xfId="0" applyNumberFormat="1" applyFont="1" applyFill="1" applyAlignment="1">
      <alignment horizontal="left"/>
    </xf>
    <xf numFmtId="166" fontId="0" fillId="0" borderId="0" xfId="2" applyNumberFormat="1" applyFont="1" applyAlignment="1">
      <alignment horizontal="left"/>
    </xf>
    <xf numFmtId="166" fontId="3" fillId="0" borderId="1" xfId="2" applyNumberFormat="1" applyFont="1" applyBorder="1" applyAlignment="1">
      <alignment horizontal="left"/>
    </xf>
    <xf numFmtId="0" fontId="0" fillId="0" borderId="0" xfId="0" quotePrefix="1"/>
    <xf numFmtId="165" fontId="0" fillId="0" borderId="2" xfId="0" quotePrefix="1" applyNumberFormat="1" applyBorder="1"/>
    <xf numFmtId="165" fontId="0" fillId="0" borderId="0" xfId="0" quotePrefix="1" applyNumberFormat="1" applyBorder="1"/>
    <xf numFmtId="165" fontId="0" fillId="0" borderId="10" xfId="0" quotePrefix="1" applyNumberFormat="1" applyBorder="1"/>
    <xf numFmtId="0" fontId="3" fillId="0" borderId="11" xfId="0" applyFont="1" applyBorder="1"/>
    <xf numFmtId="0" fontId="3" fillId="0" borderId="12" xfId="0" applyFont="1" applyBorder="1"/>
    <xf numFmtId="167" fontId="3" fillId="0" borderId="13" xfId="3" applyNumberFormat="1" applyFont="1" applyFill="1" applyBorder="1"/>
    <xf numFmtId="1" fontId="0" fillId="0" borderId="5" xfId="0" applyNumberFormat="1" applyBorder="1"/>
    <xf numFmtId="1" fontId="0" fillId="0" borderId="7" xfId="0" applyNumberFormat="1" applyBorder="1"/>
    <xf numFmtId="1" fontId="0" fillId="0" borderId="9" xfId="0" applyNumberFormat="1" applyBorder="1"/>
    <xf numFmtId="167" fontId="3" fillId="0" borderId="13" xfId="3" applyNumberFormat="1" applyFont="1" applyFill="1" applyBorder="1" applyAlignment="1">
      <alignment horizontal="right"/>
    </xf>
    <xf numFmtId="168" fontId="0" fillId="0" borderId="5" xfId="0" applyNumberFormat="1" applyBorder="1"/>
    <xf numFmtId="168" fontId="0" fillId="0" borderId="7" xfId="0" applyNumberFormat="1" applyBorder="1"/>
    <xf numFmtId="168" fontId="0" fillId="0" borderId="9" xfId="0" applyNumberFormat="1" applyBorder="1"/>
    <xf numFmtId="170" fontId="3" fillId="0" borderId="13" xfId="3" applyNumberFormat="1" applyFont="1" applyFill="1" applyBorder="1"/>
    <xf numFmtId="3" fontId="3" fillId="0" borderId="13" xfId="3" applyNumberFormat="1" applyFont="1" applyFill="1" applyBorder="1"/>
    <xf numFmtId="164" fontId="0" fillId="0" borderId="5" xfId="1" applyNumberFormat="1" applyFont="1" applyBorder="1"/>
    <xf numFmtId="164" fontId="0" fillId="0" borderId="7" xfId="1" applyNumberFormat="1" applyFont="1" applyBorder="1"/>
    <xf numFmtId="164" fontId="0" fillId="0" borderId="9" xfId="1" applyNumberFormat="1" applyFont="1" applyBorder="1"/>
    <xf numFmtId="171" fontId="6" fillId="0" borderId="5" xfId="2" applyNumberFormat="1" applyFont="1" applyFill="1" applyBorder="1" applyAlignment="1">
      <alignment horizontal="right" wrapText="1"/>
    </xf>
    <xf numFmtId="171" fontId="6" fillId="0" borderId="7" xfId="2" applyNumberFormat="1" applyFont="1" applyFill="1" applyBorder="1" applyAlignment="1">
      <alignment horizontal="right" wrapText="1"/>
    </xf>
    <xf numFmtId="171" fontId="6" fillId="0" borderId="9" xfId="2" applyNumberFormat="1" applyFont="1" applyFill="1" applyBorder="1" applyAlignment="1">
      <alignment horizontal="right" wrapText="1"/>
    </xf>
    <xf numFmtId="0" fontId="3" fillId="0" borderId="11" xfId="0" applyFont="1" applyFill="1" applyBorder="1"/>
    <xf numFmtId="171" fontId="7" fillId="0" borderId="9" xfId="2" applyNumberFormat="1" applyFont="1" applyFill="1" applyBorder="1" applyAlignment="1">
      <alignment horizontal="right" wrapText="1"/>
    </xf>
    <xf numFmtId="171" fontId="5" fillId="0" borderId="0" xfId="0" applyNumberFormat="1" applyFont="1"/>
    <xf numFmtId="167" fontId="6" fillId="0" borderId="5" xfId="2" applyNumberFormat="1" applyFont="1" applyFill="1" applyBorder="1" applyAlignment="1">
      <alignment horizontal="right" wrapText="1"/>
    </xf>
    <xf numFmtId="167" fontId="6" fillId="0" borderId="7" xfId="2" applyNumberFormat="1" applyFont="1" applyFill="1" applyBorder="1" applyAlignment="1">
      <alignment horizontal="right" wrapText="1"/>
    </xf>
    <xf numFmtId="167" fontId="6" fillId="0" borderId="9" xfId="2" applyNumberFormat="1" applyFont="1" applyFill="1" applyBorder="1" applyAlignment="1">
      <alignment horizontal="right" wrapText="1"/>
    </xf>
    <xf numFmtId="167" fontId="7" fillId="0" borderId="9" xfId="2" applyNumberFormat="1" applyFont="1" applyFill="1" applyBorder="1" applyAlignment="1">
      <alignment horizontal="right" wrapText="1"/>
    </xf>
    <xf numFmtId="169" fontId="6" fillId="0" borderId="5" xfId="2" applyNumberFormat="1" applyFont="1" applyFill="1" applyBorder="1" applyAlignment="1">
      <alignment horizontal="right" wrapText="1"/>
    </xf>
    <xf numFmtId="169" fontId="6" fillId="0" borderId="7" xfId="2" applyNumberFormat="1" applyFont="1" applyFill="1" applyBorder="1" applyAlignment="1">
      <alignment horizontal="right" wrapText="1"/>
    </xf>
    <xf numFmtId="169" fontId="6" fillId="0" borderId="9" xfId="2" applyNumberFormat="1" applyFont="1" applyFill="1" applyBorder="1" applyAlignment="1">
      <alignment horizontal="right" wrapText="1"/>
    </xf>
    <xf numFmtId="169" fontId="7" fillId="0" borderId="9" xfId="2" applyNumberFormat="1" applyFont="1" applyFill="1" applyBorder="1" applyAlignment="1">
      <alignment horizontal="right" wrapText="1"/>
    </xf>
    <xf numFmtId="167" fontId="5" fillId="0" borderId="0" xfId="0" applyNumberFormat="1" applyFont="1"/>
    <xf numFmtId="169" fontId="5" fillId="0" borderId="0" xfId="0" applyNumberFormat="1" applyFont="1"/>
    <xf numFmtId="169" fontId="0" fillId="0" borderId="0" xfId="0" applyNumberFormat="1"/>
    <xf numFmtId="9" fontId="6" fillId="0" borderId="5" xfId="1" applyFont="1" applyFill="1" applyBorder="1" applyAlignment="1">
      <alignment horizontal="right" wrapText="1"/>
    </xf>
    <xf numFmtId="9" fontId="6" fillId="0" borderId="7" xfId="1" applyFont="1" applyFill="1" applyBorder="1" applyAlignment="1">
      <alignment horizontal="right" wrapText="1"/>
    </xf>
    <xf numFmtId="164" fontId="6" fillId="0" borderId="5" xfId="1" applyNumberFormat="1" applyFont="1" applyFill="1" applyBorder="1" applyAlignment="1">
      <alignment horizontal="right" wrapText="1"/>
    </xf>
    <xf numFmtId="164" fontId="6" fillId="0" borderId="7" xfId="1" applyNumberFormat="1" applyFont="1" applyFill="1" applyBorder="1" applyAlignment="1">
      <alignment horizontal="right" wrapText="1"/>
    </xf>
    <xf numFmtId="164" fontId="6" fillId="0" borderId="9" xfId="1" applyNumberFormat="1" applyFont="1" applyFill="1" applyBorder="1" applyAlignment="1">
      <alignment horizontal="right" wrapText="1"/>
    </xf>
    <xf numFmtId="0" fontId="0" fillId="0" borderId="7" xfId="0" applyBorder="1"/>
    <xf numFmtId="0" fontId="0" fillId="0" borderId="9" xfId="0" applyBorder="1"/>
    <xf numFmtId="0" fontId="0" fillId="0" borderId="5" xfId="0" applyBorder="1"/>
    <xf numFmtId="0" fontId="3" fillId="0" borderId="7" xfId="0" applyFont="1" applyFill="1" applyBorder="1"/>
    <xf numFmtId="9" fontId="1" fillId="0" borderId="7" xfId="1" applyFont="1" applyBorder="1"/>
    <xf numFmtId="9" fontId="1" fillId="0" borderId="9" xfId="1" applyFont="1" applyBorder="1"/>
    <xf numFmtId="167" fontId="0" fillId="0" borderId="2" xfId="1" applyNumberFormat="1" applyFont="1" applyBorder="1"/>
    <xf numFmtId="167" fontId="0" fillId="0" borderId="5" xfId="0" applyNumberFormat="1" applyBorder="1"/>
    <xf numFmtId="167" fontId="0" fillId="0" borderId="0" xfId="1" applyNumberFormat="1" applyFont="1" applyBorder="1"/>
    <xf numFmtId="167" fontId="0" fillId="0" borderId="7" xfId="0" applyNumberFormat="1" applyBorder="1"/>
    <xf numFmtId="167" fontId="0" fillId="0" borderId="10" xfId="1" applyNumberFormat="1" applyFont="1" applyBorder="1"/>
    <xf numFmtId="167" fontId="0" fillId="0" borderId="9" xfId="0" applyNumberFormat="1" applyBorder="1"/>
    <xf numFmtId="0" fontId="2" fillId="4" borderId="3" xfId="0" applyFont="1" applyFill="1" applyBorder="1" applyAlignment="1">
      <alignment horizontal="right"/>
    </xf>
    <xf numFmtId="9" fontId="0" fillId="0" borderId="2" xfId="1" applyNumberFormat="1" applyFont="1" applyBorder="1"/>
    <xf numFmtId="9" fontId="0" fillId="0" borderId="5" xfId="1" applyNumberFormat="1" applyFont="1" applyBorder="1"/>
    <xf numFmtId="9" fontId="0" fillId="0" borderId="0" xfId="1" applyNumberFormat="1" applyFont="1" applyBorder="1"/>
    <xf numFmtId="9" fontId="0" fillId="0" borderId="7" xfId="1" applyNumberFormat="1" applyFont="1" applyBorder="1"/>
    <xf numFmtId="9" fontId="0" fillId="0" borderId="10" xfId="1" applyNumberFormat="1" applyFont="1" applyBorder="1"/>
    <xf numFmtId="9" fontId="0" fillId="0" borderId="9" xfId="1" applyNumberFormat="1" applyFont="1" applyBorder="1"/>
    <xf numFmtId="171" fontId="0" fillId="0" borderId="0" xfId="1" applyNumberFormat="1" applyFont="1" applyBorder="1"/>
    <xf numFmtId="0" fontId="0" fillId="0" borderId="11" xfId="0" applyBorder="1"/>
    <xf numFmtId="167" fontId="0" fillId="0" borderId="5" xfId="1" applyNumberFormat="1" applyFont="1" applyBorder="1"/>
    <xf numFmtId="171" fontId="0" fillId="0" borderId="10" xfId="1" applyNumberFormat="1" applyFont="1" applyBorder="1"/>
    <xf numFmtId="171" fontId="0" fillId="0" borderId="9" xfId="1" applyNumberFormat="1" applyFont="1" applyBorder="1"/>
    <xf numFmtId="167" fontId="6" fillId="0" borderId="5" xfId="1" applyNumberFormat="1" applyFont="1" applyFill="1" applyBorder="1" applyAlignment="1">
      <alignment horizontal="right" wrapText="1"/>
    </xf>
    <xf numFmtId="167" fontId="6" fillId="0" borderId="7" xfId="1" applyNumberFormat="1" applyFont="1" applyFill="1" applyBorder="1" applyAlignment="1">
      <alignment horizontal="right" wrapText="1"/>
    </xf>
    <xf numFmtId="167" fontId="6" fillId="0" borderId="9" xfId="1" applyNumberFormat="1" applyFont="1" applyFill="1" applyBorder="1" applyAlignment="1">
      <alignment horizontal="right" wrapText="1"/>
    </xf>
    <xf numFmtId="169" fontId="6" fillId="0" borderId="5" xfId="1" applyNumberFormat="1" applyFont="1" applyFill="1" applyBorder="1" applyAlignment="1">
      <alignment horizontal="right" wrapText="1"/>
    </xf>
    <xf numFmtId="169" fontId="6" fillId="0" borderId="7" xfId="1" applyNumberFormat="1" applyFont="1" applyFill="1" applyBorder="1" applyAlignment="1">
      <alignment horizontal="right" wrapText="1"/>
    </xf>
    <xf numFmtId="169" fontId="6" fillId="0" borderId="9" xfId="1" applyNumberFormat="1" applyFont="1" applyFill="1" applyBorder="1" applyAlignment="1">
      <alignment horizontal="right" wrapText="1"/>
    </xf>
    <xf numFmtId="169" fontId="0" fillId="0" borderId="12" xfId="1" applyNumberFormat="1" applyFont="1" applyBorder="1"/>
    <xf numFmtId="169" fontId="0" fillId="0" borderId="13" xfId="1" applyNumberFormat="1" applyFont="1" applyBorder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165" fontId="0" fillId="0" borderId="4" xfId="0" quotePrefix="1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</cellXfs>
  <cellStyles count="4">
    <cellStyle name="Moeda" xfId="3" builtinId="4"/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Medium9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6.xml"/><Relationship Id="rId1" Type="http://schemas.microsoft.com/office/2011/relationships/chartStyle" Target="style16.xml"/><Relationship Id="rId4" Type="http://schemas.openxmlformats.org/officeDocument/2006/relationships/chartUserShapes" Target="../drawings/drawing23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9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2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5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7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9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1.xml"/></Relationships>
</file>

<file path=xl/charts/_rels/chart4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3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5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4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9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1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3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1.1'!$B$2</c:f>
              <c:strCache>
                <c:ptCount val="1"/>
                <c:pt idx="0">
                  <c:v>Origem ou destino na Cidade-Sede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75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1.1'!$B$3:$B$16</c:f>
              <c:numCache>
                <c:formatCode>0.0%</c:formatCode>
                <c:ptCount val="14"/>
                <c:pt idx="0">
                  <c:v>-2.701595636248999E-2</c:v>
                </c:pt>
                <c:pt idx="1">
                  <c:v>-2.1887738327844297E-2</c:v>
                </c:pt>
                <c:pt idx="2">
                  <c:v>-1.4732841711442846E-2</c:v>
                </c:pt>
                <c:pt idx="3">
                  <c:v>-2.7328408517442115E-2</c:v>
                </c:pt>
                <c:pt idx="4">
                  <c:v>-5.2834265188116292E-2</c:v>
                </c:pt>
                <c:pt idx="5">
                  <c:v>-3.6781054094450316E-2</c:v>
                </c:pt>
                <c:pt idx="6">
                  <c:v>7.0129964043297299E-4</c:v>
                </c:pt>
                <c:pt idx="7">
                  <c:v>-3.4614602957568907E-2</c:v>
                </c:pt>
                <c:pt idx="8">
                  <c:v>-6.5582229566802264E-2</c:v>
                </c:pt>
                <c:pt idx="9">
                  <c:v>-8.3637936891836073E-3</c:v>
                </c:pt>
                <c:pt idx="10">
                  <c:v>1.641051632409618E-2</c:v>
                </c:pt>
                <c:pt idx="11">
                  <c:v>1.724211422313604E-2</c:v>
                </c:pt>
                <c:pt idx="12">
                  <c:v>-2.151100253141125E-2</c:v>
                </c:pt>
                <c:pt idx="13">
                  <c:v>0.13875535398796557</c:v>
                </c:pt>
              </c:numCache>
            </c:numRef>
          </c:val>
        </c:ser>
        <c:ser>
          <c:idx val="1"/>
          <c:order val="1"/>
          <c:tx>
            <c:strRef>
              <c:f>'Fig 1.1'!$C$2</c:f>
              <c:strCache>
                <c:ptCount val="1"/>
                <c:pt idx="0">
                  <c:v>Origem e destino em outras cidades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/>
              </a:solidFill>
              <a:ln>
                <a:noFill/>
              </a:ln>
              <a:effectLst/>
            </c:spPr>
          </c:dPt>
          <c:dLbls>
            <c:dLbl>
              <c:idx val="1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1.1'!$C$3:$C$16</c:f>
              <c:numCache>
                <c:formatCode>0.0%</c:formatCode>
                <c:ptCount val="14"/>
                <c:pt idx="0">
                  <c:v>1.9064701424656105E-2</c:v>
                </c:pt>
                <c:pt idx="1">
                  <c:v>3.0950631558431807E-2</c:v>
                </c:pt>
                <c:pt idx="2">
                  <c:v>7.3698061041607144E-3</c:v>
                </c:pt>
                <c:pt idx="3">
                  <c:v>-2.3349795367140769E-2</c:v>
                </c:pt>
                <c:pt idx="4">
                  <c:v>1.3678651179029888E-3</c:v>
                </c:pt>
                <c:pt idx="5">
                  <c:v>-4.714316818912434E-3</c:v>
                </c:pt>
                <c:pt idx="6">
                  <c:v>9.7128778867427989E-3</c:v>
                </c:pt>
                <c:pt idx="7">
                  <c:v>-6.2745549520359822E-2</c:v>
                </c:pt>
                <c:pt idx="8">
                  <c:v>-8.8356565524044139E-2</c:v>
                </c:pt>
                <c:pt idx="9">
                  <c:v>-8.4664998232056421E-2</c:v>
                </c:pt>
                <c:pt idx="10">
                  <c:v>-9.8537173384738996E-2</c:v>
                </c:pt>
                <c:pt idx="11">
                  <c:v>-9.9634483550552821E-2</c:v>
                </c:pt>
                <c:pt idx="12">
                  <c:v>-3.2989188693685834E-2</c:v>
                </c:pt>
                <c:pt idx="13">
                  <c:v>-9.3682678680529888E-2</c:v>
                </c:pt>
              </c:numCache>
            </c:numRef>
          </c:val>
        </c:ser>
        <c:ser>
          <c:idx val="2"/>
          <c:order val="2"/>
          <c:tx>
            <c:strRef>
              <c:f>'Fig 1.1'!$D$2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tint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60000"/>
                  <a:lumOff val="40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layout>
                <c:manualLayout>
                  <c:x val="1.3577732518669382E-2"/>
                  <c:y val="3.078794037092789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1.1'!$D$3:$D$16</c:f>
              <c:numCache>
                <c:formatCode>0.0%</c:formatCode>
                <c:ptCount val="14"/>
                <c:pt idx="0">
                  <c:v>9.4551767660702168E-3</c:v>
                </c:pt>
                <c:pt idx="1">
                  <c:v>1.997696000612903E-2</c:v>
                </c:pt>
                <c:pt idx="2">
                  <c:v>2.8140213308491813E-3</c:v>
                </c:pt>
                <c:pt idx="3">
                  <c:v>-2.416460431051104E-2</c:v>
                </c:pt>
                <c:pt idx="4">
                  <c:v>-9.9103459840609309E-3</c:v>
                </c:pt>
                <c:pt idx="5">
                  <c:v>-1.1221895558033324E-2</c:v>
                </c:pt>
                <c:pt idx="6">
                  <c:v>7.8501014672081038E-3</c:v>
                </c:pt>
                <c:pt idx="7">
                  <c:v>-5.7037103151038271E-2</c:v>
                </c:pt>
                <c:pt idx="8">
                  <c:v>-8.3668068766765358E-2</c:v>
                </c:pt>
                <c:pt idx="9">
                  <c:v>-6.9028002091278684E-2</c:v>
                </c:pt>
                <c:pt idx="10">
                  <c:v>-7.5476776301191983E-2</c:v>
                </c:pt>
                <c:pt idx="11">
                  <c:v>-7.617647318774301E-2</c:v>
                </c:pt>
                <c:pt idx="12">
                  <c:v>-3.0636684461817332E-2</c:v>
                </c:pt>
                <c:pt idx="13">
                  <c:v>-4.7858224084245123E-2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0"/>
        <c:axId val="603816616"/>
        <c:axId val="603816224"/>
      </c:barChart>
      <c:catAx>
        <c:axId val="603816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816224"/>
        <c:crosses val="autoZero"/>
        <c:auto val="1"/>
        <c:lblAlgn val="ctr"/>
        <c:lblOffset val="100"/>
        <c:noMultiLvlLbl val="0"/>
      </c:catAx>
      <c:valAx>
        <c:axId val="603816224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603816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1.10'!$A$3</c:f>
              <c:strCache>
                <c:ptCount val="1"/>
                <c:pt idx="0">
                  <c:v>Período Olimpíadas - 2015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1.10'!$B$2:$C$2</c:f>
              <c:strCache>
                <c:ptCount val="2"/>
                <c:pt idx="0">
                  <c:v>Origem ou destino na Cidade-Sede</c:v>
                </c:pt>
                <c:pt idx="1">
                  <c:v>Origem e destino em outras cidades</c:v>
                </c:pt>
              </c:strCache>
            </c:strRef>
          </c:cat>
          <c:val>
            <c:numRef>
              <c:f>'Fig 1.10'!$B$3:$C$3</c:f>
              <c:numCache>
                <c:formatCode>0.0%</c:formatCode>
                <c:ptCount val="2"/>
                <c:pt idx="0">
                  <c:v>0.74251631930091289</c:v>
                </c:pt>
                <c:pt idx="1">
                  <c:v>0.79366743641670856</c:v>
                </c:pt>
              </c:numCache>
            </c:numRef>
          </c:val>
        </c:ser>
        <c:ser>
          <c:idx val="1"/>
          <c:order val="1"/>
          <c:tx>
            <c:strRef>
              <c:f>'Fig 1.10'!$A$4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1.10'!$B$2:$C$2</c:f>
              <c:strCache>
                <c:ptCount val="2"/>
                <c:pt idx="0">
                  <c:v>Origem ou destino na Cidade-Sede</c:v>
                </c:pt>
                <c:pt idx="1">
                  <c:v>Origem e destino em outras cidades</c:v>
                </c:pt>
              </c:strCache>
            </c:strRef>
          </c:cat>
          <c:val>
            <c:numRef>
              <c:f>'Fig 1.10'!$B$4:$C$4</c:f>
              <c:numCache>
                <c:formatCode>0.0%</c:formatCode>
                <c:ptCount val="2"/>
                <c:pt idx="0">
                  <c:v>0.81110591288076539</c:v>
                </c:pt>
                <c:pt idx="1">
                  <c:v>0.78826693137188109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03818968"/>
        <c:axId val="603819360"/>
      </c:barChart>
      <c:catAx>
        <c:axId val="603818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819360"/>
        <c:crosses val="autoZero"/>
        <c:auto val="1"/>
        <c:lblAlgn val="ctr"/>
        <c:lblOffset val="100"/>
        <c:noMultiLvlLbl val="0"/>
      </c:catAx>
      <c:valAx>
        <c:axId val="603819360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603818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555050505050504E-2"/>
          <c:y val="4.3781094527363187E-2"/>
          <c:w val="0.89692643097643099"/>
          <c:h val="0.789804607757363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1.11'!$B$2</c:f>
              <c:strCache>
                <c:ptCount val="1"/>
                <c:pt idx="0">
                  <c:v>Período Olimpíadas - 2015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1.11'!$A$3:$A$6</c:f>
              <c:strCache>
                <c:ptCount val="4"/>
                <c:pt idx="0">
                  <c:v>Avianca</c:v>
                </c:pt>
                <c:pt idx="1">
                  <c:v>Tam</c:v>
                </c:pt>
                <c:pt idx="2">
                  <c:v>Gol</c:v>
                </c:pt>
                <c:pt idx="3">
                  <c:v>Azul</c:v>
                </c:pt>
              </c:strCache>
            </c:strRef>
          </c:cat>
          <c:val>
            <c:numRef>
              <c:f>'Fig 1.11'!$B$3:$B$6</c:f>
              <c:numCache>
                <c:formatCode>0.0%</c:formatCode>
                <c:ptCount val="4"/>
                <c:pt idx="0">
                  <c:v>0.7684595804498533</c:v>
                </c:pt>
                <c:pt idx="1">
                  <c:v>0.78522784727843464</c:v>
                </c:pt>
                <c:pt idx="2">
                  <c:v>0.70959291042441341</c:v>
                </c:pt>
                <c:pt idx="3">
                  <c:v>0.68387362530027473</c:v>
                </c:pt>
              </c:numCache>
            </c:numRef>
          </c:val>
        </c:ser>
        <c:ser>
          <c:idx val="1"/>
          <c:order val="1"/>
          <c:tx>
            <c:strRef>
              <c:f>'Fig 1.11'!$C$2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1.11'!$A$3:$A$6</c:f>
              <c:strCache>
                <c:ptCount val="4"/>
                <c:pt idx="0">
                  <c:v>Avianca</c:v>
                </c:pt>
                <c:pt idx="1">
                  <c:v>Tam</c:v>
                </c:pt>
                <c:pt idx="2">
                  <c:v>Gol</c:v>
                </c:pt>
                <c:pt idx="3">
                  <c:v>Azul</c:v>
                </c:pt>
              </c:strCache>
            </c:strRef>
          </c:cat>
          <c:val>
            <c:numRef>
              <c:f>'Fig 1.11'!$C$3:$C$6</c:f>
              <c:numCache>
                <c:formatCode>0.0%</c:formatCode>
                <c:ptCount val="4"/>
                <c:pt idx="0">
                  <c:v>0.8374554241964185</c:v>
                </c:pt>
                <c:pt idx="1">
                  <c:v>0.81198173163659171</c:v>
                </c:pt>
                <c:pt idx="2">
                  <c:v>0.80466752349881498</c:v>
                </c:pt>
                <c:pt idx="3">
                  <c:v>0.80499433841403611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03810736"/>
        <c:axId val="603819752"/>
      </c:barChart>
      <c:catAx>
        <c:axId val="60381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819752"/>
        <c:crosses val="autoZero"/>
        <c:auto val="1"/>
        <c:lblAlgn val="ctr"/>
        <c:lblOffset val="100"/>
        <c:noMultiLvlLbl val="0"/>
      </c:catAx>
      <c:valAx>
        <c:axId val="60381975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60381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888705772243585"/>
          <c:y val="0.91577780389391628"/>
          <c:w val="0.71073413497731386"/>
          <c:h val="6.71646491949700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1.12'!$A$3</c:f>
              <c:strCache>
                <c:ptCount val="1"/>
                <c:pt idx="0">
                  <c:v>Período Olimpíadas - 2015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1.12'!$B$2:$C$2</c:f>
              <c:strCache>
                <c:ptCount val="2"/>
                <c:pt idx="0">
                  <c:v>Origem ou destino na Cidade-Sede</c:v>
                </c:pt>
                <c:pt idx="1">
                  <c:v>Origem e destino em outras cidades</c:v>
                </c:pt>
              </c:strCache>
            </c:strRef>
          </c:cat>
          <c:val>
            <c:numRef>
              <c:f>'Fig 1.12'!$B$3:$C$3</c:f>
              <c:numCache>
                <c:formatCode>0.0%</c:formatCode>
                <c:ptCount val="2"/>
                <c:pt idx="0">
                  <c:v>0.77815135133067093</c:v>
                </c:pt>
                <c:pt idx="1">
                  <c:v>0.82809087183296604</c:v>
                </c:pt>
              </c:numCache>
            </c:numRef>
          </c:val>
        </c:ser>
        <c:ser>
          <c:idx val="1"/>
          <c:order val="1"/>
          <c:tx>
            <c:strRef>
              <c:f>'Fig 1.12'!$A$4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1.12'!$B$2:$C$2</c:f>
              <c:strCache>
                <c:ptCount val="2"/>
                <c:pt idx="0">
                  <c:v>Origem ou destino na Cidade-Sede</c:v>
                </c:pt>
                <c:pt idx="1">
                  <c:v>Origem e destino em outras cidades</c:v>
                </c:pt>
              </c:strCache>
            </c:strRef>
          </c:cat>
          <c:val>
            <c:numRef>
              <c:f>'Fig 1.12'!$B$4:$C$4</c:f>
              <c:numCache>
                <c:formatCode>0.0%</c:formatCode>
                <c:ptCount val="2"/>
                <c:pt idx="0">
                  <c:v>0.84092267878980731</c:v>
                </c:pt>
                <c:pt idx="1">
                  <c:v>0.84491807279421538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03807208"/>
        <c:axId val="603807600"/>
      </c:barChart>
      <c:catAx>
        <c:axId val="603807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807600"/>
        <c:crosses val="autoZero"/>
        <c:auto val="1"/>
        <c:lblAlgn val="ctr"/>
        <c:lblOffset val="100"/>
        <c:noMultiLvlLbl val="0"/>
      </c:catAx>
      <c:valAx>
        <c:axId val="603807600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603807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 1.13'!$B$2</c:f>
              <c:strCache>
                <c:ptCount val="1"/>
                <c:pt idx="0">
                  <c:v>Período Olimpíadas - 2015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1.13'!$A$3:$A$22</c:f>
              <c:strCache>
                <c:ptCount val="20"/>
                <c:pt idx="0">
                  <c:v>Transportes Aereos Portugueses</c:v>
                </c:pt>
                <c:pt idx="1">
                  <c:v>British Airways</c:v>
                </c:pt>
                <c:pt idx="2">
                  <c:v>Air Canada</c:v>
                </c:pt>
                <c:pt idx="3">
                  <c:v>Delta Airlines</c:v>
                </c:pt>
                <c:pt idx="4">
                  <c:v>Iberia</c:v>
                </c:pt>
                <c:pt idx="5">
                  <c:v>Copa – Compañia Panameña De Aviacion</c:v>
                </c:pt>
                <c:pt idx="6">
                  <c:v>Alitalia</c:v>
                </c:pt>
                <c:pt idx="7">
                  <c:v>Taca Peru</c:v>
                </c:pt>
                <c:pt idx="8">
                  <c:v>Klm</c:v>
                </c:pt>
                <c:pt idx="9">
                  <c:v>Latam Airlines Brasil</c:v>
                </c:pt>
                <c:pt idx="10">
                  <c:v>Condor</c:v>
                </c:pt>
                <c:pt idx="11">
                  <c:v>Avianca</c:v>
                </c:pt>
                <c:pt idx="12">
                  <c:v>Air France</c:v>
                </c:pt>
                <c:pt idx="13">
                  <c:v>American Airlines</c:v>
                </c:pt>
                <c:pt idx="14">
                  <c:v>Lufthansa</c:v>
                </c:pt>
                <c:pt idx="15">
                  <c:v>Edelweiss Air</c:v>
                </c:pt>
                <c:pt idx="16">
                  <c:v>United Air Lines</c:v>
                </c:pt>
                <c:pt idx="17">
                  <c:v>Aerolineas Argentinas</c:v>
                </c:pt>
                <c:pt idx="18">
                  <c:v>Gol</c:v>
                </c:pt>
                <c:pt idx="19">
                  <c:v>Emirates</c:v>
                </c:pt>
              </c:strCache>
            </c:strRef>
          </c:cat>
          <c:val>
            <c:numRef>
              <c:f>'Fig 1.13'!$B$3:$B$22</c:f>
              <c:numCache>
                <c:formatCode>0.0%</c:formatCode>
                <c:ptCount val="20"/>
                <c:pt idx="0">
                  <c:v>0.83483257380622156</c:v>
                </c:pt>
                <c:pt idx="1">
                  <c:v>0.71062438372811287</c:v>
                </c:pt>
                <c:pt idx="2">
                  <c:v>0.86137820512820518</c:v>
                </c:pt>
                <c:pt idx="3">
                  <c:v>0.83234519104084326</c:v>
                </c:pt>
                <c:pt idx="4">
                  <c:v>0.83810672294241784</c:v>
                </c:pt>
                <c:pt idx="5">
                  <c:v>0.70933469697514007</c:v>
                </c:pt>
                <c:pt idx="6">
                  <c:v>0.89064900153609827</c:v>
                </c:pt>
                <c:pt idx="7">
                  <c:v>0.85817307692307687</c:v>
                </c:pt>
                <c:pt idx="8">
                  <c:v>0.89122398128083935</c:v>
                </c:pt>
                <c:pt idx="9">
                  <c:v>0.82665577223158271</c:v>
                </c:pt>
                <c:pt idx="10">
                  <c:v>0</c:v>
                </c:pt>
                <c:pt idx="11">
                  <c:v>0.86408730158730163</c:v>
                </c:pt>
                <c:pt idx="12">
                  <c:v>0.90963090589653195</c:v>
                </c:pt>
                <c:pt idx="13">
                  <c:v>0.82760627566843958</c:v>
                </c:pt>
                <c:pt idx="14">
                  <c:v>0.80795262267343482</c:v>
                </c:pt>
                <c:pt idx="15">
                  <c:v>0</c:v>
                </c:pt>
                <c:pt idx="16">
                  <c:v>0.7902452025586354</c:v>
                </c:pt>
                <c:pt idx="17">
                  <c:v>0.71869881710646044</c:v>
                </c:pt>
                <c:pt idx="18">
                  <c:v>0.70757175066257427</c:v>
                </c:pt>
                <c:pt idx="19">
                  <c:v>0.41839239295053698</c:v>
                </c:pt>
              </c:numCache>
            </c:numRef>
          </c:val>
          <c:extLst/>
        </c:ser>
        <c:ser>
          <c:idx val="1"/>
          <c:order val="1"/>
          <c:tx>
            <c:strRef>
              <c:f>'Fig 1.13'!$C$2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1.13'!$A$3:$A$22</c:f>
              <c:strCache>
                <c:ptCount val="20"/>
                <c:pt idx="0">
                  <c:v>Transportes Aereos Portugueses</c:v>
                </c:pt>
                <c:pt idx="1">
                  <c:v>British Airways</c:v>
                </c:pt>
                <c:pt idx="2">
                  <c:v>Air Canada</c:v>
                </c:pt>
                <c:pt idx="3">
                  <c:v>Delta Airlines</c:v>
                </c:pt>
                <c:pt idx="4">
                  <c:v>Iberia</c:v>
                </c:pt>
                <c:pt idx="5">
                  <c:v>Copa – Compañia Panameña De Aviacion</c:v>
                </c:pt>
                <c:pt idx="6">
                  <c:v>Alitalia</c:v>
                </c:pt>
                <c:pt idx="7">
                  <c:v>Taca Peru</c:v>
                </c:pt>
                <c:pt idx="8">
                  <c:v>Klm</c:v>
                </c:pt>
                <c:pt idx="9">
                  <c:v>Latam Airlines Brasil</c:v>
                </c:pt>
                <c:pt idx="10">
                  <c:v>Condor</c:v>
                </c:pt>
                <c:pt idx="11">
                  <c:v>Avianca</c:v>
                </c:pt>
                <c:pt idx="12">
                  <c:v>Air France</c:v>
                </c:pt>
                <c:pt idx="13">
                  <c:v>American Airlines</c:v>
                </c:pt>
                <c:pt idx="14">
                  <c:v>Lufthansa</c:v>
                </c:pt>
                <c:pt idx="15">
                  <c:v>Edelweiss Air</c:v>
                </c:pt>
                <c:pt idx="16">
                  <c:v>United Air Lines</c:v>
                </c:pt>
                <c:pt idx="17">
                  <c:v>Aerolineas Argentinas</c:v>
                </c:pt>
                <c:pt idx="18">
                  <c:v>Gol</c:v>
                </c:pt>
                <c:pt idx="19">
                  <c:v>Emirates</c:v>
                </c:pt>
              </c:strCache>
            </c:strRef>
          </c:cat>
          <c:val>
            <c:numRef>
              <c:f>'Fig 1.13'!$C$3:$C$22</c:f>
              <c:numCache>
                <c:formatCode>0.0%</c:formatCode>
                <c:ptCount val="20"/>
                <c:pt idx="0">
                  <c:v>0.94861030354952336</c:v>
                </c:pt>
                <c:pt idx="1">
                  <c:v>0.94607964382884002</c:v>
                </c:pt>
                <c:pt idx="2">
                  <c:v>0.9238853503184713</c:v>
                </c:pt>
                <c:pt idx="3">
                  <c:v>0.92057579577777848</c:v>
                </c:pt>
                <c:pt idx="4">
                  <c:v>0.91528070956887908</c:v>
                </c:pt>
                <c:pt idx="5">
                  <c:v>0.90684523809523809</c:v>
                </c:pt>
                <c:pt idx="6">
                  <c:v>0.89357896619567156</c:v>
                </c:pt>
                <c:pt idx="7">
                  <c:v>0.88639143730886849</c:v>
                </c:pt>
                <c:pt idx="8">
                  <c:v>0.88594734890619209</c:v>
                </c:pt>
                <c:pt idx="9">
                  <c:v>0.88322064543441869</c:v>
                </c:pt>
                <c:pt idx="10">
                  <c:v>0.88288288288288286</c:v>
                </c:pt>
                <c:pt idx="11">
                  <c:v>0.88084795321637432</c:v>
                </c:pt>
                <c:pt idx="12">
                  <c:v>0.87085235044453624</c:v>
                </c:pt>
                <c:pt idx="13">
                  <c:v>0.86236766350050742</c:v>
                </c:pt>
                <c:pt idx="14">
                  <c:v>0.85151937913948161</c:v>
                </c:pt>
                <c:pt idx="15">
                  <c:v>0.80740740740740746</c:v>
                </c:pt>
                <c:pt idx="16">
                  <c:v>0.78055630464758585</c:v>
                </c:pt>
                <c:pt idx="17">
                  <c:v>0.76360294117647054</c:v>
                </c:pt>
                <c:pt idx="18">
                  <c:v>0.75455184744841064</c:v>
                </c:pt>
                <c:pt idx="19">
                  <c:v>0.67121205427381858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5"/>
        <c:axId val="603811128"/>
        <c:axId val="232000784"/>
      </c:barChart>
      <c:valAx>
        <c:axId val="23200078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603811128"/>
        <c:crosses val="autoZero"/>
        <c:crossBetween val="between"/>
      </c:valAx>
      <c:catAx>
        <c:axId val="6038111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20007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1.14'!$B$2</c:f>
              <c:strCache>
                <c:ptCount val="1"/>
                <c:pt idx="0">
                  <c:v>Período Olimpíadas - 2015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1.14'!$A$3:$A$5</c:f>
              <c:strCache>
                <c:ptCount val="3"/>
                <c:pt idx="0">
                  <c:v>Voos Domésticos</c:v>
                </c:pt>
                <c:pt idx="1">
                  <c:v>Voos Internacionais</c:v>
                </c:pt>
                <c:pt idx="2">
                  <c:v>Total</c:v>
                </c:pt>
              </c:strCache>
            </c:strRef>
          </c:cat>
          <c:val>
            <c:numRef>
              <c:f>'Fig 1.14'!$B$3:$B$5</c:f>
              <c:numCache>
                <c:formatCode>_(* #,##0_);_(* \(#,##0\);_(* "-"??_);_(@_)</c:formatCode>
                <c:ptCount val="3"/>
                <c:pt idx="0">
                  <c:v>11717</c:v>
                </c:pt>
                <c:pt idx="1">
                  <c:v>1448</c:v>
                </c:pt>
                <c:pt idx="2">
                  <c:v>13165</c:v>
                </c:pt>
              </c:numCache>
            </c:numRef>
          </c:val>
        </c:ser>
        <c:ser>
          <c:idx val="1"/>
          <c:order val="1"/>
          <c:tx>
            <c:strRef>
              <c:f>'Fig 1.14'!$C$2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1.14'!$A$3:$A$5</c:f>
              <c:strCache>
                <c:ptCount val="3"/>
                <c:pt idx="0">
                  <c:v>Voos Domésticos</c:v>
                </c:pt>
                <c:pt idx="1">
                  <c:v>Voos Internacionais</c:v>
                </c:pt>
                <c:pt idx="2">
                  <c:v>Total</c:v>
                </c:pt>
              </c:strCache>
            </c:strRef>
          </c:cat>
          <c:val>
            <c:numRef>
              <c:f>'Fig 1.14'!$C$3:$C$5</c:f>
              <c:numCache>
                <c:formatCode>_(* #,##0_);_(* \(#,##0\);_(* "-"??_);_(@_)</c:formatCode>
                <c:ptCount val="3"/>
                <c:pt idx="0">
                  <c:v>11030</c:v>
                </c:pt>
                <c:pt idx="1">
                  <c:v>1680</c:v>
                </c:pt>
                <c:pt idx="2">
                  <c:v>12710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8"/>
        <c:overlap val="-55"/>
        <c:axId val="603808776"/>
        <c:axId val="480888832"/>
      </c:barChart>
      <c:catAx>
        <c:axId val="603808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888832"/>
        <c:crosses val="autoZero"/>
        <c:auto val="1"/>
        <c:lblAlgn val="ctr"/>
        <c:lblOffset val="100"/>
        <c:noMultiLvlLbl val="0"/>
      </c:catAx>
      <c:valAx>
        <c:axId val="480888832"/>
        <c:scaling>
          <c:orientation val="minMax"/>
          <c:max val="16000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603808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1.15'!$B$2</c:f>
              <c:strCache>
                <c:ptCount val="1"/>
                <c:pt idx="0">
                  <c:v>Var. % no número de voos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75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1.15'!$A$3:$A$16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1.15'!$B$3:$B$16</c:f>
              <c:numCache>
                <c:formatCode>0.0%</c:formatCode>
                <c:ptCount val="14"/>
                <c:pt idx="0">
                  <c:v>-2.7256757522525099E-2</c:v>
                </c:pt>
                <c:pt idx="1">
                  <c:v>-8.4946729293160717E-2</c:v>
                </c:pt>
                <c:pt idx="2">
                  <c:v>-0.10822534592576327</c:v>
                </c:pt>
                <c:pt idx="3">
                  <c:v>-9.6755703313080366E-2</c:v>
                </c:pt>
                <c:pt idx="4">
                  <c:v>-9.2314297981966553E-2</c:v>
                </c:pt>
                <c:pt idx="5">
                  <c:v>-0.11204556342151484</c:v>
                </c:pt>
                <c:pt idx="6">
                  <c:v>-9.7669594924353342E-2</c:v>
                </c:pt>
                <c:pt idx="7">
                  <c:v>-0.14858189487706053</c:v>
                </c:pt>
                <c:pt idx="8">
                  <c:v>-0.1681793913507742</c:v>
                </c:pt>
                <c:pt idx="9">
                  <c:v>-0.13566562752568989</c:v>
                </c:pt>
                <c:pt idx="10">
                  <c:v>-8.8238893648268313E-2</c:v>
                </c:pt>
                <c:pt idx="11">
                  <c:v>-0.11910149566753137</c:v>
                </c:pt>
                <c:pt idx="12">
                  <c:v>-0.10657053178747433</c:v>
                </c:pt>
                <c:pt idx="13">
                  <c:v>-5.863275582486982E-2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0"/>
        <c:axId val="480887264"/>
        <c:axId val="480886872"/>
      </c:barChart>
      <c:catAx>
        <c:axId val="48088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886872"/>
        <c:crosses val="autoZero"/>
        <c:auto val="1"/>
        <c:lblAlgn val="ctr"/>
        <c:lblOffset val="100"/>
        <c:noMultiLvlLbl val="0"/>
      </c:catAx>
      <c:valAx>
        <c:axId val="4808868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480887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75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1.16'!$A$3:$A$16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1.16'!$B$3:$B$16</c:f>
              <c:numCache>
                <c:formatCode>0.0%</c:formatCode>
                <c:ptCount val="14"/>
                <c:pt idx="0">
                  <c:v>3.2755298651252485E-2</c:v>
                </c:pt>
                <c:pt idx="1">
                  <c:v>3.8422131147541005E-2</c:v>
                </c:pt>
                <c:pt idx="2">
                  <c:v>1.2024048096192397E-2</c:v>
                </c:pt>
                <c:pt idx="3">
                  <c:v>1.5806111696522684E-2</c:v>
                </c:pt>
                <c:pt idx="4">
                  <c:v>-7.6744186046511675E-2</c:v>
                </c:pt>
                <c:pt idx="5">
                  <c:v>-4.0190146931719961E-2</c:v>
                </c:pt>
                <c:pt idx="6">
                  <c:v>1.3113161728994571E-2</c:v>
                </c:pt>
                <c:pt idx="7">
                  <c:v>-1.7891682785299845E-2</c:v>
                </c:pt>
                <c:pt idx="8">
                  <c:v>-1.1752682677567683E-2</c:v>
                </c:pt>
                <c:pt idx="9">
                  <c:v>5.3180914512922506E-2</c:v>
                </c:pt>
                <c:pt idx="10">
                  <c:v>5.9034907597535824E-2</c:v>
                </c:pt>
                <c:pt idx="11">
                  <c:v>8.7334247828074973E-2</c:v>
                </c:pt>
                <c:pt idx="12">
                  <c:v>1.295852459682334E-2</c:v>
                </c:pt>
                <c:pt idx="13">
                  <c:v>0.16022099447513805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0"/>
        <c:axId val="480886088"/>
        <c:axId val="480893536"/>
      </c:barChart>
      <c:catAx>
        <c:axId val="480886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893536"/>
        <c:crosses val="autoZero"/>
        <c:auto val="1"/>
        <c:lblAlgn val="ctr"/>
        <c:lblOffset val="100"/>
        <c:noMultiLvlLbl val="0"/>
      </c:catAx>
      <c:valAx>
        <c:axId val="480893536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480886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1.17'!$B$2</c:f>
              <c:strCache>
                <c:ptCount val="1"/>
                <c:pt idx="0">
                  <c:v>Período Olimpíadas - 2015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75000"/>
                </a:srgb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1.17'!$A$3:$A$5</c:f>
              <c:strCache>
                <c:ptCount val="3"/>
                <c:pt idx="0">
                  <c:v>Voos Domésticos</c:v>
                </c:pt>
                <c:pt idx="1">
                  <c:v>Voos Internacionais</c:v>
                </c:pt>
                <c:pt idx="2">
                  <c:v>Total</c:v>
                </c:pt>
              </c:strCache>
            </c:strRef>
          </c:cat>
          <c:val>
            <c:numRef>
              <c:f>'Fig 1.17'!$B$3:$B$5</c:f>
              <c:numCache>
                <c:formatCode>#,##0</c:formatCode>
                <c:ptCount val="3"/>
                <c:pt idx="0">
                  <c:v>1191479</c:v>
                </c:pt>
                <c:pt idx="1">
                  <c:v>238201</c:v>
                </c:pt>
                <c:pt idx="2">
                  <c:v>1429680</c:v>
                </c:pt>
              </c:numCache>
            </c:numRef>
          </c:val>
        </c:ser>
        <c:ser>
          <c:idx val="1"/>
          <c:order val="1"/>
          <c:tx>
            <c:strRef>
              <c:f>'Fig 1.17'!$C$2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1.17'!$A$3:$A$5</c:f>
              <c:strCache>
                <c:ptCount val="3"/>
                <c:pt idx="0">
                  <c:v>Voos Domésticos</c:v>
                </c:pt>
                <c:pt idx="1">
                  <c:v>Voos Internacionais</c:v>
                </c:pt>
                <c:pt idx="2">
                  <c:v>Total</c:v>
                </c:pt>
              </c:strCache>
            </c:strRef>
          </c:cat>
          <c:val>
            <c:numRef>
              <c:f>'Fig 1.17'!$C$3:$C$5</c:f>
              <c:numCache>
                <c:formatCode>#,##0</c:formatCode>
                <c:ptCount val="3"/>
                <c:pt idx="0">
                  <c:v>1330173</c:v>
                </c:pt>
                <c:pt idx="1">
                  <c:v>311449</c:v>
                </c:pt>
                <c:pt idx="2">
                  <c:v>1641622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5"/>
        <c:overlap val="-61"/>
        <c:axId val="480900984"/>
        <c:axId val="480900592"/>
      </c:barChart>
      <c:catAx>
        <c:axId val="48090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900592"/>
        <c:crosses val="autoZero"/>
        <c:auto val="1"/>
        <c:lblAlgn val="ctr"/>
        <c:lblOffset val="100"/>
        <c:noMultiLvlLbl val="0"/>
      </c:catAx>
      <c:valAx>
        <c:axId val="480900592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48090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4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75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1.18'!$A$3:$A$16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1.18'!$B$3:$B$16</c:f>
              <c:numCache>
                <c:formatCode>0.0%</c:formatCode>
                <c:ptCount val="14"/>
                <c:pt idx="0">
                  <c:v>-5.1624364993739458E-2</c:v>
                </c:pt>
                <c:pt idx="1">
                  <c:v>-8.4373709643517536E-2</c:v>
                </c:pt>
                <c:pt idx="2">
                  <c:v>-0.1421279140335957</c:v>
                </c:pt>
                <c:pt idx="3">
                  <c:v>-0.16043715913548617</c:v>
                </c:pt>
                <c:pt idx="4">
                  <c:v>-0.12159049205318573</c:v>
                </c:pt>
                <c:pt idx="5">
                  <c:v>-0.12344615983850071</c:v>
                </c:pt>
                <c:pt idx="6">
                  <c:v>-9.4816935260638502E-2</c:v>
                </c:pt>
                <c:pt idx="7">
                  <c:v>-0.1302439409749081</c:v>
                </c:pt>
                <c:pt idx="8">
                  <c:v>-0.1822547819471001</c:v>
                </c:pt>
                <c:pt idx="9">
                  <c:v>-0.10855232276840199</c:v>
                </c:pt>
                <c:pt idx="10">
                  <c:v>-7.6076347145016765E-2</c:v>
                </c:pt>
                <c:pt idx="11">
                  <c:v>-9.7316616348529394E-2</c:v>
                </c:pt>
                <c:pt idx="12">
                  <c:v>-0.11519447357121226</c:v>
                </c:pt>
                <c:pt idx="13" formatCode="0.00%">
                  <c:v>0.11640490516408608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0"/>
        <c:axId val="480899808"/>
        <c:axId val="480899416"/>
      </c:barChart>
      <c:catAx>
        <c:axId val="48089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899416"/>
        <c:crosses val="autoZero"/>
        <c:auto val="1"/>
        <c:lblAlgn val="ctr"/>
        <c:lblOffset val="100"/>
        <c:noMultiLvlLbl val="0"/>
      </c:catAx>
      <c:valAx>
        <c:axId val="480899416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48089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'Fig 1.19'!$A$1:$B$1</c:f>
              <c:strCache>
                <c:ptCount val="1"/>
                <c:pt idx="0">
                  <c:v>Participação das quatros principais empresas no Mercado Doméstico em termos de Passageiros Pagos Transportados Olimpíadas em voos com origem ou destino na cidade do Rio de Janeiro – Período Olimpíadas, 2016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1.19'!$A$3:$A$7</c:f>
              <c:strCache>
                <c:ptCount val="5"/>
                <c:pt idx="0">
                  <c:v>Gol</c:v>
                </c:pt>
                <c:pt idx="1">
                  <c:v>Latam</c:v>
                </c:pt>
                <c:pt idx="2">
                  <c:v>Azul</c:v>
                </c:pt>
                <c:pt idx="3">
                  <c:v>Avianca</c:v>
                </c:pt>
                <c:pt idx="4">
                  <c:v>Outras empresas</c:v>
                </c:pt>
              </c:strCache>
            </c:strRef>
          </c:cat>
          <c:val>
            <c:numRef>
              <c:f>'Fig 1.19'!$B$3:$B$7</c:f>
              <c:numCache>
                <c:formatCode>0.0%</c:formatCode>
                <c:ptCount val="5"/>
                <c:pt idx="0">
                  <c:v>0.45096389717728447</c:v>
                </c:pt>
                <c:pt idx="1">
                  <c:v>0.29008031286156011</c:v>
                </c:pt>
                <c:pt idx="2">
                  <c:v>0.13262034336887008</c:v>
                </c:pt>
                <c:pt idx="3">
                  <c:v>0.12318773573061549</c:v>
                </c:pt>
                <c:pt idx="4">
                  <c:v>3.1477108616698724E-3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1.2'!$B$2</c:f>
              <c:strCache>
                <c:ptCount val="1"/>
                <c:pt idx="0">
                  <c:v>Origem ou destino na Cidade-Sede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75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layout>
                <c:manualLayout>
                  <c:x val="6.788866259334691E-3"/>
                  <c:y val="8.21114369501466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1.2'!$B$3:$B$16</c:f>
              <c:numCache>
                <c:formatCode>0.0%</c:formatCode>
                <c:ptCount val="14"/>
                <c:pt idx="0">
                  <c:v>-4.07980444276832E-2</c:v>
                </c:pt>
                <c:pt idx="1">
                  <c:v>-0.1232873340835462</c:v>
                </c:pt>
                <c:pt idx="2">
                  <c:v>-0.15582879119168491</c:v>
                </c:pt>
                <c:pt idx="3">
                  <c:v>-0.1460969602753972</c:v>
                </c:pt>
                <c:pt idx="4">
                  <c:v>-0.118323295598603</c:v>
                </c:pt>
                <c:pt idx="5">
                  <c:v>-0.107680723787281</c:v>
                </c:pt>
                <c:pt idx="6">
                  <c:v>-0.11755240657027277</c:v>
                </c:pt>
                <c:pt idx="7">
                  <c:v>-0.14541700970510563</c:v>
                </c:pt>
                <c:pt idx="8">
                  <c:v>-0.17343010387340918</c:v>
                </c:pt>
                <c:pt idx="9">
                  <c:v>-7.9873797607730057E-2</c:v>
                </c:pt>
                <c:pt idx="10">
                  <c:v>-3.0444337748253836E-2</c:v>
                </c:pt>
                <c:pt idx="11">
                  <c:v>-7.5775505168174773E-2</c:v>
                </c:pt>
                <c:pt idx="12">
                  <c:v>-0.10994534362268849</c:v>
                </c:pt>
                <c:pt idx="13" formatCode="0.00%">
                  <c:v>-4.5382805538382392E-4</c:v>
                </c:pt>
              </c:numCache>
            </c:numRef>
          </c:val>
        </c:ser>
        <c:ser>
          <c:idx val="1"/>
          <c:order val="1"/>
          <c:tx>
            <c:strRef>
              <c:f>'Fig 1.2'!$C$2</c:f>
              <c:strCache>
                <c:ptCount val="1"/>
                <c:pt idx="0">
                  <c:v>Origem e destino em outras cidades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solidFill>
                <a:srgbClr val="4F81BD"/>
              </a:solidFill>
              <a:ln>
                <a:noFill/>
              </a:ln>
              <a:effectLst/>
            </c:spPr>
          </c:dPt>
          <c:dLbls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1.2'!$C$3:$C$16</c:f>
              <c:numCache>
                <c:formatCode>0.0%</c:formatCode>
                <c:ptCount val="14"/>
                <c:pt idx="0">
                  <c:v>1.6073795988652329E-2</c:v>
                </c:pt>
                <c:pt idx="1">
                  <c:v>1.2914329909109679E-2</c:v>
                </c:pt>
                <c:pt idx="2">
                  <c:v>-2.5785293167391865E-3</c:v>
                </c:pt>
                <c:pt idx="3">
                  <c:v>-6.8913220811233078E-3</c:v>
                </c:pt>
                <c:pt idx="4">
                  <c:v>-1.1087221421128168E-2</c:v>
                </c:pt>
                <c:pt idx="5">
                  <c:v>3.8277333193081908E-4</c:v>
                </c:pt>
                <c:pt idx="6">
                  <c:v>2.1900479653852223E-2</c:v>
                </c:pt>
                <c:pt idx="7">
                  <c:v>-5.4781632722303519E-2</c:v>
                </c:pt>
                <c:pt idx="8">
                  <c:v>-8.3798574998034892E-2</c:v>
                </c:pt>
                <c:pt idx="9">
                  <c:v>-8.2079392262608741E-2</c:v>
                </c:pt>
                <c:pt idx="10">
                  <c:v>-7.7497839378103617E-2</c:v>
                </c:pt>
                <c:pt idx="11">
                  <c:v>-8.2966807254473141E-2</c:v>
                </c:pt>
                <c:pt idx="12">
                  <c:v>-2.9043275282747305E-2</c:v>
                </c:pt>
                <c:pt idx="13">
                  <c:v>-7.5499978558067213E-2</c:v>
                </c:pt>
              </c:numCache>
            </c:numRef>
          </c:val>
        </c:ser>
        <c:ser>
          <c:idx val="2"/>
          <c:order val="2"/>
          <c:tx>
            <c:strRef>
              <c:f>'Fig 1.2'!$D$2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solidFill>
                <a:srgbClr val="4F81BD">
                  <a:lumMod val="60000"/>
                  <a:lumOff val="40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layout>
                <c:manualLayout>
                  <c:x val="1.3577732518669382E-2"/>
                  <c:y val="3.078794037092789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1.2'!$D$3:$D$16</c:f>
              <c:numCache>
                <c:formatCode>0.0%</c:formatCode>
                <c:ptCount val="14"/>
                <c:pt idx="0">
                  <c:v>4.0291364822901965E-3</c:v>
                </c:pt>
                <c:pt idx="1">
                  <c:v>-1.6343739573343452E-2</c:v>
                </c:pt>
                <c:pt idx="2">
                  <c:v>-3.5591142357962569E-2</c:v>
                </c:pt>
                <c:pt idx="3">
                  <c:v>-3.689375099982517E-2</c:v>
                </c:pt>
                <c:pt idx="4">
                  <c:v>-3.3865685152227543E-2</c:v>
                </c:pt>
                <c:pt idx="5">
                  <c:v>-2.2217728532503145E-2</c:v>
                </c:pt>
                <c:pt idx="6">
                  <c:v>-8.369634101797141E-3</c:v>
                </c:pt>
                <c:pt idx="7">
                  <c:v>-7.4134373211953819E-2</c:v>
                </c:pt>
                <c:pt idx="8">
                  <c:v>-0.1027807318619387</c:v>
                </c:pt>
                <c:pt idx="9">
                  <c:v>-8.1612646833358116E-2</c:v>
                </c:pt>
                <c:pt idx="10">
                  <c:v>-6.7892644113219491E-2</c:v>
                </c:pt>
                <c:pt idx="11">
                  <c:v>-8.1468343151661737E-2</c:v>
                </c:pt>
                <c:pt idx="12">
                  <c:v>-4.6200221333821068E-2</c:v>
                </c:pt>
                <c:pt idx="13">
                  <c:v>-6.0269655590264495E-2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0"/>
        <c:axId val="603815440"/>
        <c:axId val="603815048"/>
      </c:barChart>
      <c:catAx>
        <c:axId val="60381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815048"/>
        <c:crosses val="autoZero"/>
        <c:auto val="1"/>
        <c:lblAlgn val="ctr"/>
        <c:lblOffset val="100"/>
        <c:noMultiLvlLbl val="0"/>
      </c:catAx>
      <c:valAx>
        <c:axId val="603815048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603815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75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1.20'!$A$3:$A$16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1.20'!$B$3:$B$16</c:f>
              <c:numCache>
                <c:formatCode>0.0%</c:formatCode>
                <c:ptCount val="14"/>
                <c:pt idx="0">
                  <c:v>3.0397444624810088E-2</c:v>
                </c:pt>
                <c:pt idx="1">
                  <c:v>1.7446965277990945E-2</c:v>
                </c:pt>
                <c:pt idx="2">
                  <c:v>1.2209458451439614E-2</c:v>
                </c:pt>
                <c:pt idx="3">
                  <c:v>7.7588533882850808E-3</c:v>
                </c:pt>
                <c:pt idx="4">
                  <c:v>-4.2539791762033707E-2</c:v>
                </c:pt>
                <c:pt idx="5">
                  <c:v>-1.6054058597441245E-2</c:v>
                </c:pt>
                <c:pt idx="6">
                  <c:v>3.0950984696899608E-2</c:v>
                </c:pt>
                <c:pt idx="7">
                  <c:v>2.9758908635665549E-2</c:v>
                </c:pt>
                <c:pt idx="8">
                  <c:v>-1.1307406581002488E-2</c:v>
                </c:pt>
                <c:pt idx="9">
                  <c:v>1.6271194998721983E-2</c:v>
                </c:pt>
                <c:pt idx="10">
                  <c:v>6.3441784544782553E-2</c:v>
                </c:pt>
                <c:pt idx="11">
                  <c:v>6.3077573818801191E-2</c:v>
                </c:pt>
                <c:pt idx="12">
                  <c:v>1.6270823627183129E-2</c:v>
                </c:pt>
                <c:pt idx="13" formatCode="0.00%">
                  <c:v>0.30750500627621213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0"/>
        <c:axId val="480898240"/>
        <c:axId val="480897848"/>
      </c:barChart>
      <c:catAx>
        <c:axId val="48089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897848"/>
        <c:crosses val="autoZero"/>
        <c:auto val="1"/>
        <c:lblAlgn val="ctr"/>
        <c:lblOffset val="100"/>
        <c:noMultiLvlLbl val="0"/>
      </c:catAx>
      <c:valAx>
        <c:axId val="480897848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48089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1.21'!$A$3:$A$23</c:f>
              <c:strCache>
                <c:ptCount val="21"/>
                <c:pt idx="0">
                  <c:v>Latam Airlines Brasil</c:v>
                </c:pt>
                <c:pt idx="1">
                  <c:v>Gol</c:v>
                </c:pt>
                <c:pt idx="2">
                  <c:v>Transportes Aereos Portugueses</c:v>
                </c:pt>
                <c:pt idx="3">
                  <c:v>American Airlines</c:v>
                </c:pt>
                <c:pt idx="4">
                  <c:v>Air France</c:v>
                </c:pt>
                <c:pt idx="5">
                  <c:v>Emirates</c:v>
                </c:pt>
                <c:pt idx="6">
                  <c:v>Aerolineas Argentinas</c:v>
                </c:pt>
                <c:pt idx="7">
                  <c:v>Lufthansa</c:v>
                </c:pt>
                <c:pt idx="8">
                  <c:v>Iberia</c:v>
                </c:pt>
                <c:pt idx="9">
                  <c:v>Copa – Compañia Panameña De Aviacion</c:v>
                </c:pt>
                <c:pt idx="10">
                  <c:v>Klm</c:v>
                </c:pt>
                <c:pt idx="11">
                  <c:v>United Air Lines</c:v>
                </c:pt>
                <c:pt idx="12">
                  <c:v>British Airways</c:v>
                </c:pt>
                <c:pt idx="13">
                  <c:v>Alitalia</c:v>
                </c:pt>
                <c:pt idx="14">
                  <c:v>Delta Airlines</c:v>
                </c:pt>
                <c:pt idx="15">
                  <c:v>Avianca</c:v>
                </c:pt>
                <c:pt idx="16">
                  <c:v>Air Canada</c:v>
                </c:pt>
                <c:pt idx="17">
                  <c:v>Taca Peru</c:v>
                </c:pt>
                <c:pt idx="18">
                  <c:v>Edelweiss Air</c:v>
                </c:pt>
                <c:pt idx="19">
                  <c:v>Condor</c:v>
                </c:pt>
                <c:pt idx="20">
                  <c:v>Demais Empresas</c:v>
                </c:pt>
              </c:strCache>
            </c:strRef>
          </c:cat>
          <c:val>
            <c:numRef>
              <c:f>'Fig 1.21'!$B$3:$B$23</c:f>
              <c:numCache>
                <c:formatCode>0.0%</c:formatCode>
                <c:ptCount val="21"/>
                <c:pt idx="0">
                  <c:v>0.14353232792527829</c:v>
                </c:pt>
                <c:pt idx="1">
                  <c:v>9.8366024613981737E-2</c:v>
                </c:pt>
                <c:pt idx="2">
                  <c:v>8.1098349970621195E-2</c:v>
                </c:pt>
                <c:pt idx="3">
                  <c:v>7.8526500325896059E-2</c:v>
                </c:pt>
                <c:pt idx="4">
                  <c:v>6.9378935234982286E-2</c:v>
                </c:pt>
                <c:pt idx="5">
                  <c:v>5.6192185558470248E-2</c:v>
                </c:pt>
                <c:pt idx="6">
                  <c:v>5.335062883489753E-2</c:v>
                </c:pt>
                <c:pt idx="7">
                  <c:v>4.183670520695202E-2</c:v>
                </c:pt>
                <c:pt idx="8">
                  <c:v>3.9338703929054197E-2</c:v>
                </c:pt>
                <c:pt idx="9">
                  <c:v>3.9133212821360799E-2</c:v>
                </c:pt>
                <c:pt idx="10">
                  <c:v>3.8359410368952865E-2</c:v>
                </c:pt>
                <c:pt idx="11">
                  <c:v>3.8137865268470919E-2</c:v>
                </c:pt>
                <c:pt idx="12">
                  <c:v>3.6843913449714077E-2</c:v>
                </c:pt>
                <c:pt idx="13">
                  <c:v>3.2082299188631203E-2</c:v>
                </c:pt>
                <c:pt idx="14">
                  <c:v>2.7201885380913088E-2</c:v>
                </c:pt>
                <c:pt idx="15">
                  <c:v>1.9345061310198461E-2</c:v>
                </c:pt>
                <c:pt idx="16">
                  <c:v>1.8629053231829288E-2</c:v>
                </c:pt>
                <c:pt idx="17">
                  <c:v>1.861299923904074E-2</c:v>
                </c:pt>
                <c:pt idx="18">
                  <c:v>9.7993571981287459E-3</c:v>
                </c:pt>
                <c:pt idx="19">
                  <c:v>8.8104312423542865E-3</c:v>
                </c:pt>
                <c:pt idx="20">
                  <c:v>5.1424149700272204E-2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80897064"/>
        <c:axId val="480896672"/>
      </c:barChart>
      <c:catAx>
        <c:axId val="4808970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896672"/>
        <c:crosses val="autoZero"/>
        <c:auto val="1"/>
        <c:lblAlgn val="ctr"/>
        <c:lblOffset val="100"/>
        <c:noMultiLvlLbl val="0"/>
      </c:catAx>
      <c:valAx>
        <c:axId val="480896672"/>
        <c:scaling>
          <c:orientation val="minMax"/>
        </c:scaling>
        <c:delete val="1"/>
        <c:axPos val="t"/>
        <c:numFmt formatCode="0.0%" sourceLinked="1"/>
        <c:majorTickMark val="none"/>
        <c:minorTickMark val="none"/>
        <c:tickLblPos val="nextTo"/>
        <c:crossAx val="480897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 1.22'!$B$2</c:f>
              <c:strCache>
                <c:ptCount val="1"/>
                <c:pt idx="0">
                  <c:v>Período Olimpíadas - 2015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1.22'!$A$3:$A$27</c:f>
              <c:strCache>
                <c:ptCount val="25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Belo Horizonte - Confins</c:v>
                </c:pt>
                <c:pt idx="5">
                  <c:v>Porto Alegre</c:v>
                </c:pt>
                <c:pt idx="6">
                  <c:v>Vitória</c:v>
                </c:pt>
                <c:pt idx="7">
                  <c:v>Salvador</c:v>
                </c:pt>
                <c:pt idx="8">
                  <c:v>Curitiba</c:v>
                </c:pt>
                <c:pt idx="9">
                  <c:v>Fortaleza</c:v>
                </c:pt>
                <c:pt idx="10">
                  <c:v>Recife</c:v>
                </c:pt>
                <c:pt idx="11">
                  <c:v>Florianópolis</c:v>
                </c:pt>
                <c:pt idx="12">
                  <c:v>Foz Do Iguaçu</c:v>
                </c:pt>
                <c:pt idx="13">
                  <c:v>João Pessoa</c:v>
                </c:pt>
                <c:pt idx="14">
                  <c:v>Natal</c:v>
                </c:pt>
                <c:pt idx="15">
                  <c:v>Belém</c:v>
                </c:pt>
                <c:pt idx="16">
                  <c:v>Navegantes</c:v>
                </c:pt>
                <c:pt idx="17">
                  <c:v>Goiânia</c:v>
                </c:pt>
                <c:pt idx="18">
                  <c:v>Maceió</c:v>
                </c:pt>
                <c:pt idx="19">
                  <c:v>Ribeirão Preto</c:v>
                </c:pt>
                <c:pt idx="20">
                  <c:v>Manaus</c:v>
                </c:pt>
                <c:pt idx="21">
                  <c:v>Aracaju</c:v>
                </c:pt>
                <c:pt idx="22">
                  <c:v>Campos Dos Goytacazes</c:v>
                </c:pt>
                <c:pt idx="23">
                  <c:v>São Luís</c:v>
                </c:pt>
                <c:pt idx="24">
                  <c:v>Demais Aeroportos</c:v>
                </c:pt>
              </c:strCache>
            </c:strRef>
          </c:cat>
          <c:val>
            <c:numRef>
              <c:f>'Fig 1.22'!$B$3:$B$27</c:f>
              <c:numCache>
                <c:formatCode>_(* #,##0_);_(* \(#,##0\);_(* "-"??_);_(@_)</c:formatCode>
                <c:ptCount val="25"/>
                <c:pt idx="0">
                  <c:v>3208</c:v>
                </c:pt>
                <c:pt idx="1">
                  <c:v>1273</c:v>
                </c:pt>
                <c:pt idx="2">
                  <c:v>979</c:v>
                </c:pt>
                <c:pt idx="3">
                  <c:v>1114</c:v>
                </c:pt>
                <c:pt idx="4">
                  <c:v>765</c:v>
                </c:pt>
                <c:pt idx="5">
                  <c:v>512</c:v>
                </c:pt>
                <c:pt idx="6">
                  <c:v>617</c:v>
                </c:pt>
                <c:pt idx="7">
                  <c:v>573</c:v>
                </c:pt>
                <c:pt idx="8">
                  <c:v>396</c:v>
                </c:pt>
                <c:pt idx="9">
                  <c:v>224</c:v>
                </c:pt>
                <c:pt idx="10">
                  <c:v>318</c:v>
                </c:pt>
                <c:pt idx="11">
                  <c:v>241</c:v>
                </c:pt>
                <c:pt idx="12">
                  <c:v>176</c:v>
                </c:pt>
                <c:pt idx="13">
                  <c:v>186</c:v>
                </c:pt>
                <c:pt idx="14">
                  <c:v>206</c:v>
                </c:pt>
                <c:pt idx="15">
                  <c:v>107</c:v>
                </c:pt>
                <c:pt idx="16">
                  <c:v>76</c:v>
                </c:pt>
                <c:pt idx="17">
                  <c:v>59</c:v>
                </c:pt>
                <c:pt idx="18">
                  <c:v>78</c:v>
                </c:pt>
                <c:pt idx="19">
                  <c:v>114</c:v>
                </c:pt>
                <c:pt idx="20">
                  <c:v>97</c:v>
                </c:pt>
                <c:pt idx="21">
                  <c:v>84</c:v>
                </c:pt>
                <c:pt idx="22">
                  <c:v>66</c:v>
                </c:pt>
                <c:pt idx="23">
                  <c:v>56</c:v>
                </c:pt>
                <c:pt idx="24">
                  <c:v>192</c:v>
                </c:pt>
              </c:numCache>
            </c:numRef>
          </c:val>
        </c:ser>
        <c:ser>
          <c:idx val="1"/>
          <c:order val="1"/>
          <c:tx>
            <c:strRef>
              <c:f>'Fig 1.22'!$C$2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1.22'!$A$3:$A$27</c:f>
              <c:strCache>
                <c:ptCount val="25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Belo Horizonte - Confins</c:v>
                </c:pt>
                <c:pt idx="5">
                  <c:v>Porto Alegre</c:v>
                </c:pt>
                <c:pt idx="6">
                  <c:v>Vitória</c:v>
                </c:pt>
                <c:pt idx="7">
                  <c:v>Salvador</c:v>
                </c:pt>
                <c:pt idx="8">
                  <c:v>Curitiba</c:v>
                </c:pt>
                <c:pt idx="9">
                  <c:v>Fortaleza</c:v>
                </c:pt>
                <c:pt idx="10">
                  <c:v>Recife</c:v>
                </c:pt>
                <c:pt idx="11">
                  <c:v>Florianópolis</c:v>
                </c:pt>
                <c:pt idx="12">
                  <c:v>Foz Do Iguaçu</c:v>
                </c:pt>
                <c:pt idx="13">
                  <c:v>João Pessoa</c:v>
                </c:pt>
                <c:pt idx="14">
                  <c:v>Natal</c:v>
                </c:pt>
                <c:pt idx="15">
                  <c:v>Belém</c:v>
                </c:pt>
                <c:pt idx="16">
                  <c:v>Navegantes</c:v>
                </c:pt>
                <c:pt idx="17">
                  <c:v>Goiânia</c:v>
                </c:pt>
                <c:pt idx="18">
                  <c:v>Maceió</c:v>
                </c:pt>
                <c:pt idx="19">
                  <c:v>Ribeirão Preto</c:v>
                </c:pt>
                <c:pt idx="20">
                  <c:v>Manaus</c:v>
                </c:pt>
                <c:pt idx="21">
                  <c:v>Aracaju</c:v>
                </c:pt>
                <c:pt idx="22">
                  <c:v>Campos Dos Goytacazes</c:v>
                </c:pt>
                <c:pt idx="23">
                  <c:v>São Luís</c:v>
                </c:pt>
                <c:pt idx="24">
                  <c:v>Demais Aeroportos</c:v>
                </c:pt>
              </c:strCache>
            </c:strRef>
          </c:cat>
          <c:val>
            <c:numRef>
              <c:f>'Fig 1.22'!$C$3:$C$27</c:f>
              <c:numCache>
                <c:formatCode>_(* #,##0_);_(* \(#,##0\);_(* "-"??_);_(@_)</c:formatCode>
                <c:ptCount val="25"/>
                <c:pt idx="0">
                  <c:v>2744</c:v>
                </c:pt>
                <c:pt idx="1">
                  <c:v>1433</c:v>
                </c:pt>
                <c:pt idx="2">
                  <c:v>919</c:v>
                </c:pt>
                <c:pt idx="3">
                  <c:v>816</c:v>
                </c:pt>
                <c:pt idx="4">
                  <c:v>737</c:v>
                </c:pt>
                <c:pt idx="5">
                  <c:v>637</c:v>
                </c:pt>
                <c:pt idx="6">
                  <c:v>557</c:v>
                </c:pt>
                <c:pt idx="7">
                  <c:v>473</c:v>
                </c:pt>
                <c:pt idx="8">
                  <c:v>432</c:v>
                </c:pt>
                <c:pt idx="9">
                  <c:v>330</c:v>
                </c:pt>
                <c:pt idx="10">
                  <c:v>331</c:v>
                </c:pt>
                <c:pt idx="11">
                  <c:v>196</c:v>
                </c:pt>
                <c:pt idx="12">
                  <c:v>192</c:v>
                </c:pt>
                <c:pt idx="13">
                  <c:v>142</c:v>
                </c:pt>
                <c:pt idx="14">
                  <c:v>149</c:v>
                </c:pt>
                <c:pt idx="15">
                  <c:v>124</c:v>
                </c:pt>
                <c:pt idx="16">
                  <c:v>107</c:v>
                </c:pt>
                <c:pt idx="17">
                  <c:v>113</c:v>
                </c:pt>
                <c:pt idx="18">
                  <c:v>103</c:v>
                </c:pt>
                <c:pt idx="19">
                  <c:v>78</c:v>
                </c:pt>
                <c:pt idx="20">
                  <c:v>78</c:v>
                </c:pt>
                <c:pt idx="21">
                  <c:v>78</c:v>
                </c:pt>
                <c:pt idx="22">
                  <c:v>64</c:v>
                </c:pt>
                <c:pt idx="23">
                  <c:v>62</c:v>
                </c:pt>
                <c:pt idx="24">
                  <c:v>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70"/>
        <c:axId val="480895888"/>
        <c:axId val="480895496"/>
      </c:barChart>
      <c:catAx>
        <c:axId val="4808958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895496"/>
        <c:crosses val="autoZero"/>
        <c:auto val="1"/>
        <c:lblAlgn val="ctr"/>
        <c:lblOffset val="100"/>
        <c:noMultiLvlLbl val="0"/>
      </c:catAx>
      <c:valAx>
        <c:axId val="480895496"/>
        <c:scaling>
          <c:orientation val="minMax"/>
        </c:scaling>
        <c:delete val="1"/>
        <c:axPos val="t"/>
        <c:numFmt formatCode="#,##0.0" sourceLinked="0"/>
        <c:majorTickMark val="none"/>
        <c:minorTickMark val="none"/>
        <c:tickLblPos val="nextTo"/>
        <c:crossAx val="480895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1.22'!$A$3:$A$27</c:f>
              <c:strCache>
                <c:ptCount val="25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Belo Horizonte - Confins</c:v>
                </c:pt>
                <c:pt idx="5">
                  <c:v>Porto Alegre</c:v>
                </c:pt>
                <c:pt idx="6">
                  <c:v>Vitória</c:v>
                </c:pt>
                <c:pt idx="7">
                  <c:v>Salvador</c:v>
                </c:pt>
                <c:pt idx="8">
                  <c:v>Curitiba</c:v>
                </c:pt>
                <c:pt idx="9">
                  <c:v>Fortaleza</c:v>
                </c:pt>
                <c:pt idx="10">
                  <c:v>Recife</c:v>
                </c:pt>
                <c:pt idx="11">
                  <c:v>Florianópolis</c:v>
                </c:pt>
                <c:pt idx="12">
                  <c:v>Foz Do Iguaçu</c:v>
                </c:pt>
                <c:pt idx="13">
                  <c:v>João Pessoa</c:v>
                </c:pt>
                <c:pt idx="14">
                  <c:v>Natal</c:v>
                </c:pt>
                <c:pt idx="15">
                  <c:v>Belém</c:v>
                </c:pt>
                <c:pt idx="16">
                  <c:v>Navegantes</c:v>
                </c:pt>
                <c:pt idx="17">
                  <c:v>Goiânia</c:v>
                </c:pt>
                <c:pt idx="18">
                  <c:v>Maceió</c:v>
                </c:pt>
                <c:pt idx="19">
                  <c:v>Ribeirão Preto</c:v>
                </c:pt>
                <c:pt idx="20">
                  <c:v>Manaus</c:v>
                </c:pt>
                <c:pt idx="21">
                  <c:v>Aracaju</c:v>
                </c:pt>
                <c:pt idx="22">
                  <c:v>Campos Dos Goytacazes</c:v>
                </c:pt>
                <c:pt idx="23">
                  <c:v>São Luís</c:v>
                </c:pt>
                <c:pt idx="24">
                  <c:v>Demais Aeroportos</c:v>
                </c:pt>
              </c:strCache>
            </c:strRef>
          </c:cat>
          <c:val>
            <c:numRef>
              <c:f>'Fig 1.22'!$D$3:$D$27</c:f>
              <c:numCache>
                <c:formatCode>0.0%</c:formatCode>
                <c:ptCount val="25"/>
                <c:pt idx="0">
                  <c:v>-0.14463840399002492</c:v>
                </c:pt>
                <c:pt idx="1">
                  <c:v>0.12568735271013365</c:v>
                </c:pt>
                <c:pt idx="2">
                  <c:v>-6.1287027579162379E-2</c:v>
                </c:pt>
                <c:pt idx="3">
                  <c:v>-0.26750448833034113</c:v>
                </c:pt>
                <c:pt idx="4">
                  <c:v>-3.6601307189542465E-2</c:v>
                </c:pt>
                <c:pt idx="5">
                  <c:v>0.244140625</c:v>
                </c:pt>
                <c:pt idx="6">
                  <c:v>-9.7244732576985404E-2</c:v>
                </c:pt>
                <c:pt idx="7">
                  <c:v>-0.17452006980802792</c:v>
                </c:pt>
                <c:pt idx="8">
                  <c:v>9.0909090909090828E-2</c:v>
                </c:pt>
                <c:pt idx="9">
                  <c:v>0.47321428571428581</c:v>
                </c:pt>
                <c:pt idx="10">
                  <c:v>4.088050314465419E-2</c:v>
                </c:pt>
                <c:pt idx="11">
                  <c:v>-0.18672199170124482</c:v>
                </c:pt>
                <c:pt idx="12">
                  <c:v>9.0909090909090828E-2</c:v>
                </c:pt>
                <c:pt idx="13">
                  <c:v>-0.23655913978494625</c:v>
                </c:pt>
                <c:pt idx="14">
                  <c:v>-0.27669902912621358</c:v>
                </c:pt>
                <c:pt idx="15">
                  <c:v>0.1588785046728971</c:v>
                </c:pt>
                <c:pt idx="16">
                  <c:v>0.40789473684210531</c:v>
                </c:pt>
                <c:pt idx="17">
                  <c:v>0.9152542372881356</c:v>
                </c:pt>
                <c:pt idx="18">
                  <c:v>0.32051282051282048</c:v>
                </c:pt>
                <c:pt idx="19">
                  <c:v>-0.31578947368421051</c:v>
                </c:pt>
                <c:pt idx="20">
                  <c:v>-0.19587628865979378</c:v>
                </c:pt>
                <c:pt idx="21">
                  <c:v>-7.1428571428571397E-2</c:v>
                </c:pt>
                <c:pt idx="22">
                  <c:v>-3.0303030303030276E-2</c:v>
                </c:pt>
                <c:pt idx="23">
                  <c:v>0.10714285714285721</c:v>
                </c:pt>
                <c:pt idx="24">
                  <c:v>-0.296875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480894712"/>
        <c:axId val="480894320"/>
      </c:barChart>
      <c:catAx>
        <c:axId val="4808947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894320"/>
        <c:crosses val="autoZero"/>
        <c:auto val="1"/>
        <c:lblAlgn val="ctr"/>
        <c:lblOffset val="100"/>
        <c:noMultiLvlLbl val="0"/>
      </c:catAx>
      <c:valAx>
        <c:axId val="480894320"/>
        <c:scaling>
          <c:orientation val="minMax"/>
        </c:scaling>
        <c:delete val="1"/>
        <c:axPos val="t"/>
        <c:numFmt formatCode="0.0%" sourceLinked="1"/>
        <c:majorTickMark val="none"/>
        <c:minorTickMark val="none"/>
        <c:tickLblPos val="nextTo"/>
        <c:crossAx val="480894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1.23'!$A$3:$A$27</c:f>
              <c:strCache>
                <c:ptCount val="25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Belo Horizonte - Confins</c:v>
                </c:pt>
                <c:pt idx="5">
                  <c:v>Porto Alegre</c:v>
                </c:pt>
                <c:pt idx="6">
                  <c:v>Vitória</c:v>
                </c:pt>
                <c:pt idx="7">
                  <c:v>Salvador</c:v>
                </c:pt>
                <c:pt idx="8">
                  <c:v>Curitiba</c:v>
                </c:pt>
                <c:pt idx="9">
                  <c:v>Fortaleza</c:v>
                </c:pt>
                <c:pt idx="10">
                  <c:v>Recife</c:v>
                </c:pt>
                <c:pt idx="11">
                  <c:v>Florianópolis</c:v>
                </c:pt>
                <c:pt idx="12">
                  <c:v>Foz Do Iguaçu</c:v>
                </c:pt>
                <c:pt idx="13">
                  <c:v>João Pessoa</c:v>
                </c:pt>
                <c:pt idx="14">
                  <c:v>Natal</c:v>
                </c:pt>
                <c:pt idx="15">
                  <c:v>Belém</c:v>
                </c:pt>
                <c:pt idx="16">
                  <c:v>Navegantes</c:v>
                </c:pt>
                <c:pt idx="17">
                  <c:v>Goiânia</c:v>
                </c:pt>
                <c:pt idx="18">
                  <c:v>Maceió</c:v>
                </c:pt>
                <c:pt idx="19">
                  <c:v>Ribeirão Preto</c:v>
                </c:pt>
                <c:pt idx="20">
                  <c:v>Manaus</c:v>
                </c:pt>
                <c:pt idx="21">
                  <c:v>Aracaju</c:v>
                </c:pt>
                <c:pt idx="22">
                  <c:v>Campos Dos Goytacazes</c:v>
                </c:pt>
                <c:pt idx="23">
                  <c:v>São Luís</c:v>
                </c:pt>
                <c:pt idx="24">
                  <c:v>Demais Aeroportos</c:v>
                </c:pt>
              </c:strCache>
            </c:strRef>
          </c:cat>
          <c:val>
            <c:numRef>
              <c:f>'Fig 1.23'!$D$3:$D$27</c:f>
              <c:numCache>
                <c:formatCode>0.0%</c:formatCode>
                <c:ptCount val="25"/>
                <c:pt idx="0">
                  <c:v>-0.14463840399002492</c:v>
                </c:pt>
                <c:pt idx="1">
                  <c:v>0.12568735271013365</c:v>
                </c:pt>
                <c:pt idx="2">
                  <c:v>-6.1287027579162379E-2</c:v>
                </c:pt>
                <c:pt idx="3">
                  <c:v>-0.26750448833034113</c:v>
                </c:pt>
                <c:pt idx="4">
                  <c:v>-3.6601307189542465E-2</c:v>
                </c:pt>
                <c:pt idx="5">
                  <c:v>0.244140625</c:v>
                </c:pt>
                <c:pt idx="6">
                  <c:v>-9.7244732576985404E-2</c:v>
                </c:pt>
                <c:pt idx="7">
                  <c:v>-0.17452006980802792</c:v>
                </c:pt>
                <c:pt idx="8">
                  <c:v>9.0909090909090828E-2</c:v>
                </c:pt>
                <c:pt idx="9">
                  <c:v>0.47321428571428581</c:v>
                </c:pt>
                <c:pt idx="10">
                  <c:v>4.088050314465419E-2</c:v>
                </c:pt>
                <c:pt idx="11">
                  <c:v>-0.18672199170124482</c:v>
                </c:pt>
                <c:pt idx="12">
                  <c:v>9.0909090909090828E-2</c:v>
                </c:pt>
                <c:pt idx="13">
                  <c:v>-0.23655913978494625</c:v>
                </c:pt>
                <c:pt idx="14">
                  <c:v>-0.27669902912621358</c:v>
                </c:pt>
                <c:pt idx="15">
                  <c:v>0.1588785046728971</c:v>
                </c:pt>
                <c:pt idx="16">
                  <c:v>0.40789473684210531</c:v>
                </c:pt>
                <c:pt idx="17">
                  <c:v>0.9152542372881356</c:v>
                </c:pt>
                <c:pt idx="18">
                  <c:v>0.32051282051282048</c:v>
                </c:pt>
                <c:pt idx="19">
                  <c:v>-0.31578947368421051</c:v>
                </c:pt>
                <c:pt idx="20">
                  <c:v>-0.19587628865979378</c:v>
                </c:pt>
                <c:pt idx="21">
                  <c:v>-7.1428571428571397E-2</c:v>
                </c:pt>
                <c:pt idx="22">
                  <c:v>-3.0303030303030276E-2</c:v>
                </c:pt>
                <c:pt idx="23">
                  <c:v>0.10714285714285721</c:v>
                </c:pt>
                <c:pt idx="24">
                  <c:v>-0.296875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480893144"/>
        <c:axId val="480892752"/>
      </c:barChart>
      <c:catAx>
        <c:axId val="4808931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892752"/>
        <c:crosses val="autoZero"/>
        <c:auto val="1"/>
        <c:lblAlgn val="ctr"/>
        <c:lblOffset val="100"/>
        <c:noMultiLvlLbl val="0"/>
      </c:catAx>
      <c:valAx>
        <c:axId val="480892752"/>
        <c:scaling>
          <c:orientation val="minMax"/>
        </c:scaling>
        <c:delete val="1"/>
        <c:axPos val="t"/>
        <c:numFmt formatCode="0.0%" sourceLinked="1"/>
        <c:majorTickMark val="none"/>
        <c:minorTickMark val="none"/>
        <c:tickLblPos val="nextTo"/>
        <c:crossAx val="480893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1.24'!$A$3:$A$27</c:f>
              <c:strCache>
                <c:ptCount val="25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Belo Horizonte - Confins</c:v>
                </c:pt>
                <c:pt idx="5">
                  <c:v>Porto Alegre</c:v>
                </c:pt>
                <c:pt idx="6">
                  <c:v>Vitória</c:v>
                </c:pt>
                <c:pt idx="7">
                  <c:v>Salvador</c:v>
                </c:pt>
                <c:pt idx="8">
                  <c:v>Curitiba</c:v>
                </c:pt>
                <c:pt idx="9">
                  <c:v>Fortaleza</c:v>
                </c:pt>
                <c:pt idx="10">
                  <c:v>Recife</c:v>
                </c:pt>
                <c:pt idx="11">
                  <c:v>Florianópolis</c:v>
                </c:pt>
                <c:pt idx="12">
                  <c:v>Foz Do Iguaçu</c:v>
                </c:pt>
                <c:pt idx="13">
                  <c:v>João Pessoa</c:v>
                </c:pt>
                <c:pt idx="14">
                  <c:v>Natal</c:v>
                </c:pt>
                <c:pt idx="15">
                  <c:v>Belém</c:v>
                </c:pt>
                <c:pt idx="16">
                  <c:v>Navegantes</c:v>
                </c:pt>
                <c:pt idx="17">
                  <c:v>Goiânia</c:v>
                </c:pt>
                <c:pt idx="18">
                  <c:v>Maceió</c:v>
                </c:pt>
                <c:pt idx="19">
                  <c:v>Ribeirão Preto</c:v>
                </c:pt>
                <c:pt idx="20">
                  <c:v>Manaus</c:v>
                </c:pt>
                <c:pt idx="21">
                  <c:v>Aracaju</c:v>
                </c:pt>
                <c:pt idx="22">
                  <c:v>Campos Dos Goytacazes</c:v>
                </c:pt>
                <c:pt idx="23">
                  <c:v>São Luís</c:v>
                </c:pt>
                <c:pt idx="24">
                  <c:v>Demais Aeroportos</c:v>
                </c:pt>
              </c:strCache>
            </c:strRef>
          </c:cat>
          <c:val>
            <c:numRef>
              <c:f>'Fig 1.24'!$B$3:$B$27</c:f>
              <c:numCache>
                <c:formatCode>0.0%</c:formatCode>
                <c:ptCount val="25"/>
                <c:pt idx="0">
                  <c:v>0.24877606527651858</c:v>
                </c:pt>
                <c:pt idx="1">
                  <c:v>0.12991840435176791</c:v>
                </c:pt>
                <c:pt idx="2">
                  <c:v>8.3318223028105168E-2</c:v>
                </c:pt>
                <c:pt idx="3">
                  <c:v>7.3980054397098816E-2</c:v>
                </c:pt>
                <c:pt idx="4">
                  <c:v>6.6817769718948317E-2</c:v>
                </c:pt>
                <c:pt idx="5">
                  <c:v>5.7751586582048958E-2</c:v>
                </c:pt>
                <c:pt idx="6">
                  <c:v>5.0498640072529466E-2</c:v>
                </c:pt>
                <c:pt idx="7">
                  <c:v>4.2883046237534E-2</c:v>
                </c:pt>
                <c:pt idx="8">
                  <c:v>3.9165911151405261E-2</c:v>
                </c:pt>
                <c:pt idx="9">
                  <c:v>2.9918404351767906E-2</c:v>
                </c:pt>
                <c:pt idx="10">
                  <c:v>3.0009066183136899E-2</c:v>
                </c:pt>
                <c:pt idx="11">
                  <c:v>1.7769718948322757E-2</c:v>
                </c:pt>
                <c:pt idx="12">
                  <c:v>1.7407071622846781E-2</c:v>
                </c:pt>
                <c:pt idx="13">
                  <c:v>1.2873980054397098E-2</c:v>
                </c:pt>
                <c:pt idx="14">
                  <c:v>1.3508612873980055E-2</c:v>
                </c:pt>
                <c:pt idx="15">
                  <c:v>1.1242067089755213E-2</c:v>
                </c:pt>
                <c:pt idx="16">
                  <c:v>9.7008159564823202E-3</c:v>
                </c:pt>
                <c:pt idx="17">
                  <c:v>1.0244786944696284E-2</c:v>
                </c:pt>
                <c:pt idx="18">
                  <c:v>9.338168631006347E-3</c:v>
                </c:pt>
                <c:pt idx="19">
                  <c:v>7.0716228467815048E-3</c:v>
                </c:pt>
                <c:pt idx="20">
                  <c:v>7.0716228467815048E-3</c:v>
                </c:pt>
                <c:pt idx="21">
                  <c:v>7.0716228467815048E-3</c:v>
                </c:pt>
                <c:pt idx="22">
                  <c:v>5.8023572076155942E-3</c:v>
                </c:pt>
                <c:pt idx="23">
                  <c:v>5.6210335448776067E-3</c:v>
                </c:pt>
                <c:pt idx="24">
                  <c:v>1.2239347234814143E-2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480889616"/>
        <c:axId val="480891184"/>
      </c:barChart>
      <c:catAx>
        <c:axId val="480889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891184"/>
        <c:crosses val="autoZero"/>
        <c:auto val="1"/>
        <c:lblAlgn val="ctr"/>
        <c:lblOffset val="100"/>
        <c:noMultiLvlLbl val="0"/>
      </c:catAx>
      <c:valAx>
        <c:axId val="480891184"/>
        <c:scaling>
          <c:orientation val="minMax"/>
        </c:scaling>
        <c:delete val="1"/>
        <c:axPos val="t"/>
        <c:numFmt formatCode="0.0%" sourceLinked="1"/>
        <c:majorTickMark val="none"/>
        <c:minorTickMark val="none"/>
        <c:tickLblPos val="nextTo"/>
        <c:crossAx val="480889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 1.25'!$B$2</c:f>
              <c:strCache>
                <c:ptCount val="1"/>
                <c:pt idx="0">
                  <c:v>Período Olimpíadas - 2015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1.25'!$A$3:$A$27</c:f>
              <c:strCache>
                <c:ptCount val="25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Salvador</c:v>
                </c:pt>
                <c:pt idx="5">
                  <c:v>Belo Horizonte - Confins</c:v>
                </c:pt>
                <c:pt idx="6">
                  <c:v>Porto Alegre</c:v>
                </c:pt>
                <c:pt idx="7">
                  <c:v>Vitória</c:v>
                </c:pt>
                <c:pt idx="8">
                  <c:v>Curitiba</c:v>
                </c:pt>
                <c:pt idx="9">
                  <c:v>Recife</c:v>
                </c:pt>
                <c:pt idx="10">
                  <c:v>Fortaleza</c:v>
                </c:pt>
                <c:pt idx="11">
                  <c:v>Natal</c:v>
                </c:pt>
                <c:pt idx="12">
                  <c:v>João Pessoa</c:v>
                </c:pt>
                <c:pt idx="13">
                  <c:v>Foz Do Iguaçu</c:v>
                </c:pt>
                <c:pt idx="14">
                  <c:v>Florianópolis</c:v>
                </c:pt>
                <c:pt idx="15">
                  <c:v>Belém</c:v>
                </c:pt>
                <c:pt idx="16">
                  <c:v>Manaus</c:v>
                </c:pt>
                <c:pt idx="17">
                  <c:v>Maceió</c:v>
                </c:pt>
                <c:pt idx="18">
                  <c:v>Aracaju</c:v>
                </c:pt>
                <c:pt idx="19">
                  <c:v>São Luís</c:v>
                </c:pt>
                <c:pt idx="20">
                  <c:v>Navegantes</c:v>
                </c:pt>
                <c:pt idx="21">
                  <c:v>Goiânia</c:v>
                </c:pt>
                <c:pt idx="22">
                  <c:v>Ribeirão Preto</c:v>
                </c:pt>
                <c:pt idx="23">
                  <c:v>Belo Horizonte - Pampulha</c:v>
                </c:pt>
                <c:pt idx="24">
                  <c:v>Demais Aeroportos</c:v>
                </c:pt>
              </c:strCache>
            </c:strRef>
          </c:cat>
          <c:val>
            <c:numRef>
              <c:f>'Fig 1.25'!$B$3:$B$27</c:f>
              <c:numCache>
                <c:formatCode>_(* #,##0_);_(* \(#,##0\);_(* "-"??_);_(@_)</c:formatCode>
                <c:ptCount val="25"/>
                <c:pt idx="0">
                  <c:v>276184</c:v>
                </c:pt>
                <c:pt idx="1">
                  <c:v>121325</c:v>
                </c:pt>
                <c:pt idx="2">
                  <c:v>106960</c:v>
                </c:pt>
                <c:pt idx="3">
                  <c:v>83928</c:v>
                </c:pt>
                <c:pt idx="4">
                  <c:v>77186</c:v>
                </c:pt>
                <c:pt idx="5">
                  <c:v>70350</c:v>
                </c:pt>
                <c:pt idx="6">
                  <c:v>64674</c:v>
                </c:pt>
                <c:pt idx="7">
                  <c:v>64693</c:v>
                </c:pt>
                <c:pt idx="8">
                  <c:v>43479</c:v>
                </c:pt>
                <c:pt idx="9">
                  <c:v>44454</c:v>
                </c:pt>
                <c:pt idx="10">
                  <c:v>34727</c:v>
                </c:pt>
                <c:pt idx="11">
                  <c:v>29534</c:v>
                </c:pt>
                <c:pt idx="12">
                  <c:v>25838</c:v>
                </c:pt>
                <c:pt idx="13">
                  <c:v>25992</c:v>
                </c:pt>
                <c:pt idx="14">
                  <c:v>25700</c:v>
                </c:pt>
                <c:pt idx="15">
                  <c:v>12864</c:v>
                </c:pt>
                <c:pt idx="16">
                  <c:v>12183</c:v>
                </c:pt>
                <c:pt idx="17">
                  <c:v>11714</c:v>
                </c:pt>
                <c:pt idx="18">
                  <c:v>10166</c:v>
                </c:pt>
                <c:pt idx="19">
                  <c:v>9839</c:v>
                </c:pt>
                <c:pt idx="20">
                  <c:v>7180</c:v>
                </c:pt>
                <c:pt idx="21">
                  <c:v>5577</c:v>
                </c:pt>
                <c:pt idx="22">
                  <c:v>5550</c:v>
                </c:pt>
                <c:pt idx="23">
                  <c:v>4971</c:v>
                </c:pt>
                <c:pt idx="24">
                  <c:v>16411</c:v>
                </c:pt>
              </c:numCache>
            </c:numRef>
          </c:val>
        </c:ser>
        <c:ser>
          <c:idx val="1"/>
          <c:order val="1"/>
          <c:tx>
            <c:strRef>
              <c:f>'Fig 1.25'!$C$2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1.25'!$A$3:$A$27</c:f>
              <c:strCache>
                <c:ptCount val="25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Salvador</c:v>
                </c:pt>
                <c:pt idx="5">
                  <c:v>Belo Horizonte - Confins</c:v>
                </c:pt>
                <c:pt idx="6">
                  <c:v>Porto Alegre</c:v>
                </c:pt>
                <c:pt idx="7">
                  <c:v>Vitória</c:v>
                </c:pt>
                <c:pt idx="8">
                  <c:v>Curitiba</c:v>
                </c:pt>
                <c:pt idx="9">
                  <c:v>Recife</c:v>
                </c:pt>
                <c:pt idx="10">
                  <c:v>Fortaleza</c:v>
                </c:pt>
                <c:pt idx="11">
                  <c:v>Natal</c:v>
                </c:pt>
                <c:pt idx="12">
                  <c:v>João Pessoa</c:v>
                </c:pt>
                <c:pt idx="13">
                  <c:v>Foz Do Iguaçu</c:v>
                </c:pt>
                <c:pt idx="14">
                  <c:v>Florianópolis</c:v>
                </c:pt>
                <c:pt idx="15">
                  <c:v>Belém</c:v>
                </c:pt>
                <c:pt idx="16">
                  <c:v>Manaus</c:v>
                </c:pt>
                <c:pt idx="17">
                  <c:v>Maceió</c:v>
                </c:pt>
                <c:pt idx="18">
                  <c:v>Aracaju</c:v>
                </c:pt>
                <c:pt idx="19">
                  <c:v>São Luís</c:v>
                </c:pt>
                <c:pt idx="20">
                  <c:v>Navegantes</c:v>
                </c:pt>
                <c:pt idx="21">
                  <c:v>Goiânia</c:v>
                </c:pt>
                <c:pt idx="22">
                  <c:v>Ribeirão Preto</c:v>
                </c:pt>
                <c:pt idx="23">
                  <c:v>Belo Horizonte - Pampulha</c:v>
                </c:pt>
                <c:pt idx="24">
                  <c:v>Demais Aeroportos</c:v>
                </c:pt>
              </c:strCache>
            </c:strRef>
          </c:cat>
          <c:val>
            <c:numRef>
              <c:f>'Fig 1.25'!$C$3:$C$27</c:f>
              <c:numCache>
                <c:formatCode>_(* #,##0_);_(* \(#,##0\);_(* "-"??_);_(@_)</c:formatCode>
                <c:ptCount val="25"/>
                <c:pt idx="0">
                  <c:v>326089</c:v>
                </c:pt>
                <c:pt idx="1">
                  <c:v>176445</c:v>
                </c:pt>
                <c:pt idx="2">
                  <c:v>110143</c:v>
                </c:pt>
                <c:pt idx="3">
                  <c:v>78368</c:v>
                </c:pt>
                <c:pt idx="4">
                  <c:v>61873</c:v>
                </c:pt>
                <c:pt idx="5">
                  <c:v>75996</c:v>
                </c:pt>
                <c:pt idx="6">
                  <c:v>80235</c:v>
                </c:pt>
                <c:pt idx="7">
                  <c:v>60288</c:v>
                </c:pt>
                <c:pt idx="8">
                  <c:v>55053</c:v>
                </c:pt>
                <c:pt idx="9">
                  <c:v>49224</c:v>
                </c:pt>
                <c:pt idx="10">
                  <c:v>48804</c:v>
                </c:pt>
                <c:pt idx="11">
                  <c:v>22651</c:v>
                </c:pt>
                <c:pt idx="12">
                  <c:v>20221</c:v>
                </c:pt>
                <c:pt idx="13">
                  <c:v>29107</c:v>
                </c:pt>
                <c:pt idx="14">
                  <c:v>27224</c:v>
                </c:pt>
                <c:pt idx="15">
                  <c:v>16033</c:v>
                </c:pt>
                <c:pt idx="16">
                  <c:v>10610</c:v>
                </c:pt>
                <c:pt idx="17">
                  <c:v>15682</c:v>
                </c:pt>
                <c:pt idx="18">
                  <c:v>11279</c:v>
                </c:pt>
                <c:pt idx="19">
                  <c:v>8629</c:v>
                </c:pt>
                <c:pt idx="20">
                  <c:v>12921</c:v>
                </c:pt>
                <c:pt idx="21">
                  <c:v>10521</c:v>
                </c:pt>
                <c:pt idx="22">
                  <c:v>3885</c:v>
                </c:pt>
                <c:pt idx="23">
                  <c:v>0</c:v>
                </c:pt>
                <c:pt idx="24">
                  <c:v>18892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70"/>
        <c:axId val="480891576"/>
        <c:axId val="480890008"/>
      </c:barChart>
      <c:catAx>
        <c:axId val="4808915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80890008"/>
        <c:crosses val="autoZero"/>
        <c:auto val="1"/>
        <c:lblAlgn val="ctr"/>
        <c:lblOffset val="100"/>
        <c:noMultiLvlLbl val="0"/>
      </c:catAx>
      <c:valAx>
        <c:axId val="480890008"/>
        <c:scaling>
          <c:orientation val="minMax"/>
        </c:scaling>
        <c:delete val="1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milhares</a:t>
                </a:r>
                <a:r>
                  <a:rPr lang="pt-BR" baseline="0"/>
                  <a:t> de passageiros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" sourceLinked="0"/>
        <c:majorTickMark val="out"/>
        <c:minorTickMark val="none"/>
        <c:tickLblPos val="nextTo"/>
        <c:crossAx val="480891576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1.25'!$A$3:$A$27</c:f>
              <c:strCache>
                <c:ptCount val="25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Salvador</c:v>
                </c:pt>
                <c:pt idx="5">
                  <c:v>Belo Horizonte - Confins</c:v>
                </c:pt>
                <c:pt idx="6">
                  <c:v>Porto Alegre</c:v>
                </c:pt>
                <c:pt idx="7">
                  <c:v>Vitória</c:v>
                </c:pt>
                <c:pt idx="8">
                  <c:v>Curitiba</c:v>
                </c:pt>
                <c:pt idx="9">
                  <c:v>Recife</c:v>
                </c:pt>
                <c:pt idx="10">
                  <c:v>Fortaleza</c:v>
                </c:pt>
                <c:pt idx="11">
                  <c:v>Natal</c:v>
                </c:pt>
                <c:pt idx="12">
                  <c:v>João Pessoa</c:v>
                </c:pt>
                <c:pt idx="13">
                  <c:v>Foz Do Iguaçu</c:v>
                </c:pt>
                <c:pt idx="14">
                  <c:v>Florianópolis</c:v>
                </c:pt>
                <c:pt idx="15">
                  <c:v>Belém</c:v>
                </c:pt>
                <c:pt idx="16">
                  <c:v>Manaus</c:v>
                </c:pt>
                <c:pt idx="17">
                  <c:v>Maceió</c:v>
                </c:pt>
                <c:pt idx="18">
                  <c:v>Aracaju</c:v>
                </c:pt>
                <c:pt idx="19">
                  <c:v>São Luís</c:v>
                </c:pt>
                <c:pt idx="20">
                  <c:v>Navegantes</c:v>
                </c:pt>
                <c:pt idx="21">
                  <c:v>Goiânia</c:v>
                </c:pt>
                <c:pt idx="22">
                  <c:v>Ribeirão Preto</c:v>
                </c:pt>
                <c:pt idx="23">
                  <c:v>Belo Horizonte - Pampulha</c:v>
                </c:pt>
                <c:pt idx="24">
                  <c:v>Demais Aeroportos</c:v>
                </c:pt>
              </c:strCache>
            </c:strRef>
          </c:cat>
          <c:val>
            <c:numRef>
              <c:f>'Fig 1.25'!$D$3:$D$27</c:f>
              <c:numCache>
                <c:formatCode>0.0%</c:formatCode>
                <c:ptCount val="25"/>
                <c:pt idx="0">
                  <c:v>0.18069475422182313</c:v>
                </c:pt>
                <c:pt idx="1">
                  <c:v>0.45431691737069846</c:v>
                </c:pt>
                <c:pt idx="2">
                  <c:v>2.9758788332086672E-2</c:v>
                </c:pt>
                <c:pt idx="3">
                  <c:v>-6.624725955580979E-2</c:v>
                </c:pt>
                <c:pt idx="4">
                  <c:v>-0.19839089990412773</c:v>
                </c:pt>
                <c:pt idx="5">
                  <c:v>8.0255863539445693E-2</c:v>
                </c:pt>
                <c:pt idx="6">
                  <c:v>0.24060673531867516</c:v>
                </c:pt>
                <c:pt idx="7">
                  <c:v>-6.8090828992317554E-2</c:v>
                </c:pt>
                <c:pt idx="8">
                  <c:v>0.26619747464293098</c:v>
                </c:pt>
                <c:pt idx="9">
                  <c:v>0.10730193008503175</c:v>
                </c:pt>
                <c:pt idx="10">
                  <c:v>0.40536182221326356</c:v>
                </c:pt>
                <c:pt idx="11">
                  <c:v>-0.23305342994514799</c:v>
                </c:pt>
                <c:pt idx="12">
                  <c:v>-0.2173929870733029</c:v>
                </c:pt>
                <c:pt idx="13">
                  <c:v>0.11984456755924899</c:v>
                </c:pt>
                <c:pt idx="14">
                  <c:v>5.9299610894941734E-2</c:v>
                </c:pt>
                <c:pt idx="15">
                  <c:v>0.24634639303482597</c:v>
                </c:pt>
                <c:pt idx="16">
                  <c:v>-0.12911433965361574</c:v>
                </c:pt>
                <c:pt idx="17">
                  <c:v>0.33873996926754302</c:v>
                </c:pt>
                <c:pt idx="18">
                  <c:v>0.10948258902223107</c:v>
                </c:pt>
                <c:pt idx="19">
                  <c:v>-0.12297997764000401</c:v>
                </c:pt>
                <c:pt idx="20">
                  <c:v>0.79958217270194987</c:v>
                </c:pt>
                <c:pt idx="21">
                  <c:v>0.88649811726734806</c:v>
                </c:pt>
                <c:pt idx="22">
                  <c:v>-0.30000000000000004</c:v>
                </c:pt>
                <c:pt idx="24">
                  <c:v>0.15117908719761131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480892360"/>
        <c:axId val="602531072"/>
      </c:barChart>
      <c:catAx>
        <c:axId val="4808923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2531072"/>
        <c:crosses val="autoZero"/>
        <c:auto val="1"/>
        <c:lblAlgn val="ctr"/>
        <c:lblOffset val="100"/>
        <c:noMultiLvlLbl val="0"/>
      </c:catAx>
      <c:valAx>
        <c:axId val="602531072"/>
        <c:scaling>
          <c:orientation val="minMax"/>
        </c:scaling>
        <c:delete val="1"/>
        <c:axPos val="t"/>
        <c:numFmt formatCode="0.0%" sourceLinked="1"/>
        <c:majorTickMark val="none"/>
        <c:minorTickMark val="none"/>
        <c:tickLblPos val="nextTo"/>
        <c:crossAx val="480892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1.26'!$A$3:$A$27</c:f>
              <c:strCache>
                <c:ptCount val="25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Salvador</c:v>
                </c:pt>
                <c:pt idx="5">
                  <c:v>Belo Horizonte - Confins</c:v>
                </c:pt>
                <c:pt idx="6">
                  <c:v>Porto Alegre</c:v>
                </c:pt>
                <c:pt idx="7">
                  <c:v>Vitória</c:v>
                </c:pt>
                <c:pt idx="8">
                  <c:v>Curitiba</c:v>
                </c:pt>
                <c:pt idx="9">
                  <c:v>Recife</c:v>
                </c:pt>
                <c:pt idx="10">
                  <c:v>Fortaleza</c:v>
                </c:pt>
                <c:pt idx="11">
                  <c:v>Natal</c:v>
                </c:pt>
                <c:pt idx="12">
                  <c:v>João Pessoa</c:v>
                </c:pt>
                <c:pt idx="13">
                  <c:v>Foz Do Iguaçu</c:v>
                </c:pt>
                <c:pt idx="14">
                  <c:v>Florianópolis</c:v>
                </c:pt>
                <c:pt idx="15">
                  <c:v>Belém</c:v>
                </c:pt>
                <c:pt idx="16">
                  <c:v>Manaus</c:v>
                </c:pt>
                <c:pt idx="17">
                  <c:v>Maceió</c:v>
                </c:pt>
                <c:pt idx="18">
                  <c:v>Aracaju</c:v>
                </c:pt>
                <c:pt idx="19">
                  <c:v>São Luís</c:v>
                </c:pt>
                <c:pt idx="20">
                  <c:v>Navegantes</c:v>
                </c:pt>
                <c:pt idx="21">
                  <c:v>Goiânia</c:v>
                </c:pt>
                <c:pt idx="22">
                  <c:v>Ribeirão Preto</c:v>
                </c:pt>
                <c:pt idx="23">
                  <c:v>Belo Horizonte - Pampulha</c:v>
                </c:pt>
                <c:pt idx="24">
                  <c:v>Demais Aeroportos</c:v>
                </c:pt>
              </c:strCache>
            </c:strRef>
          </c:cat>
          <c:val>
            <c:numRef>
              <c:f>'Fig 1.26'!$D$3:$D$27</c:f>
              <c:numCache>
                <c:formatCode>0.0%</c:formatCode>
                <c:ptCount val="25"/>
                <c:pt idx="0">
                  <c:v>0.18069475422182313</c:v>
                </c:pt>
                <c:pt idx="1">
                  <c:v>0.45431691737069846</c:v>
                </c:pt>
                <c:pt idx="2">
                  <c:v>2.9758788332086672E-2</c:v>
                </c:pt>
                <c:pt idx="3">
                  <c:v>-6.624725955580979E-2</c:v>
                </c:pt>
                <c:pt idx="4">
                  <c:v>-0.19839089990412773</c:v>
                </c:pt>
                <c:pt idx="5">
                  <c:v>8.0255863539445693E-2</c:v>
                </c:pt>
                <c:pt idx="6">
                  <c:v>0.24060673531867516</c:v>
                </c:pt>
                <c:pt idx="7">
                  <c:v>-6.8090828992317554E-2</c:v>
                </c:pt>
                <c:pt idx="8">
                  <c:v>0.26619747464293098</c:v>
                </c:pt>
                <c:pt idx="9">
                  <c:v>0.10730193008503175</c:v>
                </c:pt>
                <c:pt idx="10">
                  <c:v>0.40536182221326356</c:v>
                </c:pt>
                <c:pt idx="11">
                  <c:v>-0.23305342994514799</c:v>
                </c:pt>
                <c:pt idx="12">
                  <c:v>-0.2173929870733029</c:v>
                </c:pt>
                <c:pt idx="13">
                  <c:v>0.11984456755924899</c:v>
                </c:pt>
                <c:pt idx="14">
                  <c:v>5.9299610894941734E-2</c:v>
                </c:pt>
                <c:pt idx="15">
                  <c:v>0.24634639303482597</c:v>
                </c:pt>
                <c:pt idx="16">
                  <c:v>-0.12911433965361574</c:v>
                </c:pt>
                <c:pt idx="17">
                  <c:v>0.33873996926754302</c:v>
                </c:pt>
                <c:pt idx="18">
                  <c:v>0.10948258902223107</c:v>
                </c:pt>
                <c:pt idx="19">
                  <c:v>-0.12297997764000401</c:v>
                </c:pt>
                <c:pt idx="20">
                  <c:v>0.79958217270194987</c:v>
                </c:pt>
                <c:pt idx="21">
                  <c:v>0.88649811726734806</c:v>
                </c:pt>
                <c:pt idx="22">
                  <c:v>-0.30000000000000004</c:v>
                </c:pt>
                <c:pt idx="23">
                  <c:v>-1</c:v>
                </c:pt>
                <c:pt idx="24">
                  <c:v>0.15117908719761131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602532640"/>
        <c:axId val="602529896"/>
      </c:barChart>
      <c:catAx>
        <c:axId val="6025326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2529896"/>
        <c:crosses val="autoZero"/>
        <c:auto val="1"/>
        <c:lblAlgn val="ctr"/>
        <c:lblOffset val="100"/>
        <c:noMultiLvlLbl val="0"/>
      </c:catAx>
      <c:valAx>
        <c:axId val="602529896"/>
        <c:scaling>
          <c:orientation val="minMax"/>
        </c:scaling>
        <c:delete val="1"/>
        <c:axPos val="t"/>
        <c:numFmt formatCode="0.0%" sourceLinked="1"/>
        <c:majorTickMark val="none"/>
        <c:minorTickMark val="none"/>
        <c:tickLblPos val="nextTo"/>
        <c:crossAx val="602532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1.27'!$A$3:$A$27</c:f>
              <c:strCache>
                <c:ptCount val="25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Salvador</c:v>
                </c:pt>
                <c:pt idx="5">
                  <c:v>Belo Horizonte - Confins</c:v>
                </c:pt>
                <c:pt idx="6">
                  <c:v>Porto Alegre</c:v>
                </c:pt>
                <c:pt idx="7">
                  <c:v>Vitória</c:v>
                </c:pt>
                <c:pt idx="8">
                  <c:v>Curitiba</c:v>
                </c:pt>
                <c:pt idx="9">
                  <c:v>Recife</c:v>
                </c:pt>
                <c:pt idx="10">
                  <c:v>Fortaleza</c:v>
                </c:pt>
                <c:pt idx="11">
                  <c:v>Natal</c:v>
                </c:pt>
                <c:pt idx="12">
                  <c:v>João Pessoa</c:v>
                </c:pt>
                <c:pt idx="13">
                  <c:v>Foz Do Iguaçu</c:v>
                </c:pt>
                <c:pt idx="14">
                  <c:v>Florianópolis</c:v>
                </c:pt>
                <c:pt idx="15">
                  <c:v>Belém</c:v>
                </c:pt>
                <c:pt idx="16">
                  <c:v>Manaus</c:v>
                </c:pt>
                <c:pt idx="17">
                  <c:v>Maceió</c:v>
                </c:pt>
                <c:pt idx="18">
                  <c:v>Aracaju</c:v>
                </c:pt>
                <c:pt idx="19">
                  <c:v>São Luís</c:v>
                </c:pt>
                <c:pt idx="20">
                  <c:v>Navegantes</c:v>
                </c:pt>
                <c:pt idx="21">
                  <c:v>Goiânia</c:v>
                </c:pt>
                <c:pt idx="22">
                  <c:v>Ribeirão Preto</c:v>
                </c:pt>
                <c:pt idx="23">
                  <c:v>Belo Horizonte - Pampulha</c:v>
                </c:pt>
                <c:pt idx="24">
                  <c:v>Demais Aeroportos</c:v>
                </c:pt>
              </c:strCache>
            </c:strRef>
          </c:cat>
          <c:val>
            <c:numRef>
              <c:f>'Fig 1.27'!$B$3:$B$27</c:f>
              <c:numCache>
                <c:formatCode>0.0%</c:formatCode>
                <c:ptCount val="25"/>
                <c:pt idx="0">
                  <c:v>0.24514781160044596</c:v>
                </c:pt>
                <c:pt idx="1">
                  <c:v>0.13264815929957982</c:v>
                </c:pt>
                <c:pt idx="2">
                  <c:v>8.2803515031503419E-2</c:v>
                </c:pt>
                <c:pt idx="3">
                  <c:v>5.891564480710404E-2</c:v>
                </c:pt>
                <c:pt idx="4">
                  <c:v>4.651500218392645E-2</c:v>
                </c:pt>
                <c:pt idx="5">
                  <c:v>5.7132418114034793E-2</c:v>
                </c:pt>
                <c:pt idx="6">
                  <c:v>6.031922163508055E-2</c:v>
                </c:pt>
                <c:pt idx="7">
                  <c:v>4.5323427854873012E-2</c:v>
                </c:pt>
                <c:pt idx="8">
                  <c:v>4.138784955039683E-2</c:v>
                </c:pt>
                <c:pt idx="9">
                  <c:v>3.7005712790742259E-2</c:v>
                </c:pt>
                <c:pt idx="10">
                  <c:v>3.668996438809087E-2</c:v>
                </c:pt>
                <c:pt idx="11">
                  <c:v>1.7028612067753593E-2</c:v>
                </c:pt>
                <c:pt idx="12">
                  <c:v>1.5201782023842012E-2</c:v>
                </c:pt>
                <c:pt idx="13">
                  <c:v>2.1882116085652017E-2</c:v>
                </c:pt>
                <c:pt idx="14">
                  <c:v>2.0466510747098311E-2</c:v>
                </c:pt>
                <c:pt idx="15">
                  <c:v>1.2053319380261064E-2</c:v>
                </c:pt>
                <c:pt idx="16">
                  <c:v>7.9764060765028302E-3</c:v>
                </c:pt>
                <c:pt idx="17">
                  <c:v>1.1789443929473835E-2</c:v>
                </c:pt>
                <c:pt idx="18">
                  <c:v>8.4793481750118221E-3</c:v>
                </c:pt>
                <c:pt idx="19">
                  <c:v>6.4871261106638012E-3</c:v>
                </c:pt>
                <c:pt idx="20">
                  <c:v>9.71377407299652E-3</c:v>
                </c:pt>
                <c:pt idx="21">
                  <c:v>7.9094974864171805E-3</c:v>
                </c:pt>
                <c:pt idx="22">
                  <c:v>2.9206727245253061E-3</c:v>
                </c:pt>
                <c:pt idx="23">
                  <c:v>0</c:v>
                </c:pt>
                <c:pt idx="24">
                  <c:v>1.4202663864023702E-2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602533424"/>
        <c:axId val="602534208"/>
      </c:barChart>
      <c:catAx>
        <c:axId val="6025334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2534208"/>
        <c:crosses val="autoZero"/>
        <c:auto val="1"/>
        <c:lblAlgn val="ctr"/>
        <c:lblOffset val="100"/>
        <c:noMultiLvlLbl val="0"/>
      </c:catAx>
      <c:valAx>
        <c:axId val="602534208"/>
        <c:scaling>
          <c:orientation val="minMax"/>
        </c:scaling>
        <c:delete val="1"/>
        <c:axPos val="t"/>
        <c:numFmt formatCode="0.0%" sourceLinked="1"/>
        <c:majorTickMark val="none"/>
        <c:minorTickMark val="none"/>
        <c:tickLblPos val="nextTo"/>
        <c:crossAx val="602533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1.3'!$B$2</c:f>
              <c:strCache>
                <c:ptCount val="1"/>
                <c:pt idx="0">
                  <c:v>Origem ou destino na Cidade-Sede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solidFill>
                <a:srgbClr val="4F81BD">
                  <a:lumMod val="75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1.3'!$A$3:$A$16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1.3'!$B$3:$B$16</c:f>
              <c:numCache>
                <c:formatCode>0.0%</c:formatCode>
                <c:ptCount val="14"/>
                <c:pt idx="0">
                  <c:v>-1.7248990889345284E-2</c:v>
                </c:pt>
                <c:pt idx="1">
                  <c:v>5.5239627151233206E-2</c:v>
                </c:pt>
                <c:pt idx="2">
                  <c:v>9.7759789999168012E-2</c:v>
                </c:pt>
                <c:pt idx="3">
                  <c:v>6.751641943556308E-2</c:v>
                </c:pt>
                <c:pt idx="4">
                  <c:v>-1.6511358693926947E-4</c:v>
                </c:pt>
                <c:pt idx="5">
                  <c:v>2.0696350608113034E-2</c:v>
                </c:pt>
                <c:pt idx="6">
                  <c:v>9.176598665490987E-2</c:v>
                </c:pt>
                <c:pt idx="7">
                  <c:v>5.1012168131739255E-2</c:v>
                </c:pt>
                <c:pt idx="8">
                  <c:v>1.3538313089946907E-2</c:v>
                </c:pt>
                <c:pt idx="9">
                  <c:v>4.3584348628213254E-2</c:v>
                </c:pt>
                <c:pt idx="10">
                  <c:v>4.9653647147460012E-2</c:v>
                </c:pt>
                <c:pt idx="11">
                  <c:v>8.9567844747330705E-2</c:v>
                </c:pt>
                <c:pt idx="12">
                  <c:v>4.6078555992296932E-2</c:v>
                </c:pt>
                <c:pt idx="13" formatCode="0.00%">
                  <c:v>0.22640816751278695</c:v>
                </c:pt>
              </c:numCache>
            </c:numRef>
          </c:val>
        </c:ser>
        <c:ser>
          <c:idx val="1"/>
          <c:order val="1"/>
          <c:tx>
            <c:strRef>
              <c:f>'Fig 1.3'!$C$2</c:f>
              <c:strCache>
                <c:ptCount val="1"/>
                <c:pt idx="0">
                  <c:v>Origem e destino em outras cidades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solidFill>
                <a:srgbClr val="4F81BD"/>
              </a:solidFill>
              <a:ln>
                <a:noFill/>
              </a:ln>
              <a:effectLst/>
            </c:spPr>
          </c:dPt>
          <c:dLbls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1.3'!$A$3:$A$16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1.3'!$C$3:$C$16</c:f>
              <c:numCache>
                <c:formatCode>0.0%</c:formatCode>
                <c:ptCount val="14"/>
                <c:pt idx="0">
                  <c:v>2.1115023139827827E-2</c:v>
                </c:pt>
                <c:pt idx="1">
                  <c:v>4.3688869151369492E-2</c:v>
                </c:pt>
                <c:pt idx="2">
                  <c:v>1.4558620273983802E-2</c:v>
                </c:pt>
                <c:pt idx="3">
                  <c:v>-3.508367825747305E-2</c:v>
                </c:pt>
                <c:pt idx="4">
                  <c:v>1.0928263452587794E-2</c:v>
                </c:pt>
                <c:pt idx="5">
                  <c:v>-8.5762264665796284E-3</c:v>
                </c:pt>
                <c:pt idx="6">
                  <c:v>1.2821975364503135E-3</c:v>
                </c:pt>
                <c:pt idx="7">
                  <c:v>-6.8251709164563246E-2</c:v>
                </c:pt>
                <c:pt idx="8">
                  <c:v>-9.1501778760882169E-2</c:v>
                </c:pt>
                <c:pt idx="9">
                  <c:v>-8.6418141897513845E-2</c:v>
                </c:pt>
                <c:pt idx="10">
                  <c:v>-0.11292270125112047</c:v>
                </c:pt>
                <c:pt idx="11">
                  <c:v>-0.11157093160484211</c:v>
                </c:pt>
                <c:pt idx="12">
                  <c:v>-3.5787461955722688E-2</c:v>
                </c:pt>
                <c:pt idx="13">
                  <c:v>-0.10611477628048256</c:v>
                </c:pt>
              </c:numCache>
            </c:numRef>
          </c:val>
        </c:ser>
        <c:ser>
          <c:idx val="2"/>
          <c:order val="2"/>
          <c:tx>
            <c:strRef>
              <c:f>'Fig 1.3'!$D$2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solidFill>
                <a:srgbClr val="4F81BD">
                  <a:lumMod val="60000"/>
                  <a:lumOff val="40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layout>
                <c:manualLayout>
                  <c:x val="1.3577732518669382E-2"/>
                  <c:y val="3.078794037092789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1.3'!$A$3:$A$16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1.3'!$D$3:$D$16</c:f>
              <c:numCache>
                <c:formatCode>0.0%</c:formatCode>
                <c:ptCount val="14"/>
                <c:pt idx="0">
                  <c:v>1.3200744739961578E-2</c:v>
                </c:pt>
                <c:pt idx="1">
                  <c:v>4.6028697235007465E-2</c:v>
                </c:pt>
                <c:pt idx="2">
                  <c:v>3.1137533889971536E-2</c:v>
                </c:pt>
                <c:pt idx="3">
                  <c:v>-1.4874809446607462E-2</c:v>
                </c:pt>
                <c:pt idx="4">
                  <c:v>8.657281765908742E-3</c:v>
                </c:pt>
                <c:pt idx="5">
                  <c:v>-2.7751596869296513E-3</c:v>
                </c:pt>
                <c:pt idx="6">
                  <c:v>1.9323317965473041E-2</c:v>
                </c:pt>
                <c:pt idx="7">
                  <c:v>-4.4944270460167801E-2</c:v>
                </c:pt>
                <c:pt idx="8">
                  <c:v>-7.0311434178379817E-2</c:v>
                </c:pt>
                <c:pt idx="9">
                  <c:v>-6.0373069089346254E-2</c:v>
                </c:pt>
                <c:pt idx="10">
                  <c:v>-8.0701086020158685E-2</c:v>
                </c:pt>
                <c:pt idx="11">
                  <c:v>-7.2323328701486833E-2</c:v>
                </c:pt>
                <c:pt idx="12">
                  <c:v>-1.9428220504045357E-2</c:v>
                </c:pt>
                <c:pt idx="13">
                  <c:v>-3.9349121062871091E-2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0"/>
        <c:axId val="603814264"/>
        <c:axId val="603813872"/>
      </c:barChart>
      <c:catAx>
        <c:axId val="60381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813872"/>
        <c:crosses val="autoZero"/>
        <c:auto val="1"/>
        <c:lblAlgn val="ctr"/>
        <c:lblOffset val="100"/>
        <c:noMultiLvlLbl val="0"/>
      </c:catAx>
      <c:valAx>
        <c:axId val="60381387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603814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 1.28'!$C$2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1.28'!$A$3:$A$26</c:f>
              <c:strCache>
                <c:ptCount val="24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Porto Alegre</c:v>
                </c:pt>
                <c:pt idx="5">
                  <c:v>Belo Horizonte - Confins</c:v>
                </c:pt>
                <c:pt idx="6">
                  <c:v>Salvador</c:v>
                </c:pt>
                <c:pt idx="7">
                  <c:v>Vitória</c:v>
                </c:pt>
                <c:pt idx="8">
                  <c:v>Curitiba</c:v>
                </c:pt>
                <c:pt idx="9">
                  <c:v>Fortaleza</c:v>
                </c:pt>
                <c:pt idx="10">
                  <c:v>Recife</c:v>
                </c:pt>
                <c:pt idx="11">
                  <c:v>Foz Do Iguaçu</c:v>
                </c:pt>
                <c:pt idx="12">
                  <c:v>Florianópolis</c:v>
                </c:pt>
                <c:pt idx="13">
                  <c:v>Natal</c:v>
                </c:pt>
                <c:pt idx="14">
                  <c:v>João Pessoa</c:v>
                </c:pt>
                <c:pt idx="15">
                  <c:v>Belém</c:v>
                </c:pt>
                <c:pt idx="16">
                  <c:v>Maceió</c:v>
                </c:pt>
                <c:pt idx="17">
                  <c:v>Navegantes</c:v>
                </c:pt>
                <c:pt idx="18">
                  <c:v>Aracaju</c:v>
                </c:pt>
                <c:pt idx="19">
                  <c:v>Manaus</c:v>
                </c:pt>
                <c:pt idx="20">
                  <c:v>Goiânia</c:v>
                </c:pt>
                <c:pt idx="21">
                  <c:v>São Luís</c:v>
                </c:pt>
                <c:pt idx="22">
                  <c:v>Teresina</c:v>
                </c:pt>
                <c:pt idx="23">
                  <c:v>Ribeirão Preto</c:v>
                </c:pt>
              </c:strCache>
            </c:strRef>
          </c:cat>
          <c:val>
            <c:numRef>
              <c:f>'Fig 1.28'!$C$3:$C$26</c:f>
              <c:numCache>
                <c:formatCode>0.0%</c:formatCode>
                <c:ptCount val="24"/>
                <c:pt idx="0">
                  <c:v>0.76098602472501209</c:v>
                </c:pt>
                <c:pt idx="1">
                  <c:v>0.76892547381638199</c:v>
                </c:pt>
                <c:pt idx="2">
                  <c:v>0.78317328750343951</c:v>
                </c:pt>
                <c:pt idx="3">
                  <c:v>0.81733878782562219</c:v>
                </c:pt>
                <c:pt idx="4">
                  <c:v>0.83145504532011838</c:v>
                </c:pt>
                <c:pt idx="5">
                  <c:v>0.73807725545900182</c:v>
                </c:pt>
                <c:pt idx="6">
                  <c:v>0.77670271776297461</c:v>
                </c:pt>
                <c:pt idx="7">
                  <c:v>0.74902280390981935</c:v>
                </c:pt>
                <c:pt idx="8">
                  <c:v>0.83024347984013458</c:v>
                </c:pt>
                <c:pt idx="9">
                  <c:v>0.81861470505309986</c:v>
                </c:pt>
                <c:pt idx="10">
                  <c:v>0.89416354436247059</c:v>
                </c:pt>
                <c:pt idx="11">
                  <c:v>0.79624604251469921</c:v>
                </c:pt>
                <c:pt idx="12">
                  <c:v>0.80458677086838182</c:v>
                </c:pt>
                <c:pt idx="13">
                  <c:v>0.78723838113447409</c:v>
                </c:pt>
                <c:pt idx="14">
                  <c:v>0.81708094327597192</c:v>
                </c:pt>
                <c:pt idx="15">
                  <c:v>0.72678455698546429</c:v>
                </c:pt>
                <c:pt idx="16">
                  <c:v>0.80665961945031717</c:v>
                </c:pt>
                <c:pt idx="17">
                  <c:v>0.84460260972716483</c:v>
                </c:pt>
                <c:pt idx="18">
                  <c:v>0.81846153846153846</c:v>
                </c:pt>
                <c:pt idx="19">
                  <c:v>0.75633137787952498</c:v>
                </c:pt>
                <c:pt idx="20">
                  <c:v>0.8181825343693041</c:v>
                </c:pt>
                <c:pt idx="21">
                  <c:v>0.76272427682167709</c:v>
                </c:pt>
                <c:pt idx="22">
                  <c:v>0.846045197740113</c:v>
                </c:pt>
                <c:pt idx="23">
                  <c:v>0.75974512743628186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602535776"/>
        <c:axId val="602536168"/>
      </c:barChart>
      <c:catAx>
        <c:axId val="6025357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2536168"/>
        <c:crosses val="autoZero"/>
        <c:auto val="1"/>
        <c:lblAlgn val="ctr"/>
        <c:lblOffset val="100"/>
        <c:noMultiLvlLbl val="0"/>
      </c:catAx>
      <c:valAx>
        <c:axId val="602536168"/>
        <c:scaling>
          <c:orientation val="minMax"/>
        </c:scaling>
        <c:delete val="1"/>
        <c:axPos val="t"/>
        <c:numFmt formatCode="0.0%" sourceLinked="1"/>
        <c:majorTickMark val="none"/>
        <c:minorTickMark val="none"/>
        <c:tickLblPos val="nextTo"/>
        <c:crossAx val="602535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1.29'!$A$3:$A$26</c:f>
              <c:strCache>
                <c:ptCount val="24"/>
                <c:pt idx="0">
                  <c:v>São Paulo - Congonhas</c:v>
                </c:pt>
                <c:pt idx="1">
                  <c:v>São Paulo - Guarulhos</c:v>
                </c:pt>
                <c:pt idx="2">
                  <c:v>Brasília</c:v>
                </c:pt>
                <c:pt idx="3">
                  <c:v>Campinas</c:v>
                </c:pt>
                <c:pt idx="4">
                  <c:v>Porto Alegre</c:v>
                </c:pt>
                <c:pt idx="5">
                  <c:v>Belo Horizonte - Confins</c:v>
                </c:pt>
                <c:pt idx="6">
                  <c:v>Salvador</c:v>
                </c:pt>
                <c:pt idx="7">
                  <c:v>Vitória</c:v>
                </c:pt>
                <c:pt idx="8">
                  <c:v>Curitiba</c:v>
                </c:pt>
                <c:pt idx="9">
                  <c:v>Fortaleza</c:v>
                </c:pt>
                <c:pt idx="10">
                  <c:v>Recife</c:v>
                </c:pt>
                <c:pt idx="11">
                  <c:v>Foz Do Iguaçu</c:v>
                </c:pt>
                <c:pt idx="12">
                  <c:v>Florianópolis</c:v>
                </c:pt>
                <c:pt idx="13">
                  <c:v>Natal</c:v>
                </c:pt>
                <c:pt idx="14">
                  <c:v>João Pessoa</c:v>
                </c:pt>
                <c:pt idx="15">
                  <c:v>Belém</c:v>
                </c:pt>
                <c:pt idx="16">
                  <c:v>Maceió</c:v>
                </c:pt>
                <c:pt idx="17">
                  <c:v>Navegantes</c:v>
                </c:pt>
                <c:pt idx="18">
                  <c:v>Aracaju</c:v>
                </c:pt>
                <c:pt idx="19">
                  <c:v>Manaus</c:v>
                </c:pt>
                <c:pt idx="20">
                  <c:v>Goiânia</c:v>
                </c:pt>
                <c:pt idx="21">
                  <c:v>São Luís</c:v>
                </c:pt>
                <c:pt idx="22">
                  <c:v>Teresina</c:v>
                </c:pt>
                <c:pt idx="23">
                  <c:v>Ribeirão Preto</c:v>
                </c:pt>
              </c:strCache>
            </c:strRef>
          </c:cat>
          <c:val>
            <c:numRef>
              <c:f>'Fig 1.29'!$D$3:$D$26</c:f>
              <c:numCache>
                <c:formatCode>0.0%</c:formatCode>
                <c:ptCount val="24"/>
                <c:pt idx="0">
                  <c:v>0.31275486429043053</c:v>
                </c:pt>
                <c:pt idx="1">
                  <c:v>0.22880335282235031</c:v>
                </c:pt>
                <c:pt idx="2">
                  <c:v>7.4243820273466543E-2</c:v>
                </c:pt>
                <c:pt idx="3">
                  <c:v>0.37036444929631163</c:v>
                </c:pt>
                <c:pt idx="4">
                  <c:v>3.9055381268331857E-2</c:v>
                </c:pt>
                <c:pt idx="5">
                  <c:v>0.1476446747177973</c:v>
                </c:pt>
                <c:pt idx="6">
                  <c:v>-5.6784317354985014E-2</c:v>
                </c:pt>
                <c:pt idx="7">
                  <c:v>6.0182869434516784E-2</c:v>
                </c:pt>
                <c:pt idx="8">
                  <c:v>8.0672640642540205E-2</c:v>
                </c:pt>
                <c:pt idx="9">
                  <c:v>-0.10719163766497442</c:v>
                </c:pt>
                <c:pt idx="10">
                  <c:v>-1.5468678221316479E-3</c:v>
                </c:pt>
                <c:pt idx="11">
                  <c:v>-6.8021840290386715E-2</c:v>
                </c:pt>
                <c:pt idx="12">
                  <c:v>0.17878068737176789</c:v>
                </c:pt>
                <c:pt idx="13">
                  <c:v>-6.4007690052703348E-2</c:v>
                </c:pt>
                <c:pt idx="14">
                  <c:v>-8.2669965819052171E-3</c:v>
                </c:pt>
                <c:pt idx="15">
                  <c:v>-4.9634841994072865E-3</c:v>
                </c:pt>
                <c:pt idx="16">
                  <c:v>-0.11937287456610124</c:v>
                </c:pt>
                <c:pt idx="17">
                  <c:v>0.20718453814539228</c:v>
                </c:pt>
                <c:pt idx="18">
                  <c:v>8.6043975762260416E-2</c:v>
                </c:pt>
                <c:pt idx="19">
                  <c:v>-3.8736060284518592E-2</c:v>
                </c:pt>
                <c:pt idx="20">
                  <c:v>-6.1535405054314429E-2</c:v>
                </c:pt>
                <c:pt idx="21">
                  <c:v>-0.13518302606833921</c:v>
                </c:pt>
                <c:pt idx="22">
                  <c:v>0</c:v>
                </c:pt>
                <c:pt idx="23">
                  <c:v>-9.5773529929414902E-3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602537344"/>
        <c:axId val="602537736"/>
      </c:barChart>
      <c:catAx>
        <c:axId val="6025373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2537736"/>
        <c:crosses val="autoZero"/>
        <c:auto val="1"/>
        <c:lblAlgn val="ctr"/>
        <c:lblOffset val="100"/>
        <c:noMultiLvlLbl val="0"/>
      </c:catAx>
      <c:valAx>
        <c:axId val="60253773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602537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 1.30'!$B$2</c:f>
              <c:strCache>
                <c:ptCount val="1"/>
                <c:pt idx="0">
                  <c:v>Período Olimpíadas - 2015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1.30'!$A$3:$A$23</c:f>
              <c:strCache>
                <c:ptCount val="21"/>
                <c:pt idx="0">
                  <c:v>Estados Unidos</c:v>
                </c:pt>
                <c:pt idx="1">
                  <c:v>Argentina</c:v>
                </c:pt>
                <c:pt idx="2">
                  <c:v>Chile</c:v>
                </c:pt>
                <c:pt idx="3">
                  <c:v>Portugal</c:v>
                </c:pt>
                <c:pt idx="4">
                  <c:v>França</c:v>
                </c:pt>
                <c:pt idx="5">
                  <c:v>Alemanha</c:v>
                </c:pt>
                <c:pt idx="6">
                  <c:v>Espanha</c:v>
                </c:pt>
                <c:pt idx="7">
                  <c:v>Panamá</c:v>
                </c:pt>
                <c:pt idx="8">
                  <c:v>Holanda</c:v>
                </c:pt>
                <c:pt idx="9">
                  <c:v>Reino Unido</c:v>
                </c:pt>
                <c:pt idx="10">
                  <c:v>Itália</c:v>
                </c:pt>
                <c:pt idx="11">
                  <c:v>Emirados Árabes Unidos</c:v>
                </c:pt>
                <c:pt idx="12">
                  <c:v>Uruguai</c:v>
                </c:pt>
                <c:pt idx="13">
                  <c:v>Colômbia</c:v>
                </c:pt>
                <c:pt idx="14">
                  <c:v>Canadá</c:v>
                </c:pt>
                <c:pt idx="15">
                  <c:v>Peru</c:v>
                </c:pt>
                <c:pt idx="16">
                  <c:v>Suíça</c:v>
                </c:pt>
                <c:pt idx="17">
                  <c:v>Angola</c:v>
                </c:pt>
                <c:pt idx="18">
                  <c:v>Paraguai</c:v>
                </c:pt>
                <c:pt idx="19">
                  <c:v>Rússia</c:v>
                </c:pt>
                <c:pt idx="20">
                  <c:v>Outros Países</c:v>
                </c:pt>
              </c:strCache>
            </c:strRef>
          </c:cat>
          <c:val>
            <c:numRef>
              <c:f>'Fig 1.30'!$B$3:$B$23</c:f>
              <c:numCache>
                <c:formatCode>#,##0</c:formatCode>
                <c:ptCount val="21"/>
                <c:pt idx="0">
                  <c:v>52383</c:v>
                </c:pt>
                <c:pt idx="1">
                  <c:v>35384</c:v>
                </c:pt>
                <c:pt idx="2">
                  <c:v>19643</c:v>
                </c:pt>
                <c:pt idx="3">
                  <c:v>21067</c:v>
                </c:pt>
                <c:pt idx="4">
                  <c:v>20072</c:v>
                </c:pt>
                <c:pt idx="5">
                  <c:v>13370</c:v>
                </c:pt>
                <c:pt idx="6">
                  <c:v>11120</c:v>
                </c:pt>
                <c:pt idx="7">
                  <c:v>9536</c:v>
                </c:pt>
                <c:pt idx="8">
                  <c:v>10584</c:v>
                </c:pt>
                <c:pt idx="9">
                  <c:v>8652</c:v>
                </c:pt>
                <c:pt idx="10">
                  <c:v>9277</c:v>
                </c:pt>
                <c:pt idx="11">
                  <c:v>4867</c:v>
                </c:pt>
                <c:pt idx="12">
                  <c:v>5289</c:v>
                </c:pt>
                <c:pt idx="13">
                  <c:v>4355</c:v>
                </c:pt>
                <c:pt idx="14">
                  <c:v>3225</c:v>
                </c:pt>
                <c:pt idx="15">
                  <c:v>5355</c:v>
                </c:pt>
                <c:pt idx="16">
                  <c:v>0</c:v>
                </c:pt>
                <c:pt idx="17">
                  <c:v>2067</c:v>
                </c:pt>
                <c:pt idx="18">
                  <c:v>297</c:v>
                </c:pt>
                <c:pt idx="19">
                  <c:v>0</c:v>
                </c:pt>
                <c:pt idx="20">
                  <c:v>1658</c:v>
                </c:pt>
              </c:numCache>
            </c:numRef>
          </c:val>
        </c:ser>
        <c:ser>
          <c:idx val="1"/>
          <c:order val="1"/>
          <c:tx>
            <c:strRef>
              <c:f>'Fig 1.30'!$C$2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1.30'!$A$3:$A$23</c:f>
              <c:strCache>
                <c:ptCount val="21"/>
                <c:pt idx="0">
                  <c:v>Estados Unidos</c:v>
                </c:pt>
                <c:pt idx="1">
                  <c:v>Argentina</c:v>
                </c:pt>
                <c:pt idx="2">
                  <c:v>Chile</c:v>
                </c:pt>
                <c:pt idx="3">
                  <c:v>Portugal</c:v>
                </c:pt>
                <c:pt idx="4">
                  <c:v>França</c:v>
                </c:pt>
                <c:pt idx="5">
                  <c:v>Alemanha</c:v>
                </c:pt>
                <c:pt idx="6">
                  <c:v>Espanha</c:v>
                </c:pt>
                <c:pt idx="7">
                  <c:v>Panamá</c:v>
                </c:pt>
                <c:pt idx="8">
                  <c:v>Holanda</c:v>
                </c:pt>
                <c:pt idx="9">
                  <c:v>Reino Unido</c:v>
                </c:pt>
                <c:pt idx="10">
                  <c:v>Itália</c:v>
                </c:pt>
                <c:pt idx="11">
                  <c:v>Emirados Árabes Unidos</c:v>
                </c:pt>
                <c:pt idx="12">
                  <c:v>Uruguai</c:v>
                </c:pt>
                <c:pt idx="13">
                  <c:v>Colômbia</c:v>
                </c:pt>
                <c:pt idx="14">
                  <c:v>Canadá</c:v>
                </c:pt>
                <c:pt idx="15">
                  <c:v>Peru</c:v>
                </c:pt>
                <c:pt idx="16">
                  <c:v>Suíça</c:v>
                </c:pt>
                <c:pt idx="17">
                  <c:v>Angola</c:v>
                </c:pt>
                <c:pt idx="18">
                  <c:v>Paraguai</c:v>
                </c:pt>
                <c:pt idx="19">
                  <c:v>Rússia</c:v>
                </c:pt>
                <c:pt idx="20">
                  <c:v>Outros Países</c:v>
                </c:pt>
              </c:strCache>
            </c:strRef>
          </c:cat>
          <c:val>
            <c:numRef>
              <c:f>'Fig 1.30'!$C$3:$C$23</c:f>
              <c:numCache>
                <c:formatCode>#,##0</c:formatCode>
                <c:ptCount val="21"/>
                <c:pt idx="0">
                  <c:v>61769</c:v>
                </c:pt>
                <c:pt idx="1">
                  <c:v>60265</c:v>
                </c:pt>
                <c:pt idx="2">
                  <c:v>28089</c:v>
                </c:pt>
                <c:pt idx="3">
                  <c:v>25258</c:v>
                </c:pt>
                <c:pt idx="4">
                  <c:v>21573</c:v>
                </c:pt>
                <c:pt idx="5">
                  <c:v>15774</c:v>
                </c:pt>
                <c:pt idx="6">
                  <c:v>12750</c:v>
                </c:pt>
                <c:pt idx="7">
                  <c:v>12188</c:v>
                </c:pt>
                <c:pt idx="8">
                  <c:v>11947</c:v>
                </c:pt>
                <c:pt idx="9">
                  <c:v>11847</c:v>
                </c:pt>
                <c:pt idx="10">
                  <c:v>9992</c:v>
                </c:pt>
                <c:pt idx="11">
                  <c:v>9988</c:v>
                </c:pt>
                <c:pt idx="12">
                  <c:v>6405</c:v>
                </c:pt>
                <c:pt idx="13">
                  <c:v>6025</c:v>
                </c:pt>
                <c:pt idx="14">
                  <c:v>5802</c:v>
                </c:pt>
                <c:pt idx="15">
                  <c:v>5797</c:v>
                </c:pt>
                <c:pt idx="16">
                  <c:v>3380</c:v>
                </c:pt>
                <c:pt idx="17">
                  <c:v>1723</c:v>
                </c:pt>
                <c:pt idx="18">
                  <c:v>116</c:v>
                </c:pt>
                <c:pt idx="19">
                  <c:v>423</c:v>
                </c:pt>
                <c:pt idx="20">
                  <c:v>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70"/>
        <c:axId val="602538128"/>
        <c:axId val="602538520"/>
      </c:barChart>
      <c:catAx>
        <c:axId val="6025381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2538520"/>
        <c:crosses val="autoZero"/>
        <c:auto val="1"/>
        <c:lblAlgn val="ctr"/>
        <c:lblOffset val="100"/>
        <c:noMultiLvlLbl val="0"/>
      </c:catAx>
      <c:valAx>
        <c:axId val="602538520"/>
        <c:scaling>
          <c:orientation val="minMax"/>
        </c:scaling>
        <c:delete val="1"/>
        <c:axPos val="t"/>
        <c:numFmt formatCode="#,##0.0" sourceLinked="0"/>
        <c:majorTickMark val="none"/>
        <c:minorTickMark val="none"/>
        <c:tickLblPos val="nextTo"/>
        <c:crossAx val="602538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noFill/>
            </a:ln>
            <a:effectLst/>
          </c:spPr>
          <c:invertIfNegative val="1"/>
          <c:dLbls>
            <c:dLbl>
              <c:idx val="16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1.31'!$A$3:$A$23</c:f>
              <c:strCache>
                <c:ptCount val="21"/>
                <c:pt idx="0">
                  <c:v>Estados Unidos</c:v>
                </c:pt>
                <c:pt idx="1">
                  <c:v>Argentina</c:v>
                </c:pt>
                <c:pt idx="2">
                  <c:v>Chile</c:v>
                </c:pt>
                <c:pt idx="3">
                  <c:v>Portugal</c:v>
                </c:pt>
                <c:pt idx="4">
                  <c:v>França</c:v>
                </c:pt>
                <c:pt idx="5">
                  <c:v>Alemanha</c:v>
                </c:pt>
                <c:pt idx="6">
                  <c:v>Espanha</c:v>
                </c:pt>
                <c:pt idx="7">
                  <c:v>Panamá</c:v>
                </c:pt>
                <c:pt idx="8">
                  <c:v>Holanda</c:v>
                </c:pt>
                <c:pt idx="9">
                  <c:v>Reino Unido</c:v>
                </c:pt>
                <c:pt idx="10">
                  <c:v>Itália</c:v>
                </c:pt>
                <c:pt idx="11">
                  <c:v>Emirados Árabes Unidos</c:v>
                </c:pt>
                <c:pt idx="12">
                  <c:v>Uruguai</c:v>
                </c:pt>
                <c:pt idx="13">
                  <c:v>Colômbia</c:v>
                </c:pt>
                <c:pt idx="14">
                  <c:v>Canadá</c:v>
                </c:pt>
                <c:pt idx="15">
                  <c:v>Peru</c:v>
                </c:pt>
                <c:pt idx="16">
                  <c:v>Suíça</c:v>
                </c:pt>
                <c:pt idx="17">
                  <c:v>Angola</c:v>
                </c:pt>
                <c:pt idx="18">
                  <c:v>Paraguai</c:v>
                </c:pt>
                <c:pt idx="19">
                  <c:v>Rússia</c:v>
                </c:pt>
                <c:pt idx="20">
                  <c:v>Outros Países</c:v>
                </c:pt>
              </c:strCache>
            </c:strRef>
          </c:cat>
          <c:val>
            <c:numRef>
              <c:f>'Fig 1.31'!$D$3:$D$23</c:f>
              <c:numCache>
                <c:formatCode>0%</c:formatCode>
                <c:ptCount val="21"/>
                <c:pt idx="0">
                  <c:v>0.17918026840768952</c:v>
                </c:pt>
                <c:pt idx="1">
                  <c:v>0.70317092471173415</c:v>
                </c:pt>
                <c:pt idx="2">
                  <c:v>0.42997505472687481</c:v>
                </c:pt>
                <c:pt idx="3">
                  <c:v>0.19893672568472009</c:v>
                </c:pt>
                <c:pt idx="4">
                  <c:v>7.4780789159027528E-2</c:v>
                </c:pt>
                <c:pt idx="5">
                  <c:v>0.17980553477935679</c:v>
                </c:pt>
                <c:pt idx="6">
                  <c:v>0.14658273381294973</c:v>
                </c:pt>
                <c:pt idx="7">
                  <c:v>0.27810402684563762</c:v>
                </c:pt>
                <c:pt idx="8">
                  <c:v>0.12877928949357531</c:v>
                </c:pt>
                <c:pt idx="9">
                  <c:v>0.36927877947295418</c:v>
                </c:pt>
                <c:pt idx="10">
                  <c:v>7.7072329416837393E-2</c:v>
                </c:pt>
                <c:pt idx="11">
                  <c:v>1.0521882062872407</c:v>
                </c:pt>
                <c:pt idx="12">
                  <c:v>0.21100397050482123</c:v>
                </c:pt>
                <c:pt idx="13">
                  <c:v>0.38346727898966715</c:v>
                </c:pt>
                <c:pt idx="14">
                  <c:v>0.79906976744186053</c:v>
                </c:pt>
                <c:pt idx="15">
                  <c:v>8.2539682539682468E-2</c:v>
                </c:pt>
                <c:pt idx="16">
                  <c:v>0</c:v>
                </c:pt>
                <c:pt idx="17">
                  <c:v>-0.16642477019835511</c:v>
                </c:pt>
                <c:pt idx="18">
                  <c:v>-0.60942760942760943</c:v>
                </c:pt>
                <c:pt idx="19">
                  <c:v>0</c:v>
                </c:pt>
                <c:pt idx="20">
                  <c:v>-0.79613992762364294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602538912"/>
        <c:axId val="602539304"/>
      </c:barChart>
      <c:catAx>
        <c:axId val="6025389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2539304"/>
        <c:crosses val="autoZero"/>
        <c:auto val="1"/>
        <c:lblAlgn val="ctr"/>
        <c:lblOffset val="100"/>
        <c:noMultiLvlLbl val="0"/>
      </c:catAx>
      <c:valAx>
        <c:axId val="60253930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602538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 1.32'!$B$2</c:f>
              <c:strCache>
                <c:ptCount val="1"/>
                <c:pt idx="0">
                  <c:v>Período Olimpíadas - 2015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1.32'!$A$3:$A$23</c:f>
              <c:strCache>
                <c:ptCount val="21"/>
                <c:pt idx="0">
                  <c:v>Argentina</c:v>
                </c:pt>
                <c:pt idx="1">
                  <c:v>Estados Unidos</c:v>
                </c:pt>
                <c:pt idx="2">
                  <c:v>Chile</c:v>
                </c:pt>
                <c:pt idx="3">
                  <c:v>Portugal</c:v>
                </c:pt>
                <c:pt idx="4">
                  <c:v>Panamá</c:v>
                </c:pt>
                <c:pt idx="5">
                  <c:v>França</c:v>
                </c:pt>
                <c:pt idx="6">
                  <c:v>Uruguai</c:v>
                </c:pt>
                <c:pt idx="7">
                  <c:v>Alemanha</c:v>
                </c:pt>
                <c:pt idx="8">
                  <c:v>Espanha</c:v>
                </c:pt>
                <c:pt idx="9">
                  <c:v>Itália</c:v>
                </c:pt>
                <c:pt idx="10">
                  <c:v>Reino Unido</c:v>
                </c:pt>
                <c:pt idx="11">
                  <c:v>Peru</c:v>
                </c:pt>
                <c:pt idx="12">
                  <c:v>Colômbia</c:v>
                </c:pt>
                <c:pt idx="13">
                  <c:v>Emirados Árabes Unidos</c:v>
                </c:pt>
                <c:pt idx="14">
                  <c:v>Holanda</c:v>
                </c:pt>
                <c:pt idx="15">
                  <c:v>Canadá</c:v>
                </c:pt>
                <c:pt idx="16">
                  <c:v>Suíça</c:v>
                </c:pt>
                <c:pt idx="17">
                  <c:v>Angola</c:v>
                </c:pt>
                <c:pt idx="18">
                  <c:v>Turquia</c:v>
                </c:pt>
                <c:pt idx="19">
                  <c:v>Equador</c:v>
                </c:pt>
                <c:pt idx="20">
                  <c:v>Outros Países</c:v>
                </c:pt>
              </c:strCache>
            </c:strRef>
          </c:cat>
          <c:val>
            <c:numRef>
              <c:f>'Fig 1.32'!$B$3:$B$23</c:f>
              <c:numCache>
                <c:formatCode>#,##0</c:formatCode>
                <c:ptCount val="21"/>
                <c:pt idx="0">
                  <c:v>325</c:v>
                </c:pt>
                <c:pt idx="1">
                  <c:v>268</c:v>
                </c:pt>
                <c:pt idx="2">
                  <c:v>161</c:v>
                </c:pt>
                <c:pt idx="3">
                  <c:v>95</c:v>
                </c:pt>
                <c:pt idx="4">
                  <c:v>84</c:v>
                </c:pt>
                <c:pt idx="5">
                  <c:v>71</c:v>
                </c:pt>
                <c:pt idx="6">
                  <c:v>52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41</c:v>
                </c:pt>
                <c:pt idx="11">
                  <c:v>43</c:v>
                </c:pt>
                <c:pt idx="12">
                  <c:v>43</c:v>
                </c:pt>
                <c:pt idx="13">
                  <c:v>42</c:v>
                </c:pt>
                <c:pt idx="14">
                  <c:v>37</c:v>
                </c:pt>
                <c:pt idx="15">
                  <c:v>18</c:v>
                </c:pt>
                <c:pt idx="16">
                  <c:v>0</c:v>
                </c:pt>
                <c:pt idx="17">
                  <c:v>12</c:v>
                </c:pt>
                <c:pt idx="18">
                  <c:v>0</c:v>
                </c:pt>
                <c:pt idx="19">
                  <c:v>0</c:v>
                </c:pt>
                <c:pt idx="20">
                  <c:v>29</c:v>
                </c:pt>
              </c:numCache>
            </c:numRef>
          </c:val>
        </c:ser>
        <c:ser>
          <c:idx val="1"/>
          <c:order val="1"/>
          <c:tx>
            <c:strRef>
              <c:f>'Fig 1.32'!$C$2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1.32'!$A$3:$A$23</c:f>
              <c:strCache>
                <c:ptCount val="21"/>
                <c:pt idx="0">
                  <c:v>Argentina</c:v>
                </c:pt>
                <c:pt idx="1">
                  <c:v>Estados Unidos</c:v>
                </c:pt>
                <c:pt idx="2">
                  <c:v>Chile</c:v>
                </c:pt>
                <c:pt idx="3">
                  <c:v>Portugal</c:v>
                </c:pt>
                <c:pt idx="4">
                  <c:v>Panamá</c:v>
                </c:pt>
                <c:pt idx="5">
                  <c:v>França</c:v>
                </c:pt>
                <c:pt idx="6">
                  <c:v>Uruguai</c:v>
                </c:pt>
                <c:pt idx="7">
                  <c:v>Alemanha</c:v>
                </c:pt>
                <c:pt idx="8">
                  <c:v>Espanha</c:v>
                </c:pt>
                <c:pt idx="9">
                  <c:v>Itália</c:v>
                </c:pt>
                <c:pt idx="10">
                  <c:v>Reino Unido</c:v>
                </c:pt>
                <c:pt idx="11">
                  <c:v>Peru</c:v>
                </c:pt>
                <c:pt idx="12">
                  <c:v>Colômbia</c:v>
                </c:pt>
                <c:pt idx="13">
                  <c:v>Emirados Árabes Unidos</c:v>
                </c:pt>
                <c:pt idx="14">
                  <c:v>Holanda</c:v>
                </c:pt>
                <c:pt idx="15">
                  <c:v>Canadá</c:v>
                </c:pt>
                <c:pt idx="16">
                  <c:v>Suíça</c:v>
                </c:pt>
                <c:pt idx="17">
                  <c:v>Angola</c:v>
                </c:pt>
                <c:pt idx="18">
                  <c:v>Turquia</c:v>
                </c:pt>
                <c:pt idx="19">
                  <c:v>Equador</c:v>
                </c:pt>
                <c:pt idx="20">
                  <c:v>Outros Países</c:v>
                </c:pt>
              </c:strCache>
            </c:strRef>
          </c:cat>
          <c:val>
            <c:numRef>
              <c:f>'Fig 1.32'!$C$3:$C$23</c:f>
              <c:numCache>
                <c:formatCode>#,##0</c:formatCode>
                <c:ptCount val="21"/>
                <c:pt idx="0">
                  <c:v>429</c:v>
                </c:pt>
                <c:pt idx="1">
                  <c:v>303</c:v>
                </c:pt>
                <c:pt idx="2">
                  <c:v>188</c:v>
                </c:pt>
                <c:pt idx="3">
                  <c:v>100</c:v>
                </c:pt>
                <c:pt idx="4">
                  <c:v>84</c:v>
                </c:pt>
                <c:pt idx="5">
                  <c:v>76</c:v>
                </c:pt>
                <c:pt idx="6">
                  <c:v>59</c:v>
                </c:pt>
                <c:pt idx="7">
                  <c:v>54</c:v>
                </c:pt>
                <c:pt idx="8">
                  <c:v>49</c:v>
                </c:pt>
                <c:pt idx="9">
                  <c:v>45</c:v>
                </c:pt>
                <c:pt idx="10">
                  <c:v>45</c:v>
                </c:pt>
                <c:pt idx="11">
                  <c:v>44</c:v>
                </c:pt>
                <c:pt idx="12">
                  <c:v>43</c:v>
                </c:pt>
                <c:pt idx="13">
                  <c:v>42</c:v>
                </c:pt>
                <c:pt idx="14">
                  <c:v>37</c:v>
                </c:pt>
                <c:pt idx="15">
                  <c:v>24</c:v>
                </c:pt>
                <c:pt idx="16">
                  <c:v>13</c:v>
                </c:pt>
                <c:pt idx="17">
                  <c:v>12</c:v>
                </c:pt>
                <c:pt idx="18">
                  <c:v>3</c:v>
                </c:pt>
                <c:pt idx="19">
                  <c:v>2</c:v>
                </c:pt>
                <c:pt idx="20">
                  <c:v>28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602540088"/>
        <c:axId val="602540480"/>
      </c:barChart>
      <c:catAx>
        <c:axId val="6025400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2540480"/>
        <c:crosses val="autoZero"/>
        <c:auto val="1"/>
        <c:lblAlgn val="ctr"/>
        <c:lblOffset val="100"/>
        <c:noMultiLvlLbl val="0"/>
      </c:catAx>
      <c:valAx>
        <c:axId val="602540480"/>
        <c:scaling>
          <c:orientation val="minMax"/>
        </c:scaling>
        <c:delete val="1"/>
        <c:axPos val="t"/>
        <c:numFmt formatCode="#,##0" sourceLinked="1"/>
        <c:majorTickMark val="none"/>
        <c:minorTickMark val="none"/>
        <c:tickLblPos val="nextTo"/>
        <c:crossAx val="6025400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464847554433053"/>
          <c:y val="0.95456366689445116"/>
          <c:w val="0.62022086861783787"/>
          <c:h val="2.86209935897435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noFill/>
            </a:ln>
            <a:effectLst/>
          </c:spPr>
          <c:invertIfNegative val="1"/>
          <c:dLbls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1.33'!$A$3:$A$23</c:f>
              <c:strCache>
                <c:ptCount val="21"/>
                <c:pt idx="0">
                  <c:v>Argentina</c:v>
                </c:pt>
                <c:pt idx="1">
                  <c:v>Estados Unidos</c:v>
                </c:pt>
                <c:pt idx="2">
                  <c:v>Chile</c:v>
                </c:pt>
                <c:pt idx="3">
                  <c:v>Portugal</c:v>
                </c:pt>
                <c:pt idx="4">
                  <c:v>Panamá</c:v>
                </c:pt>
                <c:pt idx="5">
                  <c:v>França</c:v>
                </c:pt>
                <c:pt idx="6">
                  <c:v>Uruguai</c:v>
                </c:pt>
                <c:pt idx="7">
                  <c:v>Alemanha</c:v>
                </c:pt>
                <c:pt idx="8">
                  <c:v>Espanha</c:v>
                </c:pt>
                <c:pt idx="9">
                  <c:v>Itália</c:v>
                </c:pt>
                <c:pt idx="10">
                  <c:v>Reino Unido</c:v>
                </c:pt>
                <c:pt idx="11">
                  <c:v>Peru</c:v>
                </c:pt>
                <c:pt idx="12">
                  <c:v>Colômbia</c:v>
                </c:pt>
                <c:pt idx="13">
                  <c:v>Emirados Árabes Unidos</c:v>
                </c:pt>
                <c:pt idx="14">
                  <c:v>Holanda</c:v>
                </c:pt>
                <c:pt idx="15">
                  <c:v>Canadá</c:v>
                </c:pt>
                <c:pt idx="16">
                  <c:v>Suíça</c:v>
                </c:pt>
                <c:pt idx="17">
                  <c:v>Angola</c:v>
                </c:pt>
                <c:pt idx="18">
                  <c:v>Turquia</c:v>
                </c:pt>
                <c:pt idx="19">
                  <c:v>Equador</c:v>
                </c:pt>
                <c:pt idx="20">
                  <c:v>Outros Países</c:v>
                </c:pt>
              </c:strCache>
            </c:strRef>
          </c:cat>
          <c:val>
            <c:numRef>
              <c:f>'Fig 1.33'!$D$3:$D$23</c:f>
              <c:numCache>
                <c:formatCode>0%</c:formatCode>
                <c:ptCount val="21"/>
                <c:pt idx="0">
                  <c:v>0.32000000000000006</c:v>
                </c:pt>
                <c:pt idx="1">
                  <c:v>0.13059701492537323</c:v>
                </c:pt>
                <c:pt idx="2">
                  <c:v>0.16770186335403725</c:v>
                </c:pt>
                <c:pt idx="3">
                  <c:v>5.2631578947368363E-2</c:v>
                </c:pt>
                <c:pt idx="4">
                  <c:v>0</c:v>
                </c:pt>
                <c:pt idx="5">
                  <c:v>7.0422535211267512E-2</c:v>
                </c:pt>
                <c:pt idx="6">
                  <c:v>0.13461538461538458</c:v>
                </c:pt>
                <c:pt idx="7">
                  <c:v>0.28571428571428581</c:v>
                </c:pt>
                <c:pt idx="8">
                  <c:v>0.13953488372093026</c:v>
                </c:pt>
                <c:pt idx="9">
                  <c:v>7.1428571428571397E-2</c:v>
                </c:pt>
                <c:pt idx="10">
                  <c:v>9.7560975609756184E-2</c:v>
                </c:pt>
                <c:pt idx="11">
                  <c:v>2.3255813953488413E-2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0.33333333333333326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-3.4482758620689613E-2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602541264"/>
        <c:axId val="602542048"/>
      </c:barChart>
      <c:catAx>
        <c:axId val="6025412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2542048"/>
        <c:crosses val="autoZero"/>
        <c:auto val="1"/>
        <c:lblAlgn val="ctr"/>
        <c:lblOffset val="100"/>
        <c:noMultiLvlLbl val="0"/>
      </c:catAx>
      <c:valAx>
        <c:axId val="6025420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602541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 1.34'!$C$2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1.34'!$A$3:$A$23</c:f>
              <c:strCache>
                <c:ptCount val="21"/>
                <c:pt idx="0">
                  <c:v>Estados Unidos</c:v>
                </c:pt>
                <c:pt idx="1">
                  <c:v>Argentina</c:v>
                </c:pt>
                <c:pt idx="2">
                  <c:v>Chile</c:v>
                </c:pt>
                <c:pt idx="3">
                  <c:v>Portugal</c:v>
                </c:pt>
                <c:pt idx="4">
                  <c:v>França</c:v>
                </c:pt>
                <c:pt idx="5">
                  <c:v>Alemanha</c:v>
                </c:pt>
                <c:pt idx="6">
                  <c:v>Espanha</c:v>
                </c:pt>
                <c:pt idx="7">
                  <c:v>Panamá</c:v>
                </c:pt>
                <c:pt idx="8">
                  <c:v>Holanda</c:v>
                </c:pt>
                <c:pt idx="9">
                  <c:v>Reino Unido</c:v>
                </c:pt>
                <c:pt idx="10">
                  <c:v>Itália</c:v>
                </c:pt>
                <c:pt idx="11">
                  <c:v>Emirados Árabes Unidos</c:v>
                </c:pt>
                <c:pt idx="12">
                  <c:v>Uruguai</c:v>
                </c:pt>
                <c:pt idx="13">
                  <c:v>Colômbia</c:v>
                </c:pt>
                <c:pt idx="14">
                  <c:v>Canadá</c:v>
                </c:pt>
                <c:pt idx="15">
                  <c:v>Peru</c:v>
                </c:pt>
                <c:pt idx="16">
                  <c:v>Suíça</c:v>
                </c:pt>
                <c:pt idx="17">
                  <c:v>Angola</c:v>
                </c:pt>
                <c:pt idx="18">
                  <c:v>Lima</c:v>
                </c:pt>
                <c:pt idx="19">
                  <c:v>Cordoba</c:v>
                </c:pt>
                <c:pt idx="20">
                  <c:v>Outros Aeroportos</c:v>
                </c:pt>
              </c:strCache>
            </c:strRef>
          </c:cat>
          <c:val>
            <c:numRef>
              <c:f>'Fig 1.34'!$C$3:$C$23</c:f>
              <c:numCache>
                <c:formatCode>0%</c:formatCode>
                <c:ptCount val="21"/>
                <c:pt idx="0">
                  <c:v>0.88300866042602844</c:v>
                </c:pt>
                <c:pt idx="1">
                  <c:v>0.75467034841178282</c:v>
                </c:pt>
                <c:pt idx="2">
                  <c:v>0.83635976446347415</c:v>
                </c:pt>
                <c:pt idx="3">
                  <c:v>0.9607727577100168</c:v>
                </c:pt>
                <c:pt idx="4">
                  <c:v>0.92990390050876204</c:v>
                </c:pt>
                <c:pt idx="5">
                  <c:v>0.88802790793197928</c:v>
                </c:pt>
                <c:pt idx="6">
                  <c:v>0.84568619891401575</c:v>
                </c:pt>
                <c:pt idx="7">
                  <c:v>0.92827380952380956</c:v>
                </c:pt>
                <c:pt idx="8">
                  <c:v>0.91286843997124367</c:v>
                </c:pt>
                <c:pt idx="9">
                  <c:v>0.98062524437147358</c:v>
                </c:pt>
                <c:pt idx="10">
                  <c:v>0.8732026543959015</c:v>
                </c:pt>
                <c:pt idx="11">
                  <c:v>0.73512239671021085</c:v>
                </c:pt>
                <c:pt idx="12">
                  <c:v>0.63458333333333339</c:v>
                </c:pt>
                <c:pt idx="13">
                  <c:v>0.87339181286549705</c:v>
                </c:pt>
                <c:pt idx="14">
                  <c:v>0.93535031847133754</c:v>
                </c:pt>
                <c:pt idx="15">
                  <c:v>0.90764525993883793</c:v>
                </c:pt>
                <c:pt idx="16">
                  <c:v>0.85826007220278611</c:v>
                </c:pt>
                <c:pt idx="17">
                  <c:v>0.5</c:v>
                </c:pt>
                <c:pt idx="18">
                  <c:v>0.88639143730886849</c:v>
                </c:pt>
                <c:pt idx="19">
                  <c:v>0.68940005380683345</c:v>
                </c:pt>
                <c:pt idx="20">
                  <c:v>0.74800536760238756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602542440"/>
        <c:axId val="602531856"/>
      </c:barChart>
      <c:catAx>
        <c:axId val="6025424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2531856"/>
        <c:crosses val="autoZero"/>
        <c:auto val="1"/>
        <c:lblAlgn val="ctr"/>
        <c:lblOffset val="100"/>
        <c:noMultiLvlLbl val="0"/>
      </c:catAx>
      <c:valAx>
        <c:axId val="60253185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60254244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2573858960699218"/>
          <c:y val="0.94933039529914542"/>
          <c:w val="0.14852282078601561"/>
          <c:h val="2.86209935897435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noFill/>
            </a:ln>
            <a:effectLst/>
          </c:spPr>
          <c:invertIfNegative val="1"/>
          <c:dLbls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1.35'!$A$3:$A$23</c:f>
              <c:strCache>
                <c:ptCount val="21"/>
                <c:pt idx="0">
                  <c:v>Estados Unidos</c:v>
                </c:pt>
                <c:pt idx="1">
                  <c:v>Argentina</c:v>
                </c:pt>
                <c:pt idx="2">
                  <c:v>Chile</c:v>
                </c:pt>
                <c:pt idx="3">
                  <c:v>Portugal</c:v>
                </c:pt>
                <c:pt idx="4">
                  <c:v>França</c:v>
                </c:pt>
                <c:pt idx="5">
                  <c:v>Alemanha</c:v>
                </c:pt>
                <c:pt idx="6">
                  <c:v>Espanha</c:v>
                </c:pt>
                <c:pt idx="7">
                  <c:v>Panamá</c:v>
                </c:pt>
                <c:pt idx="8">
                  <c:v>Holanda</c:v>
                </c:pt>
                <c:pt idx="9">
                  <c:v>Reino Unido</c:v>
                </c:pt>
                <c:pt idx="10">
                  <c:v>Itália</c:v>
                </c:pt>
                <c:pt idx="11">
                  <c:v>Emirados Árabes Unidos</c:v>
                </c:pt>
                <c:pt idx="12">
                  <c:v>Uruguai</c:v>
                </c:pt>
                <c:pt idx="13">
                  <c:v>Colômbia</c:v>
                </c:pt>
                <c:pt idx="14">
                  <c:v>Canadá</c:v>
                </c:pt>
                <c:pt idx="15">
                  <c:v>Peru</c:v>
                </c:pt>
                <c:pt idx="16">
                  <c:v>Suíça</c:v>
                </c:pt>
                <c:pt idx="17">
                  <c:v>Angola</c:v>
                </c:pt>
                <c:pt idx="18">
                  <c:v>Lima</c:v>
                </c:pt>
                <c:pt idx="19">
                  <c:v>Cordoba</c:v>
                </c:pt>
                <c:pt idx="20">
                  <c:v>Outros Aeroportos</c:v>
                </c:pt>
              </c:strCache>
            </c:strRef>
          </c:cat>
          <c:val>
            <c:numRef>
              <c:f>'Fig 1.35'!$D$3:$D$23</c:f>
              <c:numCache>
                <c:formatCode>0.0%</c:formatCode>
                <c:ptCount val="21"/>
                <c:pt idx="0">
                  <c:v>0.20423947862911063</c:v>
                </c:pt>
                <c:pt idx="1">
                  <c:v>7.7303357029017805E-2</c:v>
                </c:pt>
                <c:pt idx="2">
                  <c:v>0.15528895802067777</c:v>
                </c:pt>
                <c:pt idx="3">
                  <c:v>6.6709740984871368E-2</c:v>
                </c:pt>
                <c:pt idx="4">
                  <c:v>-4.4194585486448501E-2</c:v>
                </c:pt>
                <c:pt idx="5">
                  <c:v>1.6019072508819843E-2</c:v>
                </c:pt>
                <c:pt idx="6">
                  <c:v>7.5039349976643521E-2</c:v>
                </c:pt>
                <c:pt idx="7">
                  <c:v>-1.5021214361428781E-2</c:v>
                </c:pt>
                <c:pt idx="8">
                  <c:v>0.27844477643960519</c:v>
                </c:pt>
                <c:pt idx="9">
                  <c:v>-5.9206579776542867E-3</c:v>
                </c:pt>
                <c:pt idx="10">
                  <c:v>0.33285402479408321</c:v>
                </c:pt>
                <c:pt idx="11">
                  <c:v>0.15928978175330544</c:v>
                </c:pt>
                <c:pt idx="12">
                  <c:v>-1.7728017343118685E-2</c:v>
                </c:pt>
                <c:pt idx="13">
                  <c:v>0.58409002237821084</c:v>
                </c:pt>
                <c:pt idx="14">
                  <c:v>0.10961614562722599</c:v>
                </c:pt>
                <c:pt idx="15">
                  <c:v>5.8359887023506252E-2</c:v>
                </c:pt>
                <c:pt idx="16">
                  <c:v>1.9396942413438811E-2</c:v>
                </c:pt>
                <c:pt idx="17">
                  <c:v>7.256643460228096E-2</c:v>
                </c:pt>
                <c:pt idx="18">
                  <c:v>0</c:v>
                </c:pt>
                <c:pt idx="19">
                  <c:v>-7.9365079365080193E-3</c:v>
                </c:pt>
                <c:pt idx="20">
                  <c:v>-6.1693491943488832E-2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70"/>
        <c:axId val="602527936"/>
        <c:axId val="602527544"/>
      </c:barChart>
      <c:catAx>
        <c:axId val="602527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2527544"/>
        <c:crosses val="autoZero"/>
        <c:auto val="1"/>
        <c:lblAlgn val="ctr"/>
        <c:lblOffset val="100"/>
        <c:noMultiLvlLbl val="0"/>
      </c:catAx>
      <c:valAx>
        <c:axId val="60252754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60252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899282227539052E-2"/>
          <c:y val="0.19713107135711477"/>
          <c:w val="0.87027188687491208"/>
          <c:h val="0.5857268696113840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'Fig 2.1'!$A$3:$B$15</c:f>
              <c:multiLvlStrCache>
                <c:ptCount val="13"/>
                <c:lvl>
                  <c:pt idx="0">
                    <c:v>08</c:v>
                  </c:pt>
                  <c:pt idx="1">
                    <c:v>09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01</c:v>
                  </c:pt>
                  <c:pt idx="6">
                    <c:v>02</c:v>
                  </c:pt>
                  <c:pt idx="7">
                    <c:v>03</c:v>
                  </c:pt>
                  <c:pt idx="8">
                    <c:v>04</c:v>
                  </c:pt>
                  <c:pt idx="9">
                    <c:v>05</c:v>
                  </c:pt>
                  <c:pt idx="10">
                    <c:v>06</c:v>
                  </c:pt>
                  <c:pt idx="11">
                    <c:v>07</c:v>
                  </c:pt>
                  <c:pt idx="12">
                    <c:v>08</c:v>
                  </c:pt>
                </c:lvl>
                <c:lvl>
                  <c:pt idx="0">
                    <c:v>2015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'Fig 2.1'!$C$3:$C$15</c:f>
              <c:numCache>
                <c:formatCode>0.00</c:formatCode>
                <c:ptCount val="13"/>
                <c:pt idx="0">
                  <c:v>245.41773644009203</c:v>
                </c:pt>
                <c:pt idx="1">
                  <c:v>315.21948109457077</c:v>
                </c:pt>
                <c:pt idx="2">
                  <c:v>403.27014343946922</c:v>
                </c:pt>
                <c:pt idx="3">
                  <c:v>448.143141587537</c:v>
                </c:pt>
                <c:pt idx="4">
                  <c:v>569.48997506795752</c:v>
                </c:pt>
                <c:pt idx="5">
                  <c:v>461.15263664452323</c:v>
                </c:pt>
                <c:pt idx="6">
                  <c:v>385.50284975928275</c:v>
                </c:pt>
                <c:pt idx="7">
                  <c:v>309.42283567199098</c:v>
                </c:pt>
                <c:pt idx="8">
                  <c:v>294.21960175468331</c:v>
                </c:pt>
                <c:pt idx="9">
                  <c:v>259.10134392069006</c:v>
                </c:pt>
                <c:pt idx="10">
                  <c:v>242.97618937021556</c:v>
                </c:pt>
                <c:pt idx="11">
                  <c:v>268.71161800289485</c:v>
                </c:pt>
                <c:pt idx="12">
                  <c:v>531.8963179992644</c:v>
                </c:pt>
              </c:numCache>
            </c:numRef>
          </c:val>
          <c:extLst/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602526760"/>
        <c:axId val="474330776"/>
      </c:barChart>
      <c:catAx>
        <c:axId val="602526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 b="1"/>
            </a:pPr>
            <a:endParaRPr lang="pt-BR"/>
          </a:p>
        </c:txPr>
        <c:crossAx val="474330776"/>
        <c:crosses val="autoZero"/>
        <c:auto val="1"/>
        <c:lblAlgn val="ctr"/>
        <c:lblOffset val="100"/>
        <c:noMultiLvlLbl val="0"/>
      </c:catAx>
      <c:valAx>
        <c:axId val="474330776"/>
        <c:scaling>
          <c:orientation val="minMax"/>
          <c:min val="0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pt-BR" sz="1000"/>
                  <a:t>Tarifa Aérea Média (R$)</a:t>
                </a:r>
              </a:p>
            </c:rich>
          </c:tx>
          <c:layout>
            <c:manualLayout>
              <c:xMode val="edge"/>
              <c:yMode val="edge"/>
              <c:x val="3.5093265993266017E-2"/>
              <c:y val="0.24702248677248695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6025267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899282227539052E-2"/>
          <c:y val="0.19713107135711477"/>
          <c:w val="0.87027188687491208"/>
          <c:h val="0.585726869611384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'Fig 2.2'!$A$3:$B$15</c:f>
              <c:multiLvlStrCache>
                <c:ptCount val="13"/>
                <c:lvl>
                  <c:pt idx="0">
                    <c:v>08</c:v>
                  </c:pt>
                  <c:pt idx="1">
                    <c:v>09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01</c:v>
                  </c:pt>
                  <c:pt idx="6">
                    <c:v>02</c:v>
                  </c:pt>
                  <c:pt idx="7">
                    <c:v>03</c:v>
                  </c:pt>
                  <c:pt idx="8">
                    <c:v>04</c:v>
                  </c:pt>
                  <c:pt idx="9">
                    <c:v>05</c:v>
                  </c:pt>
                  <c:pt idx="10">
                    <c:v>06</c:v>
                  </c:pt>
                  <c:pt idx="11">
                    <c:v>07</c:v>
                  </c:pt>
                  <c:pt idx="12">
                    <c:v>08</c:v>
                  </c:pt>
                </c:lvl>
                <c:lvl>
                  <c:pt idx="0">
                    <c:v>2015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'Fig 2.2'!$C$3:$C$15</c:f>
              <c:numCache>
                <c:formatCode>0</c:formatCode>
                <c:ptCount val="13"/>
                <c:pt idx="0">
                  <c:v>694.04110962566847</c:v>
                </c:pt>
                <c:pt idx="1">
                  <c:v>732.2381883839904</c:v>
                </c:pt>
                <c:pt idx="2">
                  <c:v>854.37540106951872</c:v>
                </c:pt>
                <c:pt idx="3">
                  <c:v>978.34861260156367</c:v>
                </c:pt>
                <c:pt idx="4">
                  <c:v>947.14410256410258</c:v>
                </c:pt>
                <c:pt idx="5">
                  <c:v>959.72400422982025</c:v>
                </c:pt>
                <c:pt idx="6">
                  <c:v>1024.7942718838242</c:v>
                </c:pt>
                <c:pt idx="7">
                  <c:v>961.25923904318506</c:v>
                </c:pt>
                <c:pt idx="8">
                  <c:v>1069.3846745580709</c:v>
                </c:pt>
                <c:pt idx="9">
                  <c:v>1024.1254456228278</c:v>
                </c:pt>
                <c:pt idx="10">
                  <c:v>967.40310206804531</c:v>
                </c:pt>
                <c:pt idx="11">
                  <c:v>904.84223658344411</c:v>
                </c:pt>
                <c:pt idx="12">
                  <c:v>848.88119120952297</c:v>
                </c:pt>
              </c:numCache>
            </c:numRef>
          </c:val>
          <c:extLst/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474329992"/>
        <c:axId val="474329600"/>
      </c:barChart>
      <c:catAx>
        <c:axId val="474329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 b="1"/>
            </a:pPr>
            <a:endParaRPr lang="pt-BR"/>
          </a:p>
        </c:txPr>
        <c:crossAx val="474329600"/>
        <c:crosses val="autoZero"/>
        <c:auto val="1"/>
        <c:lblAlgn val="ctr"/>
        <c:lblOffset val="100"/>
        <c:noMultiLvlLbl val="0"/>
      </c:catAx>
      <c:valAx>
        <c:axId val="474329600"/>
        <c:scaling>
          <c:orientation val="minMax"/>
          <c:min val="0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pt-BR" sz="1000"/>
                  <a:t>Distância média (km)</a:t>
                </a:r>
              </a:p>
            </c:rich>
          </c:tx>
          <c:layout>
            <c:manualLayout>
              <c:xMode val="edge"/>
              <c:yMode val="edge"/>
              <c:x val="3.5093265993266017E-2"/>
              <c:y val="0.24702248677248695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4743299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1.4'!$B$2</c:f>
              <c:strCache>
                <c:ptCount val="1"/>
                <c:pt idx="0">
                  <c:v>Origem ou destino na Cidade-Sede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75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1.4'!$A$3:$A$16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1.4'!$B$3:$B$16</c:f>
              <c:numCache>
                <c:formatCode>0.0%</c:formatCode>
                <c:ptCount val="14"/>
                <c:pt idx="0">
                  <c:v>-2.5715596646312622E-2</c:v>
                </c:pt>
                <c:pt idx="1">
                  <c:v>-7.4973275982945342E-2</c:v>
                </c:pt>
                <c:pt idx="2">
                  <c:v>-7.1089849725778032E-2</c:v>
                </c:pt>
                <c:pt idx="3">
                  <c:v>-9.5746774733686535E-2</c:v>
                </c:pt>
                <c:pt idx="4">
                  <c:v>-9.0704517402205975E-2</c:v>
                </c:pt>
                <c:pt idx="5">
                  <c:v>-7.2530420680499863E-2</c:v>
                </c:pt>
                <c:pt idx="6">
                  <c:v>-4.4707948367950778E-2</c:v>
                </c:pt>
                <c:pt idx="7">
                  <c:v>-4.9547039651747893E-2</c:v>
                </c:pt>
                <c:pt idx="8">
                  <c:v>-9.9898804392950624E-2</c:v>
                </c:pt>
                <c:pt idx="9">
                  <c:v>-5.4821097811088793E-2</c:v>
                </c:pt>
                <c:pt idx="10">
                  <c:v>2.2803282241468104E-4</c:v>
                </c:pt>
                <c:pt idx="11">
                  <c:v>-4.4356909641374287E-3</c:v>
                </c:pt>
                <c:pt idx="12">
                  <c:v>-5.733714736422435E-2</c:v>
                </c:pt>
                <c:pt idx="13">
                  <c:v>0.23241335595895177</c:v>
                </c:pt>
              </c:numCache>
            </c:numRef>
          </c:val>
        </c:ser>
        <c:ser>
          <c:idx val="1"/>
          <c:order val="1"/>
          <c:tx>
            <c:strRef>
              <c:f>'Fig 1.4'!$C$2</c:f>
              <c:strCache>
                <c:ptCount val="1"/>
                <c:pt idx="0">
                  <c:v>Origem e destino em outras cidades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/>
              </a:solidFill>
              <a:ln>
                <a:noFill/>
              </a:ln>
              <a:effectLst/>
            </c:spPr>
          </c:dPt>
          <c:dLbls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1.4'!$A$3:$A$16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1.4'!$C$3:$C$16</c:f>
              <c:numCache>
                <c:formatCode>0.0%</c:formatCode>
                <c:ptCount val="14"/>
                <c:pt idx="0">
                  <c:v>1.7307850032953098E-2</c:v>
                </c:pt>
                <c:pt idx="1">
                  <c:v>9.4402579619017324E-3</c:v>
                </c:pt>
                <c:pt idx="2">
                  <c:v>-7.3570026513607445E-3</c:v>
                </c:pt>
                <c:pt idx="3">
                  <c:v>-3.9244119591526294E-2</c:v>
                </c:pt>
                <c:pt idx="4">
                  <c:v>-3.5238435764184395E-4</c:v>
                </c:pt>
                <c:pt idx="5">
                  <c:v>-1.3805017263319952E-2</c:v>
                </c:pt>
                <c:pt idx="6">
                  <c:v>9.9664754813639789E-3</c:v>
                </c:pt>
                <c:pt idx="7">
                  <c:v>-5.417953794818986E-2</c:v>
                </c:pt>
                <c:pt idx="8">
                  <c:v>-7.4405568723596938E-2</c:v>
                </c:pt>
                <c:pt idx="9">
                  <c:v>-7.1308045789927887E-2</c:v>
                </c:pt>
                <c:pt idx="10">
                  <c:v>-7.4280859531118848E-2</c:v>
                </c:pt>
                <c:pt idx="11">
                  <c:v>-7.6799279383800489E-2</c:v>
                </c:pt>
                <c:pt idx="12">
                  <c:v>-3.0946005390630305E-2</c:v>
                </c:pt>
                <c:pt idx="13">
                  <c:v>-8.5512012346327132E-2</c:v>
                </c:pt>
              </c:numCache>
            </c:numRef>
          </c:val>
        </c:ser>
        <c:ser>
          <c:idx val="2"/>
          <c:order val="2"/>
          <c:tx>
            <c:strRef>
              <c:f>'Fig 1.4'!$D$2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tint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60000"/>
                  <a:lumOff val="40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layout>
                <c:manualLayout>
                  <c:x val="1.3577732518669382E-2"/>
                  <c:y val="3.078794037092789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1.4'!$A$3:$A$16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1.4'!$D$3:$D$16</c:f>
              <c:numCache>
                <c:formatCode>0.0%</c:formatCode>
                <c:ptCount val="14"/>
                <c:pt idx="0">
                  <c:v>8.7896694346878412E-3</c:v>
                </c:pt>
                <c:pt idx="1">
                  <c:v>-7.4426460868499689E-3</c:v>
                </c:pt>
                <c:pt idx="2">
                  <c:v>-2.0123136460225677E-2</c:v>
                </c:pt>
                <c:pt idx="3">
                  <c:v>-5.0543890714716655E-2</c:v>
                </c:pt>
                <c:pt idx="4">
                  <c:v>-1.8536551157002479E-2</c:v>
                </c:pt>
                <c:pt idx="5">
                  <c:v>-2.5454327538508403E-2</c:v>
                </c:pt>
                <c:pt idx="6">
                  <c:v>-1.3527626631866241E-3</c:v>
                </c:pt>
                <c:pt idx="7">
                  <c:v>-5.3284669552247088E-2</c:v>
                </c:pt>
                <c:pt idx="8">
                  <c:v>-7.9441960926106781E-2</c:v>
                </c:pt>
                <c:pt idx="9">
                  <c:v>-6.8083903541333868E-2</c:v>
                </c:pt>
                <c:pt idx="10">
                  <c:v>-6.0238100313228848E-2</c:v>
                </c:pt>
                <c:pt idx="11">
                  <c:v>-6.3014007221254276E-2</c:v>
                </c:pt>
                <c:pt idx="12">
                  <c:v>-3.6157798892242132E-2</c:v>
                </c:pt>
                <c:pt idx="13">
                  <c:v>-2.4616161188292917E-2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0"/>
        <c:axId val="603813088"/>
        <c:axId val="603812696"/>
      </c:barChart>
      <c:catAx>
        <c:axId val="60381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812696"/>
        <c:crosses val="autoZero"/>
        <c:auto val="1"/>
        <c:lblAlgn val="ctr"/>
        <c:lblOffset val="100"/>
        <c:noMultiLvlLbl val="0"/>
      </c:catAx>
      <c:valAx>
        <c:axId val="603812696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60381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12963591404501E-2"/>
          <c:y val="0.15141889235974626"/>
          <c:w val="0.89021366567668436"/>
          <c:h val="0.628270897254442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'[2]Graf 1.1 1.3 1.5'!$G$1</c:f>
              <c:strCache>
                <c:ptCount val="1"/>
                <c:pt idx="0">
                  <c:v>YIELD_REAL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numFmt formatCode="#,##0.00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'[2]Graf 1.1 1.3 1.5'!$B$2:$C$14</c:f>
              <c:multiLvlStrCache>
                <c:ptCount val="13"/>
                <c:lvl>
                  <c:pt idx="0">
                    <c:v>08</c:v>
                  </c:pt>
                  <c:pt idx="1">
                    <c:v>09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01</c:v>
                  </c:pt>
                  <c:pt idx="6">
                    <c:v>02</c:v>
                  </c:pt>
                  <c:pt idx="7">
                    <c:v>03</c:v>
                  </c:pt>
                  <c:pt idx="8">
                    <c:v>04</c:v>
                  </c:pt>
                  <c:pt idx="9">
                    <c:v>05</c:v>
                  </c:pt>
                  <c:pt idx="10">
                    <c:v>06</c:v>
                  </c:pt>
                  <c:pt idx="11">
                    <c:v>07</c:v>
                  </c:pt>
                  <c:pt idx="12">
                    <c:v>08</c:v>
                  </c:pt>
                </c:lvl>
                <c:lvl>
                  <c:pt idx="0">
                    <c:v>2015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'[2]Graf 1.1 1.3 1.5'!$G$2:$G$14</c:f>
              <c:numCache>
                <c:formatCode>General</c:formatCode>
                <c:ptCount val="13"/>
                <c:pt idx="0">
                  <c:v>0.35360691612699657</c:v>
                </c:pt>
                <c:pt idx="1">
                  <c:v>0.43048762833613402</c:v>
                </c:pt>
                <c:pt idx="2">
                  <c:v>0.47200579854552144</c:v>
                </c:pt>
                <c:pt idx="3">
                  <c:v>0.45806079327476273</c:v>
                </c:pt>
                <c:pt idx="4">
                  <c:v>0.60127067626376896</c:v>
                </c:pt>
                <c:pt idx="5">
                  <c:v>0.48050547304440883</c:v>
                </c:pt>
                <c:pt idx="6">
                  <c:v>0.37617584361653084</c:v>
                </c:pt>
                <c:pt idx="7">
                  <c:v>0.32189322412129179</c:v>
                </c:pt>
                <c:pt idx="8">
                  <c:v>0.27512980946381854</c:v>
                </c:pt>
                <c:pt idx="9">
                  <c:v>0.25299766256966827</c:v>
                </c:pt>
                <c:pt idx="10">
                  <c:v>0.2511633349642956</c:v>
                </c:pt>
                <c:pt idx="11">
                  <c:v>0.29697068410236516</c:v>
                </c:pt>
                <c:pt idx="12">
                  <c:v>0.62658511403862049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474326464"/>
        <c:axId val="474326072"/>
      </c:barChart>
      <c:catAx>
        <c:axId val="474326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 b="1"/>
            </a:pPr>
            <a:endParaRPr lang="pt-BR"/>
          </a:p>
        </c:txPr>
        <c:crossAx val="474326072"/>
        <c:crosses val="autoZero"/>
        <c:auto val="1"/>
        <c:lblAlgn val="ctr"/>
        <c:lblOffset val="100"/>
        <c:noMultiLvlLbl val="0"/>
      </c:catAx>
      <c:valAx>
        <c:axId val="474326072"/>
        <c:scaling>
          <c:orientation val="minMax"/>
          <c:min val="0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/>
                  <a:t>Yield Tarifa Aérea Médio (R$)</a:t>
                </a:r>
              </a:p>
            </c:rich>
          </c:tx>
          <c:layout>
            <c:manualLayout>
              <c:xMode val="edge"/>
              <c:yMode val="edge"/>
              <c:x val="3.3986195286195293E-2"/>
              <c:y val="0.21053201058201074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4743264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47603784174896E-2"/>
          <c:y val="0.10127678484633865"/>
          <c:w val="0.89345857085860736"/>
          <c:h val="0.623657042869641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 2.5'!$A$3:$A$18</c:f>
              <c:strCache>
                <c:ptCount val="16"/>
                <c:pt idx="0">
                  <c:v>&gt; 0,00 e &lt; 0,10</c:v>
                </c:pt>
                <c:pt idx="1">
                  <c:v>&gt;= 0,10 e &lt; 0,20</c:v>
                </c:pt>
                <c:pt idx="2">
                  <c:v>&gt;= 0,20 e &lt; 0,30</c:v>
                </c:pt>
                <c:pt idx="3">
                  <c:v>&gt;= 0,30 e &lt; 0,40</c:v>
                </c:pt>
                <c:pt idx="4">
                  <c:v>&gt;= 0,40 e &lt; 0,50</c:v>
                </c:pt>
                <c:pt idx="5">
                  <c:v>&gt;= 0,50 e &lt; 0,60</c:v>
                </c:pt>
                <c:pt idx="6">
                  <c:v>&gt;= 0,60 e &lt; 0,70</c:v>
                </c:pt>
                <c:pt idx="7">
                  <c:v>&gt;= 0,70 e &lt; 0,80</c:v>
                </c:pt>
                <c:pt idx="8">
                  <c:v>&gt;= 0,80 e &lt; 0,90</c:v>
                </c:pt>
                <c:pt idx="9">
                  <c:v>&gt;= 0,90 e &lt; 1,00</c:v>
                </c:pt>
                <c:pt idx="10">
                  <c:v>&gt;= 1,00 e &lt;1,10</c:v>
                </c:pt>
                <c:pt idx="11">
                  <c:v>&gt;= 1,10 e &lt; 1,20</c:v>
                </c:pt>
                <c:pt idx="12">
                  <c:v>&gt;= 1,20 e &lt; 1,30</c:v>
                </c:pt>
                <c:pt idx="13">
                  <c:v>&gt;= 1,30 e &lt; 1,40</c:v>
                </c:pt>
                <c:pt idx="14">
                  <c:v>&gt; = 1,40 e &lt; 1,50</c:v>
                </c:pt>
                <c:pt idx="15">
                  <c:v>&gt;= 1,50</c:v>
                </c:pt>
              </c:strCache>
            </c:strRef>
          </c:cat>
          <c:val>
            <c:numRef>
              <c:f>'Fig 2.5'!$B$3:$B$18</c:f>
              <c:numCache>
                <c:formatCode>0.0%</c:formatCode>
                <c:ptCount val="16"/>
                <c:pt idx="0">
                  <c:v>2.3527396532344074E-2</c:v>
                </c:pt>
                <c:pt idx="1">
                  <c:v>0.25931524610804574</c:v>
                </c:pt>
                <c:pt idx="2">
                  <c:v>0.24560041310792444</c:v>
                </c:pt>
                <c:pt idx="3">
                  <c:v>0.11366594522819086</c:v>
                </c:pt>
                <c:pt idx="4">
                  <c:v>7.3669246090541152E-2</c:v>
                </c:pt>
                <c:pt idx="5">
                  <c:v>5.2158626441157756E-2</c:v>
                </c:pt>
                <c:pt idx="6">
                  <c:v>3.5025400385850801E-2</c:v>
                </c:pt>
                <c:pt idx="7">
                  <c:v>2.6341881816624592E-2</c:v>
                </c:pt>
                <c:pt idx="8">
                  <c:v>2.3704942916336891E-2</c:v>
                </c:pt>
                <c:pt idx="9">
                  <c:v>1.7530829929319036E-2</c:v>
                </c:pt>
                <c:pt idx="10">
                  <c:v>1.4446274089105779E-2</c:v>
                </c:pt>
                <c:pt idx="11">
                  <c:v>1.3167189928368786E-2</c:v>
                </c:pt>
                <c:pt idx="12">
                  <c:v>1.2360729240514083E-2</c:v>
                </c:pt>
                <c:pt idx="13">
                  <c:v>8.4334532396588609E-3</c:v>
                </c:pt>
                <c:pt idx="14">
                  <c:v>1.0006364162637489E-2</c:v>
                </c:pt>
                <c:pt idx="15">
                  <c:v>7.1046060783379661E-2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4325288"/>
        <c:axId val="474324896"/>
      </c:barChart>
      <c:catAx>
        <c:axId val="474325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 sz="1000"/>
                  <a:t>Intervalo</a:t>
                </a:r>
                <a:r>
                  <a:rPr lang="en-US" sz="1000" baseline="0"/>
                  <a:t> de Yield </a:t>
                </a:r>
                <a:r>
                  <a:rPr lang="en-US" sz="1000"/>
                  <a:t>Tarifa Aérea (R$)</a:t>
                </a:r>
              </a:p>
            </c:rich>
          </c:tx>
          <c:layout>
            <c:manualLayout>
              <c:xMode val="edge"/>
              <c:yMode val="edge"/>
              <c:x val="0.40379793483011239"/>
              <c:y val="0.9453332222361093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900"/>
            </a:pPr>
            <a:endParaRPr lang="pt-BR"/>
          </a:p>
        </c:txPr>
        <c:crossAx val="474324896"/>
        <c:crosses val="autoZero"/>
        <c:auto val="1"/>
        <c:lblAlgn val="ctr"/>
        <c:lblOffset val="100"/>
        <c:noMultiLvlLbl val="0"/>
      </c:catAx>
      <c:valAx>
        <c:axId val="474324896"/>
        <c:scaling>
          <c:orientation val="minMax"/>
        </c:scaling>
        <c:delete val="1"/>
        <c:axPos val="l"/>
        <c:majorGridlines>
          <c:spPr>
            <a:ln>
              <a:noFill/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/>
                  <a:t>% de Assentos Vendidos</a:t>
                </a:r>
              </a:p>
            </c:rich>
          </c:tx>
          <c:layout>
            <c:manualLayout>
              <c:xMode val="edge"/>
              <c:yMode val="edge"/>
              <c:x val="2.6528888888888873E-2"/>
              <c:y val="0.23531547619047657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crossAx val="4743252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877007444800139E-2"/>
          <c:y val="0.10639423424224406"/>
          <c:w val="0.87094447087086868"/>
          <c:h val="0.6112195568577183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'Fig 2.6'!$A$3:$B$15</c:f>
              <c:multiLvlStrCache>
                <c:ptCount val="13"/>
                <c:lvl>
                  <c:pt idx="0">
                    <c:v>08</c:v>
                  </c:pt>
                  <c:pt idx="1">
                    <c:v>09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01</c:v>
                  </c:pt>
                  <c:pt idx="6">
                    <c:v>02</c:v>
                  </c:pt>
                  <c:pt idx="7">
                    <c:v>03</c:v>
                  </c:pt>
                  <c:pt idx="8">
                    <c:v>04</c:v>
                  </c:pt>
                  <c:pt idx="9">
                    <c:v>05</c:v>
                  </c:pt>
                  <c:pt idx="10">
                    <c:v>06</c:v>
                  </c:pt>
                  <c:pt idx="11">
                    <c:v>07</c:v>
                  </c:pt>
                  <c:pt idx="12">
                    <c:v>08</c:v>
                  </c:pt>
                </c:lvl>
                <c:lvl>
                  <c:pt idx="0">
                    <c:v>2015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'Fig 2.6'!$C$3:$C$15</c:f>
              <c:numCache>
                <c:formatCode>0.0%</c:formatCode>
                <c:ptCount val="13"/>
                <c:pt idx="0">
                  <c:v>3.7409773303275482E-3</c:v>
                </c:pt>
                <c:pt idx="1">
                  <c:v>8.3096709015230228E-3</c:v>
                </c:pt>
                <c:pt idx="2">
                  <c:v>1.0521498741546228E-2</c:v>
                </c:pt>
                <c:pt idx="3">
                  <c:v>8.155880723839104E-3</c:v>
                </c:pt>
                <c:pt idx="4">
                  <c:v>4.8762739265633152E-3</c:v>
                </c:pt>
                <c:pt idx="5">
                  <c:v>1.7735883499564262E-2</c:v>
                </c:pt>
                <c:pt idx="6">
                  <c:v>2.4796478079898376E-2</c:v>
                </c:pt>
                <c:pt idx="7">
                  <c:v>3.8941423446875498E-2</c:v>
                </c:pt>
                <c:pt idx="8">
                  <c:v>7.9643306813905135E-2</c:v>
                </c:pt>
                <c:pt idx="9">
                  <c:v>8.3823148797623384E-2</c:v>
                </c:pt>
                <c:pt idx="10">
                  <c:v>0.16493308876944104</c:v>
                </c:pt>
                <c:pt idx="11">
                  <c:v>0.31419958464148762</c:v>
                </c:pt>
                <c:pt idx="12">
                  <c:v>0.24032278432740556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474328032"/>
        <c:axId val="474331952"/>
      </c:barChart>
      <c:catAx>
        <c:axId val="474328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 b="1"/>
            </a:pPr>
            <a:endParaRPr lang="pt-BR"/>
          </a:p>
        </c:txPr>
        <c:crossAx val="474331952"/>
        <c:crosses val="autoZero"/>
        <c:auto val="1"/>
        <c:lblAlgn val="ctr"/>
        <c:lblOffset val="100"/>
        <c:noMultiLvlLbl val="0"/>
      </c:catAx>
      <c:valAx>
        <c:axId val="474331952"/>
        <c:scaling>
          <c:orientation val="minMax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pt-BR" sz="1000"/>
                  <a:t>Percentual de bilhetes</a:t>
                </a:r>
                <a:r>
                  <a:rPr lang="pt-BR" sz="1000" baseline="0"/>
                  <a:t> comercialzados</a:t>
                </a:r>
                <a:endParaRPr lang="pt-BR" sz="1000"/>
              </a:p>
            </c:rich>
          </c:tx>
          <c:layout>
            <c:manualLayout>
              <c:xMode val="edge"/>
              <c:yMode val="edge"/>
              <c:x val="2.3945933733824195E-2"/>
              <c:y val="0.11604071293413908"/>
            </c:manualLayout>
          </c:layout>
          <c:overlay val="0"/>
        </c:title>
        <c:numFmt formatCode="General" sourceLinked="0"/>
        <c:majorTickMark val="out"/>
        <c:minorTickMark val="none"/>
        <c:tickLblPos val="none"/>
        <c:crossAx val="4743280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869475040925625E-2"/>
          <c:y val="2.7519724901076525E-2"/>
          <c:w val="0.89012655461811407"/>
          <c:h val="0.788583607271838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2.7'!$B$2</c:f>
              <c:strCache>
                <c:ptCount val="1"/>
                <c:pt idx="0">
                  <c:v>Distância direta média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 2.7'!$A$3:$A$7</c:f>
              <c:strCache>
                <c:ptCount val="5"/>
                <c:pt idx="0">
                  <c:v>Centro-Oeste</c:v>
                </c:pt>
                <c:pt idx="1">
                  <c:v>Nordeste</c:v>
                </c:pt>
                <c:pt idx="2">
                  <c:v>Norte</c:v>
                </c:pt>
                <c:pt idx="3">
                  <c:v>Sudeste</c:v>
                </c:pt>
                <c:pt idx="4">
                  <c:v>Sul</c:v>
                </c:pt>
              </c:strCache>
            </c:strRef>
          </c:cat>
          <c:val>
            <c:numRef>
              <c:f>'Fig 2.7'!$B$3:$B$7</c:f>
              <c:numCache>
                <c:formatCode>#,###\ " km"</c:formatCode>
                <c:ptCount val="5"/>
                <c:pt idx="0">
                  <c:v>1010.4930595015829</c:v>
                </c:pt>
                <c:pt idx="1">
                  <c:v>1751.9772179601405</c:v>
                </c:pt>
                <c:pt idx="2">
                  <c:v>2592.3170188324571</c:v>
                </c:pt>
                <c:pt idx="3">
                  <c:v>383.12162466213749</c:v>
                </c:pt>
                <c:pt idx="4">
                  <c:v>896.95907486499891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4329208"/>
        <c:axId val="474328816"/>
      </c:barChart>
      <c:lineChart>
        <c:grouping val="standard"/>
        <c:varyColors val="0"/>
        <c:ser>
          <c:idx val="1"/>
          <c:order val="1"/>
          <c:tx>
            <c:v>Média Geral</c:v>
          </c:tx>
          <c:spPr>
            <a:ln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2464722483537168"/>
                  <c:y val="-0.141748228147148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chemeClr val="bg1">
                          <a:lumMod val="65000"/>
                        </a:schemeClr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>
                    <a:solidFill>
                      <a:schemeClr val="bg1">
                        <a:lumMod val="65000"/>
                      </a:schemeClr>
                    </a:solidFill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chemeClr val="bg2">
                          <a:lumMod val="10000"/>
                        </a:schemeClr>
                      </a:solidFill>
                    </a:ln>
                  </c:spPr>
                </c15:leaderLines>
              </c:ext>
            </c:extLst>
          </c:dLbls>
          <c:cat>
            <c:numRef>
              <c:f>'Fig 2.7'!$C$3:$C$7</c:f>
              <c:numCache>
                <c:formatCode>#,###\ " km"</c:formatCode>
                <c:ptCount val="5"/>
                <c:pt idx="0">
                  <c:v>929</c:v>
                </c:pt>
                <c:pt idx="1">
                  <c:v>929</c:v>
                </c:pt>
                <c:pt idx="2">
                  <c:v>929</c:v>
                </c:pt>
                <c:pt idx="3">
                  <c:v>929</c:v>
                </c:pt>
                <c:pt idx="4">
                  <c:v>929</c:v>
                </c:pt>
              </c:numCache>
            </c:numRef>
          </c:cat>
          <c:val>
            <c:numRef>
              <c:f>'Fig 2.7'!$C$3:$C$7</c:f>
              <c:numCache>
                <c:formatCode>#,###\ " km"</c:formatCode>
                <c:ptCount val="5"/>
                <c:pt idx="0">
                  <c:v>929</c:v>
                </c:pt>
                <c:pt idx="1">
                  <c:v>929</c:v>
                </c:pt>
                <c:pt idx="2">
                  <c:v>929</c:v>
                </c:pt>
                <c:pt idx="3">
                  <c:v>929</c:v>
                </c:pt>
                <c:pt idx="4">
                  <c:v>929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331168"/>
        <c:axId val="474330384"/>
      </c:lineChart>
      <c:catAx>
        <c:axId val="474329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Região</a:t>
                </a:r>
                <a:r>
                  <a:rPr lang="pt-BR" baseline="0"/>
                  <a:t> de Origem ou Destino</a:t>
                </a:r>
                <a:endParaRPr lang="pt-BR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pt-BR"/>
          </a:p>
        </c:txPr>
        <c:crossAx val="474328816"/>
        <c:crosses val="autoZero"/>
        <c:auto val="1"/>
        <c:lblAlgn val="ctr"/>
        <c:lblOffset val="100"/>
        <c:noMultiLvlLbl val="0"/>
      </c:catAx>
      <c:valAx>
        <c:axId val="474328816"/>
        <c:scaling>
          <c:orientation val="minMax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Distância </a:t>
                </a:r>
                <a:r>
                  <a:rPr lang="en-US" sz="1200" baseline="0"/>
                  <a:t>Média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91657098836305E-2"/>
              <c:y val="0.2751773181575387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474329208"/>
        <c:crosses val="autoZero"/>
        <c:crossBetween val="between"/>
      </c:valAx>
      <c:valAx>
        <c:axId val="474330384"/>
        <c:scaling>
          <c:orientation val="minMax"/>
          <c:max val="3000"/>
        </c:scaling>
        <c:delete val="1"/>
        <c:axPos val="r"/>
        <c:numFmt formatCode="#,###\ &quot; km&quot;" sourceLinked="1"/>
        <c:majorTickMark val="out"/>
        <c:minorTickMark val="none"/>
        <c:tickLblPos val="nextTo"/>
        <c:crossAx val="474331168"/>
        <c:crosses val="max"/>
        <c:crossBetween val="between"/>
      </c:valAx>
      <c:catAx>
        <c:axId val="474331168"/>
        <c:scaling>
          <c:orientation val="minMax"/>
        </c:scaling>
        <c:delete val="1"/>
        <c:axPos val="b"/>
        <c:numFmt formatCode="#,###\ &quot; km&quot;" sourceLinked="1"/>
        <c:majorTickMark val="out"/>
        <c:minorTickMark val="none"/>
        <c:tickLblPos val="nextTo"/>
        <c:crossAx val="474330384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6368712083614199"/>
          <c:y val="0.23602275837693759"/>
          <c:w val="0.20573903156272916"/>
          <c:h val="6.102906981379268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869475040925625E-2"/>
          <c:y val="2.7519724901076525E-2"/>
          <c:w val="0.89012655461811407"/>
          <c:h val="0.788583607271838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2.8'!$B$2</c:f>
              <c:strCache>
                <c:ptCount val="1"/>
                <c:pt idx="0">
                  <c:v>Yield Tarifa Aéreas Médio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 2.8'!$A$3:$A$7</c:f>
              <c:strCache>
                <c:ptCount val="5"/>
                <c:pt idx="0">
                  <c:v>Centro-Oeste</c:v>
                </c:pt>
                <c:pt idx="1">
                  <c:v>Nordeste</c:v>
                </c:pt>
                <c:pt idx="2">
                  <c:v>Norte</c:v>
                </c:pt>
                <c:pt idx="3">
                  <c:v>Sudeste</c:v>
                </c:pt>
                <c:pt idx="4">
                  <c:v>Sul</c:v>
                </c:pt>
              </c:strCache>
            </c:strRef>
          </c:cat>
          <c:val>
            <c:numRef>
              <c:f>'Fig 2.8'!$B$3:$B$7</c:f>
              <c:numCache>
                <c:formatCode>"R$ "#,##0.0000</c:formatCode>
                <c:ptCount val="5"/>
                <c:pt idx="0">
                  <c:v>0.37528467665717991</c:v>
                </c:pt>
                <c:pt idx="1">
                  <c:v>0.28615647492372476</c:v>
                </c:pt>
                <c:pt idx="2">
                  <c:v>0.22468070328512266</c:v>
                </c:pt>
                <c:pt idx="3">
                  <c:v>0.77376662211367464</c:v>
                </c:pt>
                <c:pt idx="4">
                  <c:v>0.42282929004228931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342920"/>
        <c:axId val="375342528"/>
      </c:barChart>
      <c:lineChart>
        <c:grouping val="standard"/>
        <c:varyColors val="0"/>
        <c:ser>
          <c:idx val="1"/>
          <c:order val="1"/>
          <c:tx>
            <c:v>Média Geral</c:v>
          </c:tx>
          <c:spPr>
            <a:ln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dLbls>
            <c:dLbl>
              <c:idx val="3"/>
              <c:layout>
                <c:manualLayout>
                  <c:x val="-0.12464722483537168"/>
                  <c:y val="-0.141748228147148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chemeClr val="bg1">
                          <a:lumMod val="65000"/>
                        </a:schemeClr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>
                    <a:solidFill>
                      <a:schemeClr val="bg1">
                        <a:lumMod val="65000"/>
                      </a:schemeClr>
                    </a:solidFill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chemeClr val="bg2">
                          <a:lumMod val="10000"/>
                        </a:schemeClr>
                      </a:solidFill>
                    </a:ln>
                  </c:spPr>
                </c15:leaderLines>
              </c:ext>
            </c:extLst>
          </c:dLbls>
          <c:cat>
            <c:numRef>
              <c:f>'Fig 2.8'!$C$3:$C$7</c:f>
              <c:numCache>
                <c:formatCode>"R$ "#,##0.0000</c:formatCode>
                <c:ptCount val="5"/>
                <c:pt idx="0">
                  <c:v>0.3675753796386601</c:v>
                </c:pt>
                <c:pt idx="1">
                  <c:v>0.3675753796386601</c:v>
                </c:pt>
                <c:pt idx="2">
                  <c:v>0.3675753796386601</c:v>
                </c:pt>
                <c:pt idx="3">
                  <c:v>0.3675753796386601</c:v>
                </c:pt>
                <c:pt idx="4">
                  <c:v>0.3675753796386601</c:v>
                </c:pt>
              </c:numCache>
            </c:numRef>
          </c:cat>
          <c:val>
            <c:numRef>
              <c:f>'Fig 2.8'!$C$3:$C$7</c:f>
              <c:numCache>
                <c:formatCode>"R$ "#,##0.0000</c:formatCode>
                <c:ptCount val="5"/>
                <c:pt idx="0">
                  <c:v>0.3675753796386601</c:v>
                </c:pt>
                <c:pt idx="1">
                  <c:v>0.3675753796386601</c:v>
                </c:pt>
                <c:pt idx="2">
                  <c:v>0.3675753796386601</c:v>
                </c:pt>
                <c:pt idx="3">
                  <c:v>0.3675753796386601</c:v>
                </c:pt>
                <c:pt idx="4">
                  <c:v>0.3675753796386601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339784"/>
        <c:axId val="375340960"/>
      </c:lineChart>
      <c:catAx>
        <c:axId val="37534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Região</a:t>
                </a:r>
                <a:r>
                  <a:rPr lang="pt-BR" baseline="0"/>
                  <a:t> de Origem ou Destino</a:t>
                </a:r>
                <a:endParaRPr lang="pt-BR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pt-BR"/>
          </a:p>
        </c:txPr>
        <c:crossAx val="375342528"/>
        <c:crosses val="autoZero"/>
        <c:auto val="1"/>
        <c:lblAlgn val="ctr"/>
        <c:lblOffset val="100"/>
        <c:noMultiLvlLbl val="0"/>
      </c:catAx>
      <c:valAx>
        <c:axId val="375342528"/>
        <c:scaling>
          <c:orientation val="minMax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Distância </a:t>
                </a:r>
                <a:r>
                  <a:rPr lang="en-US" sz="1200" baseline="0"/>
                  <a:t>Média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91657098836305E-2"/>
              <c:y val="0.2751773181575387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375342920"/>
        <c:crosses val="autoZero"/>
        <c:crossBetween val="between"/>
      </c:valAx>
      <c:valAx>
        <c:axId val="375340960"/>
        <c:scaling>
          <c:orientation val="minMax"/>
          <c:max val="0.9"/>
        </c:scaling>
        <c:delete val="1"/>
        <c:axPos val="r"/>
        <c:numFmt formatCode="&quot;R$ &quot;#,##0.0000" sourceLinked="1"/>
        <c:majorTickMark val="out"/>
        <c:minorTickMark val="none"/>
        <c:tickLblPos val="nextTo"/>
        <c:crossAx val="375339784"/>
        <c:crosses val="max"/>
        <c:crossBetween val="between"/>
      </c:valAx>
      <c:catAx>
        <c:axId val="375339784"/>
        <c:scaling>
          <c:orientation val="minMax"/>
        </c:scaling>
        <c:delete val="1"/>
        <c:axPos val="b"/>
        <c:numFmt formatCode="&quot;R$ &quot;#,##0.0000" sourceLinked="1"/>
        <c:majorTickMark val="out"/>
        <c:minorTickMark val="none"/>
        <c:tickLblPos val="nextTo"/>
        <c:crossAx val="375340960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6368712083614199"/>
          <c:y val="0.23602275837693759"/>
          <c:w val="0.20573903156272916"/>
          <c:h val="6.1029069813792684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869475040925625E-2"/>
          <c:y val="2.7519724901076525E-2"/>
          <c:w val="0.89012655461811407"/>
          <c:h val="0.788583607271838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2.9'!$B$2</c:f>
              <c:strCache>
                <c:ptCount val="1"/>
                <c:pt idx="0">
                  <c:v>Tarifa Aérea Média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Lbl>
              <c:idx val="3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 2.9'!$A$3:$A$7</c:f>
              <c:strCache>
                <c:ptCount val="5"/>
                <c:pt idx="0">
                  <c:v>Centro-Oeste</c:v>
                </c:pt>
                <c:pt idx="1">
                  <c:v>Nordeste</c:v>
                </c:pt>
                <c:pt idx="2">
                  <c:v>Norte</c:v>
                </c:pt>
                <c:pt idx="3">
                  <c:v>Sudeste</c:v>
                </c:pt>
                <c:pt idx="4">
                  <c:v>Sul</c:v>
                </c:pt>
              </c:strCache>
            </c:strRef>
          </c:cat>
          <c:val>
            <c:numRef>
              <c:f>'Fig 2.9'!$B$3:$B$7</c:f>
              <c:numCache>
                <c:formatCode>"R$ "#,##0.00</c:formatCode>
                <c:ptCount val="5"/>
                <c:pt idx="0">
                  <c:v>389.42583452150342</c:v>
                </c:pt>
                <c:pt idx="1">
                  <c:v>543.90957043509934</c:v>
                </c:pt>
                <c:pt idx="2">
                  <c:v>623.38377304505991</c:v>
                </c:pt>
                <c:pt idx="3">
                  <c:v>297.22793638588814</c:v>
                </c:pt>
                <c:pt idx="4">
                  <c:v>414.35700706125385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341744"/>
        <c:axId val="375339392"/>
      </c:barChart>
      <c:lineChart>
        <c:grouping val="standard"/>
        <c:varyColors val="0"/>
        <c:ser>
          <c:idx val="1"/>
          <c:order val="1"/>
          <c:tx>
            <c:v>Média Geral</c:v>
          </c:tx>
          <c:spPr>
            <a:ln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dLbls>
            <c:dLbl>
              <c:idx val="3"/>
              <c:layout>
                <c:manualLayout>
                  <c:x val="-0.12464722483537168"/>
                  <c:y val="-0.141748228147148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chemeClr val="bg1">
                          <a:lumMod val="65000"/>
                        </a:schemeClr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>
                    <a:solidFill>
                      <a:schemeClr val="bg1">
                        <a:lumMod val="65000"/>
                      </a:schemeClr>
                    </a:solidFill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chemeClr val="bg2">
                          <a:lumMod val="10000"/>
                        </a:schemeClr>
                      </a:solidFill>
                    </a:ln>
                  </c:spPr>
                </c15:leaderLines>
              </c:ext>
            </c:extLst>
          </c:dLbls>
          <c:cat>
            <c:numRef>
              <c:f>'Fig 2.9'!$C$3:$C$7</c:f>
              <c:numCache>
                <c:formatCode>"R$ "#,##0.00</c:formatCode>
                <c:ptCount val="5"/>
                <c:pt idx="0">
                  <c:v>341.4819066510907</c:v>
                </c:pt>
                <c:pt idx="1">
                  <c:v>341.4819066510907</c:v>
                </c:pt>
                <c:pt idx="2">
                  <c:v>341.4819066510907</c:v>
                </c:pt>
                <c:pt idx="3">
                  <c:v>341.4819066510907</c:v>
                </c:pt>
                <c:pt idx="4">
                  <c:v>341.4819066510907</c:v>
                </c:pt>
              </c:numCache>
            </c:numRef>
          </c:cat>
          <c:val>
            <c:numRef>
              <c:f>'Fig 2.9'!$C$3:$C$7</c:f>
              <c:numCache>
                <c:formatCode>"R$ "#,##0.00</c:formatCode>
                <c:ptCount val="5"/>
                <c:pt idx="0">
                  <c:v>341.4819066510907</c:v>
                </c:pt>
                <c:pt idx="1">
                  <c:v>341.4819066510907</c:v>
                </c:pt>
                <c:pt idx="2">
                  <c:v>341.4819066510907</c:v>
                </c:pt>
                <c:pt idx="3">
                  <c:v>341.4819066510907</c:v>
                </c:pt>
                <c:pt idx="4">
                  <c:v>341.4819066510907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340176"/>
        <c:axId val="375340568"/>
      </c:lineChart>
      <c:catAx>
        <c:axId val="37534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Região</a:t>
                </a:r>
                <a:r>
                  <a:rPr lang="pt-BR" baseline="0"/>
                  <a:t> de Origem ou Destino</a:t>
                </a:r>
                <a:endParaRPr lang="pt-BR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pt-BR"/>
          </a:p>
        </c:txPr>
        <c:crossAx val="375339392"/>
        <c:crosses val="autoZero"/>
        <c:auto val="1"/>
        <c:lblAlgn val="ctr"/>
        <c:lblOffset val="100"/>
        <c:noMultiLvlLbl val="0"/>
      </c:catAx>
      <c:valAx>
        <c:axId val="375339392"/>
        <c:scaling>
          <c:orientation val="minMax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Distância </a:t>
                </a:r>
                <a:r>
                  <a:rPr lang="en-US" sz="1200" baseline="0"/>
                  <a:t>Média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91657098836305E-2"/>
              <c:y val="0.2751773181575387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375341744"/>
        <c:crosses val="autoZero"/>
        <c:crossBetween val="between"/>
      </c:valAx>
      <c:valAx>
        <c:axId val="375340568"/>
        <c:scaling>
          <c:orientation val="minMax"/>
          <c:max val="0.9"/>
        </c:scaling>
        <c:delete val="1"/>
        <c:axPos val="r"/>
        <c:numFmt formatCode="&quot;R$ &quot;#,##0.00" sourceLinked="1"/>
        <c:majorTickMark val="out"/>
        <c:minorTickMark val="none"/>
        <c:tickLblPos val="nextTo"/>
        <c:crossAx val="375340176"/>
        <c:crosses val="max"/>
        <c:crossBetween val="between"/>
      </c:valAx>
      <c:catAx>
        <c:axId val="375340176"/>
        <c:scaling>
          <c:orientation val="minMax"/>
        </c:scaling>
        <c:delete val="1"/>
        <c:axPos val="b"/>
        <c:numFmt formatCode="&quot;R$ &quot;#,##0.00" sourceLinked="1"/>
        <c:majorTickMark val="out"/>
        <c:minorTickMark val="none"/>
        <c:tickLblPos val="nextTo"/>
        <c:crossAx val="375340568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6368712083614199"/>
          <c:y val="0.23602275837693759"/>
          <c:w val="0.20573903156272916"/>
          <c:h val="6.1029069813792684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161930245909981E-2"/>
          <c:y val="2.072339307840328E-2"/>
          <c:w val="0.92983419222805164"/>
          <c:h val="0.8372474062569590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 2.10'!$A$3:$A$7</c:f>
              <c:strCache>
                <c:ptCount val="5"/>
                <c:pt idx="0">
                  <c:v>Centro-Oeste</c:v>
                </c:pt>
                <c:pt idx="1">
                  <c:v>Nordeste</c:v>
                </c:pt>
                <c:pt idx="2">
                  <c:v>Norte</c:v>
                </c:pt>
                <c:pt idx="3">
                  <c:v>Sudeste</c:v>
                </c:pt>
                <c:pt idx="4">
                  <c:v>Sul</c:v>
                </c:pt>
              </c:strCache>
            </c:strRef>
          </c:cat>
          <c:val>
            <c:numRef>
              <c:f>'Fig 2.10'!$B$3:$B$7</c:f>
              <c:numCache>
                <c:formatCode>0.0%</c:formatCode>
                <c:ptCount val="5"/>
                <c:pt idx="0">
                  <c:v>0.10781941782290623</c:v>
                </c:pt>
                <c:pt idx="1">
                  <c:v>0.20910087760427409</c:v>
                </c:pt>
                <c:pt idx="2">
                  <c:v>3.5918133612406242E-2</c:v>
                </c:pt>
                <c:pt idx="3">
                  <c:v>0.42789303705593085</c:v>
                </c:pt>
                <c:pt idx="4">
                  <c:v>0.21926853390448253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2576600"/>
        <c:axId val="372576992"/>
      </c:barChart>
      <c:catAx>
        <c:axId val="372576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pt-BR"/>
          </a:p>
        </c:txPr>
        <c:crossAx val="372576992"/>
        <c:crosses val="autoZero"/>
        <c:auto val="1"/>
        <c:lblAlgn val="ctr"/>
        <c:lblOffset val="100"/>
        <c:noMultiLvlLbl val="0"/>
      </c:catAx>
      <c:valAx>
        <c:axId val="372576992"/>
        <c:scaling>
          <c:orientation val="minMax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 sz="1000"/>
                  <a:t>% de Assentos Vendidos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725766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6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7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9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1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2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6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 2.11'!$A$3:$B$29</c:f>
              <c:multiLvlStrCache>
                <c:ptCount val="27"/>
                <c:lvl>
                  <c:pt idx="0">
                    <c:v>DF</c:v>
                  </c:pt>
                  <c:pt idx="1">
                    <c:v>GO</c:v>
                  </c:pt>
                  <c:pt idx="2">
                    <c:v>MS</c:v>
                  </c:pt>
                  <c:pt idx="3">
                    <c:v>MT</c:v>
                  </c:pt>
                  <c:pt idx="4">
                    <c:v>BA</c:v>
                  </c:pt>
                  <c:pt idx="5">
                    <c:v>PE</c:v>
                  </c:pt>
                  <c:pt idx="6">
                    <c:v>CE</c:v>
                  </c:pt>
                  <c:pt idx="7">
                    <c:v>PB</c:v>
                  </c:pt>
                  <c:pt idx="8">
                    <c:v>RN</c:v>
                  </c:pt>
                  <c:pt idx="9">
                    <c:v>SE</c:v>
                  </c:pt>
                  <c:pt idx="10">
                    <c:v>MA</c:v>
                  </c:pt>
                  <c:pt idx="11">
                    <c:v>AL</c:v>
                  </c:pt>
                  <c:pt idx="12">
                    <c:v>PI</c:v>
                  </c:pt>
                  <c:pt idx="13">
                    <c:v>PA</c:v>
                  </c:pt>
                  <c:pt idx="14">
                    <c:v>AM</c:v>
                  </c:pt>
                  <c:pt idx="15">
                    <c:v>TO</c:v>
                  </c:pt>
                  <c:pt idx="16">
                    <c:v>AP</c:v>
                  </c:pt>
                  <c:pt idx="17">
                    <c:v>RO</c:v>
                  </c:pt>
                  <c:pt idx="18">
                    <c:v>RR</c:v>
                  </c:pt>
                  <c:pt idx="19">
                    <c:v>AC</c:v>
                  </c:pt>
                  <c:pt idx="20">
                    <c:v>SP</c:v>
                  </c:pt>
                  <c:pt idx="21">
                    <c:v>MG</c:v>
                  </c:pt>
                  <c:pt idx="22">
                    <c:v>ES</c:v>
                  </c:pt>
                  <c:pt idx="23">
                    <c:v>RJ</c:v>
                  </c:pt>
                  <c:pt idx="24">
                    <c:v>PR</c:v>
                  </c:pt>
                  <c:pt idx="25">
                    <c:v>RS</c:v>
                  </c:pt>
                  <c:pt idx="26">
                    <c:v>SC</c:v>
                  </c:pt>
                </c:lvl>
                <c:lvl>
                  <c:pt idx="0">
                    <c:v>CENTRO-OESTE</c:v>
                  </c:pt>
                  <c:pt idx="4">
                    <c:v>NORDESTE</c:v>
                  </c:pt>
                  <c:pt idx="13">
                    <c:v>NORTE</c:v>
                  </c:pt>
                  <c:pt idx="20">
                    <c:v>SUDESTE</c:v>
                  </c:pt>
                  <c:pt idx="24">
                    <c:v>SUL</c:v>
                  </c:pt>
                </c:lvl>
              </c:multiLvlStrCache>
            </c:multiLvlStrRef>
          </c:cat>
          <c:val>
            <c:numRef>
              <c:f>'Fig 2.11'!$C$3:$C$29</c:f>
              <c:numCache>
                <c:formatCode>0%</c:formatCode>
                <c:ptCount val="27"/>
                <c:pt idx="0">
                  <c:v>6.8905501562283145E-2</c:v>
                </c:pt>
                <c:pt idx="1">
                  <c:v>1.859360757998027E-2</c:v>
                </c:pt>
                <c:pt idx="2">
                  <c:v>1.1086646386368439E-2</c:v>
                </c:pt>
                <c:pt idx="3">
                  <c:v>9.2336622942743793E-3</c:v>
                </c:pt>
                <c:pt idx="4">
                  <c:v>5.389407982835516E-2</c:v>
                </c:pt>
                <c:pt idx="5">
                  <c:v>4.2624885751402553E-2</c:v>
                </c:pt>
                <c:pt idx="6">
                  <c:v>3.5100419984721007E-2</c:v>
                </c:pt>
                <c:pt idx="7">
                  <c:v>1.8734894491185823E-2</c:v>
                </c:pt>
                <c:pt idx="8">
                  <c:v>1.6237992175455837E-2</c:v>
                </c:pt>
                <c:pt idx="9">
                  <c:v>1.2888367085901192E-2</c:v>
                </c:pt>
                <c:pt idx="10">
                  <c:v>1.1326709102753095E-2</c:v>
                </c:pt>
                <c:pt idx="11">
                  <c:v>1.2271956048517675E-2</c:v>
                </c:pt>
                <c:pt idx="12">
                  <c:v>6.021573135981775E-3</c:v>
                </c:pt>
                <c:pt idx="13">
                  <c:v>1.5065185779784969E-2</c:v>
                </c:pt>
                <c:pt idx="14">
                  <c:v>1.4131191773850919E-2</c:v>
                </c:pt>
                <c:pt idx="15">
                  <c:v>2.1493115076313689E-3</c:v>
                </c:pt>
                <c:pt idx="16">
                  <c:v>1.3503527796636871E-3</c:v>
                </c:pt>
                <c:pt idx="17">
                  <c:v>1.7104468542406704E-3</c:v>
                </c:pt>
                <c:pt idx="18">
                  <c:v>8.5772408041600873E-4</c:v>
                </c:pt>
                <c:pt idx="19">
                  <c:v>6.5392083681861885E-4</c:v>
                </c:pt>
                <c:pt idx="20">
                  <c:v>0.31562245636672581</c:v>
                </c:pt>
                <c:pt idx="21">
                  <c:v>5.941052099861089E-2</c:v>
                </c:pt>
                <c:pt idx="22">
                  <c:v>5.2272406166110896E-2</c:v>
                </c:pt>
                <c:pt idx="23">
                  <c:v>5.8765352448327121E-4</c:v>
                </c:pt>
                <c:pt idx="24">
                  <c:v>8.9954750678614789E-2</c:v>
                </c:pt>
                <c:pt idx="25">
                  <c:v>7.2701493265115505E-2</c:v>
                </c:pt>
                <c:pt idx="26">
                  <c:v>5.6612289960752245E-2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72577776"/>
        <c:axId val="372578168"/>
      </c:barChart>
      <c:catAx>
        <c:axId val="3725777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72578168"/>
        <c:crosses val="autoZero"/>
        <c:auto val="1"/>
        <c:lblAlgn val="ctr"/>
        <c:lblOffset val="100"/>
        <c:noMultiLvlLbl val="0"/>
      </c:catAx>
      <c:valAx>
        <c:axId val="37257816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372577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14005094423306E-2"/>
          <c:y val="2.7083891811106955E-2"/>
          <c:w val="0.88203114478114431"/>
          <c:h val="0.711182966458807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2.12'!$B$2</c:f>
              <c:strCache>
                <c:ptCount val="1"/>
                <c:pt idx="0">
                  <c:v>Tarifa Real Olimpíadas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2.12'!$A$3:$A$11</c:f>
              <c:strCache>
                <c:ptCount val="9"/>
                <c:pt idx="0">
                  <c:v>8 meses</c:v>
                </c:pt>
                <c:pt idx="1">
                  <c:v>7 meses</c:v>
                </c:pt>
                <c:pt idx="2">
                  <c:v>6 meses</c:v>
                </c:pt>
                <c:pt idx="3">
                  <c:v>5 meses</c:v>
                </c:pt>
                <c:pt idx="4">
                  <c:v>4 meses</c:v>
                </c:pt>
                <c:pt idx="5">
                  <c:v>3 meses</c:v>
                </c:pt>
                <c:pt idx="6">
                  <c:v>2 meses</c:v>
                </c:pt>
                <c:pt idx="7">
                  <c:v>1 mês</c:v>
                </c:pt>
                <c:pt idx="8">
                  <c:v>mês do evento</c:v>
                </c:pt>
              </c:strCache>
            </c:strRef>
          </c:cat>
          <c:val>
            <c:numRef>
              <c:f>'Fig 2.12'!$B$3:$B$11</c:f>
              <c:numCache>
                <c:formatCode>"R$ "#,##0.00</c:formatCode>
                <c:ptCount val="9"/>
                <c:pt idx="0">
                  <c:v>569.48997506795752</c:v>
                </c:pt>
                <c:pt idx="1">
                  <c:v>461.15263664452323</c:v>
                </c:pt>
                <c:pt idx="2">
                  <c:v>385.50284975928275</c:v>
                </c:pt>
                <c:pt idx="3">
                  <c:v>309.42283567199098</c:v>
                </c:pt>
                <c:pt idx="4">
                  <c:v>294.21960175468331</c:v>
                </c:pt>
                <c:pt idx="5">
                  <c:v>259.10134392069006</c:v>
                </c:pt>
                <c:pt idx="6">
                  <c:v>242.97618937021556</c:v>
                </c:pt>
                <c:pt idx="7">
                  <c:v>268.71161800289485</c:v>
                </c:pt>
                <c:pt idx="8">
                  <c:v>531.8963179992644</c:v>
                </c:pt>
              </c:numCache>
            </c:numRef>
          </c:val>
        </c:ser>
        <c:ser>
          <c:idx val="1"/>
          <c:order val="1"/>
          <c:tx>
            <c:strRef>
              <c:f>'Fig 2.12'!$C$2</c:f>
              <c:strCache>
                <c:ptCount val="1"/>
                <c:pt idx="0">
                  <c:v>Tarifa Real Copa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2.12'!$A$3:$A$11</c:f>
              <c:strCache>
                <c:ptCount val="9"/>
                <c:pt idx="0">
                  <c:v>8 meses</c:v>
                </c:pt>
                <c:pt idx="1">
                  <c:v>7 meses</c:v>
                </c:pt>
                <c:pt idx="2">
                  <c:v>6 meses</c:v>
                </c:pt>
                <c:pt idx="3">
                  <c:v>5 meses</c:v>
                </c:pt>
                <c:pt idx="4">
                  <c:v>4 meses</c:v>
                </c:pt>
                <c:pt idx="5">
                  <c:v>3 meses</c:v>
                </c:pt>
                <c:pt idx="6">
                  <c:v>2 meses</c:v>
                </c:pt>
                <c:pt idx="7">
                  <c:v>1 mês</c:v>
                </c:pt>
                <c:pt idx="8">
                  <c:v>mês do evento</c:v>
                </c:pt>
              </c:strCache>
            </c:strRef>
          </c:cat>
          <c:val>
            <c:numRef>
              <c:f>'Fig 2.12'!$C$3:$C$11</c:f>
              <c:numCache>
                <c:formatCode>"R$ "#,##0.00</c:formatCode>
                <c:ptCount val="9"/>
                <c:pt idx="0">
                  <c:v>551.4162898093258</c:v>
                </c:pt>
                <c:pt idx="1">
                  <c:v>571.17074808318796</c:v>
                </c:pt>
                <c:pt idx="2">
                  <c:v>516.05575708776871</c:v>
                </c:pt>
                <c:pt idx="3">
                  <c:v>425.10024268496551</c:v>
                </c:pt>
                <c:pt idx="4">
                  <c:v>423.98246116651882</c:v>
                </c:pt>
                <c:pt idx="5">
                  <c:v>399.16140681604787</c:v>
                </c:pt>
                <c:pt idx="6">
                  <c:v>238.35785528152869</c:v>
                </c:pt>
                <c:pt idx="7">
                  <c:v>282.38030144336079</c:v>
                </c:pt>
                <c:pt idx="8">
                  <c:v>494.11003713822828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6"/>
        <c:overlap val="-33"/>
        <c:axId val="372578952"/>
        <c:axId val="372579344"/>
      </c:barChart>
      <c:catAx>
        <c:axId val="372578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Antecedência da Compra</a:t>
                </a:r>
              </a:p>
            </c:rich>
          </c:tx>
          <c:layout>
            <c:manualLayout>
              <c:xMode val="edge"/>
              <c:yMode val="edge"/>
              <c:x val="0.34799834816038394"/>
              <c:y val="0.830155347358270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72579344"/>
        <c:crosses val="autoZero"/>
        <c:auto val="1"/>
        <c:lblAlgn val="ctr"/>
        <c:lblOffset val="100"/>
        <c:noMultiLvlLbl val="0"/>
      </c:catAx>
      <c:valAx>
        <c:axId val="372579344"/>
        <c:scaling>
          <c:orientation val="minMax"/>
          <c:min val="0"/>
        </c:scaling>
        <c:delete val="1"/>
        <c:axPos val="l"/>
        <c:majorGridlines>
          <c:spPr>
            <a:ln w="9525" cap="flat" cmpd="sng" algn="ctr">
              <a:noFill/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000"/>
                  <a:t>Tarifa Aérea Média Real (R$) </a:t>
                </a:r>
              </a:p>
            </c:rich>
          </c:tx>
          <c:layout>
            <c:manualLayout>
              <c:xMode val="edge"/>
              <c:yMode val="edge"/>
              <c:x val="3.0389589706742919E-2"/>
              <c:y val="8.31254447393939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0" sourceLinked="0"/>
        <c:majorTickMark val="out"/>
        <c:minorTickMark val="none"/>
        <c:tickLblPos val="nextTo"/>
        <c:crossAx val="37257895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6598025199811"/>
          <c:y val="0.90649658385222576"/>
          <c:w val="0.55034218381457933"/>
          <c:h val="9.334642980690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14005094423306E-2"/>
          <c:y val="2.7083891811106955E-2"/>
          <c:w val="0.88203114478114431"/>
          <c:h val="0.711182966458807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2.13'!$B$2</c:f>
              <c:strCache>
                <c:ptCount val="1"/>
                <c:pt idx="0">
                  <c:v>Olimpíadas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2.13'!$A$3:$A$11</c:f>
              <c:strCache>
                <c:ptCount val="9"/>
                <c:pt idx="0">
                  <c:v>8 meses</c:v>
                </c:pt>
                <c:pt idx="1">
                  <c:v>7 meses</c:v>
                </c:pt>
                <c:pt idx="2">
                  <c:v>6 meses</c:v>
                </c:pt>
                <c:pt idx="3">
                  <c:v>5 meses</c:v>
                </c:pt>
                <c:pt idx="4">
                  <c:v>4 meses</c:v>
                </c:pt>
                <c:pt idx="5">
                  <c:v>3 meses</c:v>
                </c:pt>
                <c:pt idx="6">
                  <c:v>2 meses</c:v>
                </c:pt>
                <c:pt idx="7">
                  <c:v>1 mês</c:v>
                </c:pt>
                <c:pt idx="8">
                  <c:v>mês do evento</c:v>
                </c:pt>
              </c:strCache>
            </c:strRef>
          </c:cat>
          <c:val>
            <c:numRef>
              <c:f>'Fig 2.13'!$B$3:$B$11</c:f>
              <c:numCache>
                <c:formatCode>0%</c:formatCode>
                <c:ptCount val="9"/>
                <c:pt idx="0">
                  <c:v>5.0308624059131985E-3</c:v>
                </c:pt>
                <c:pt idx="1">
                  <c:v>1.8298149545609928E-2</c:v>
                </c:pt>
                <c:pt idx="2">
                  <c:v>2.5582580316428349E-2</c:v>
                </c:pt>
                <c:pt idx="3">
                  <c:v>4.0175951187735016E-2</c:v>
                </c:pt>
                <c:pt idx="4">
                  <c:v>8.2168172700476647E-2</c:v>
                </c:pt>
                <c:pt idx="5">
                  <c:v>8.6480524757647878E-2</c:v>
                </c:pt>
                <c:pt idx="6">
                  <c:v>0.17016182607405689</c:v>
                </c:pt>
                <c:pt idx="7">
                  <c:v>0.32416039421321829</c:v>
                </c:pt>
                <c:pt idx="8">
                  <c:v>0.24794153879891387</c:v>
                </c:pt>
              </c:numCache>
            </c:numRef>
          </c:val>
        </c:ser>
        <c:ser>
          <c:idx val="1"/>
          <c:order val="1"/>
          <c:tx>
            <c:strRef>
              <c:f>'Fig 2.13'!$C$2</c:f>
              <c:strCache>
                <c:ptCount val="1"/>
                <c:pt idx="0">
                  <c:v>Copa</c:v>
                </c:pt>
              </c:strCache>
            </c:strRef>
          </c:tx>
          <c:spPr>
            <a:solidFill>
              <a:schemeClr val="accent2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2.13'!$A$3:$A$11</c:f>
              <c:strCache>
                <c:ptCount val="9"/>
                <c:pt idx="0">
                  <c:v>8 meses</c:v>
                </c:pt>
                <c:pt idx="1">
                  <c:v>7 meses</c:v>
                </c:pt>
                <c:pt idx="2">
                  <c:v>6 meses</c:v>
                </c:pt>
                <c:pt idx="3">
                  <c:v>5 meses</c:v>
                </c:pt>
                <c:pt idx="4">
                  <c:v>4 meses</c:v>
                </c:pt>
                <c:pt idx="5">
                  <c:v>3 meses</c:v>
                </c:pt>
                <c:pt idx="6">
                  <c:v>2 meses</c:v>
                </c:pt>
                <c:pt idx="7">
                  <c:v>1 mês</c:v>
                </c:pt>
                <c:pt idx="8">
                  <c:v>mês do evento</c:v>
                </c:pt>
              </c:strCache>
            </c:strRef>
          </c:cat>
          <c:val>
            <c:numRef>
              <c:f>'Fig 2.13'!$C$3:$C$11</c:f>
              <c:numCache>
                <c:formatCode>0%</c:formatCode>
                <c:ptCount val="9"/>
                <c:pt idx="0">
                  <c:v>3.5145149826312171E-3</c:v>
                </c:pt>
                <c:pt idx="1">
                  <c:v>9.5503279975630798E-3</c:v>
                </c:pt>
                <c:pt idx="2">
                  <c:v>4.4140592040249241E-2</c:v>
                </c:pt>
                <c:pt idx="3">
                  <c:v>4.4448067410042001E-2</c:v>
                </c:pt>
                <c:pt idx="4">
                  <c:v>4.5221761247520538E-2</c:v>
                </c:pt>
                <c:pt idx="5">
                  <c:v>9.1895092264062728E-2</c:v>
                </c:pt>
                <c:pt idx="6">
                  <c:v>0.16859947114236395</c:v>
                </c:pt>
                <c:pt idx="7">
                  <c:v>0.24402460947052743</c:v>
                </c:pt>
                <c:pt idx="8">
                  <c:v>0.34860556344503985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6"/>
        <c:overlap val="-33"/>
        <c:axId val="378601112"/>
        <c:axId val="378601504"/>
      </c:barChart>
      <c:catAx>
        <c:axId val="378601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Antecedência da Compra</a:t>
                </a:r>
              </a:p>
            </c:rich>
          </c:tx>
          <c:layout>
            <c:manualLayout>
              <c:xMode val="edge"/>
              <c:yMode val="edge"/>
              <c:x val="0.34799834816038394"/>
              <c:y val="0.830155347358270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78601504"/>
        <c:crosses val="autoZero"/>
        <c:auto val="1"/>
        <c:lblAlgn val="ctr"/>
        <c:lblOffset val="100"/>
        <c:noMultiLvlLbl val="0"/>
      </c:catAx>
      <c:valAx>
        <c:axId val="378601504"/>
        <c:scaling>
          <c:orientation val="minMax"/>
          <c:min val="0"/>
        </c:scaling>
        <c:delete val="1"/>
        <c:axPos val="l"/>
        <c:majorGridlines>
          <c:spPr>
            <a:ln w="9525" cap="flat" cmpd="sng" algn="ctr">
              <a:noFill/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000"/>
                  <a:t>Tarifa Aérea Média Real (R$) </a:t>
                </a:r>
              </a:p>
            </c:rich>
          </c:tx>
          <c:layout>
            <c:manualLayout>
              <c:xMode val="edge"/>
              <c:yMode val="edge"/>
              <c:x val="3.0389589706742919E-2"/>
              <c:y val="8.31254447393939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0" sourceLinked="0"/>
        <c:majorTickMark val="out"/>
        <c:minorTickMark val="none"/>
        <c:tickLblPos val="nextTo"/>
        <c:crossAx val="3786011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6598025199811"/>
          <c:y val="0.90649658385222576"/>
          <c:w val="0.55034218381457933"/>
          <c:h val="9.334642980690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1.5'!$B$2</c:f>
              <c:strCache>
                <c:ptCount val="1"/>
                <c:pt idx="0">
                  <c:v>Origem ou destino na Cidade-Sede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75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1.5'!$A$3:$A$16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1.5'!$B$3:$B$16</c:f>
              <c:numCache>
                <c:formatCode>0.0%</c:formatCode>
                <c:ptCount val="14"/>
                <c:pt idx="0">
                  <c:v>-4.6783618491912149E-2</c:v>
                </c:pt>
                <c:pt idx="1">
                  <c:v>-0.10474103132597634</c:v>
                </c:pt>
                <c:pt idx="2">
                  <c:v>-0.17752037344891725</c:v>
                </c:pt>
                <c:pt idx="3">
                  <c:v>-0.18870784761177606</c:v>
                </c:pt>
                <c:pt idx="4">
                  <c:v>-0.13729350149938502</c:v>
                </c:pt>
                <c:pt idx="5">
                  <c:v>-0.12015499743100433</c:v>
                </c:pt>
                <c:pt idx="6">
                  <c:v>-0.11733712275855845</c:v>
                </c:pt>
                <c:pt idx="7">
                  <c:v>-0.13133575325185909</c:v>
                </c:pt>
                <c:pt idx="8">
                  <c:v>-0.19685922566138236</c:v>
                </c:pt>
                <c:pt idx="9">
                  <c:v>-9.3550495835067915E-2</c:v>
                </c:pt>
                <c:pt idx="10">
                  <c:v>-4.6914316176371096E-2</c:v>
                </c:pt>
                <c:pt idx="11">
                  <c:v>-7.0510570733498645E-2</c:v>
                </c:pt>
                <c:pt idx="12">
                  <c:v>-0.12032267582909473</c:v>
                </c:pt>
                <c:pt idx="13">
                  <c:v>9.1878776516226376E-2</c:v>
                </c:pt>
              </c:numCache>
            </c:numRef>
          </c:val>
        </c:ser>
        <c:ser>
          <c:idx val="1"/>
          <c:order val="1"/>
          <c:tx>
            <c:strRef>
              <c:f>'Fig 1.5'!$C$2</c:f>
              <c:strCache>
                <c:ptCount val="1"/>
                <c:pt idx="0">
                  <c:v>Origem e destino em outras cidades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/>
              </a:solidFill>
              <a:ln>
                <a:noFill/>
              </a:ln>
              <a:effectLst/>
            </c:spPr>
          </c:dPt>
          <c:dLbls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1.5'!$A$3:$A$16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1.5'!$C$3:$C$16</c:f>
              <c:numCache>
                <c:formatCode>0.0%</c:formatCode>
                <c:ptCount val="14"/>
                <c:pt idx="0">
                  <c:v>7.9849155679090345E-3</c:v>
                </c:pt>
                <c:pt idx="1">
                  <c:v>2.1935700523852741E-2</c:v>
                </c:pt>
                <c:pt idx="2">
                  <c:v>-1.9337724905997833E-2</c:v>
                </c:pt>
                <c:pt idx="3">
                  <c:v>-4.5475476015310323E-2</c:v>
                </c:pt>
                <c:pt idx="4">
                  <c:v>-2.13445688249011E-2</c:v>
                </c:pt>
                <c:pt idx="5">
                  <c:v>-1.7325736301614603E-2</c:v>
                </c:pt>
                <c:pt idx="6">
                  <c:v>-4.5695378362403671E-3</c:v>
                </c:pt>
                <c:pt idx="7">
                  <c:v>-5.6423108108749065E-2</c:v>
                </c:pt>
                <c:pt idx="8">
                  <c:v>-0.10278986859856898</c:v>
                </c:pt>
                <c:pt idx="9">
                  <c:v>-7.3800197857372685E-2</c:v>
                </c:pt>
                <c:pt idx="10">
                  <c:v>-6.7289530481372095E-2</c:v>
                </c:pt>
                <c:pt idx="11">
                  <c:v>-6.8446713888354327E-2</c:v>
                </c:pt>
                <c:pt idx="12">
                  <c:v>-3.7041533378897262E-2</c:v>
                </c:pt>
                <c:pt idx="13">
                  <c:v>-8.1790733099140325E-2</c:v>
                </c:pt>
              </c:numCache>
            </c:numRef>
          </c:val>
        </c:ser>
        <c:ser>
          <c:idx val="2"/>
          <c:order val="2"/>
          <c:tx>
            <c:strRef>
              <c:f>'Fig 1.5'!$D$2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tint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60000"/>
                  <a:lumOff val="40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layout>
                <c:manualLayout>
                  <c:x val="1.3577732518669382E-2"/>
                  <c:y val="3.078794037092789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1.5'!$A$3:$A$16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1.5'!$D$3:$D$16</c:f>
              <c:numCache>
                <c:formatCode>0.0%</c:formatCode>
                <c:ptCount val="14"/>
                <c:pt idx="0">
                  <c:v>-3.0624356428331501E-3</c:v>
                </c:pt>
                <c:pt idx="1">
                  <c:v>-4.3185636369917901E-3</c:v>
                </c:pt>
                <c:pt idx="2">
                  <c:v>-5.2616918391835465E-2</c:v>
                </c:pt>
                <c:pt idx="3">
                  <c:v>-7.5424580530769725E-2</c:v>
                </c:pt>
                <c:pt idx="4">
                  <c:v>-4.5557850570938196E-2</c:v>
                </c:pt>
                <c:pt idx="5">
                  <c:v>-3.8493650391386636E-2</c:v>
                </c:pt>
                <c:pt idx="6">
                  <c:v>-2.8469305326933814E-2</c:v>
                </c:pt>
                <c:pt idx="7">
                  <c:v>-7.1602949466867516E-2</c:v>
                </c:pt>
                <c:pt idx="8">
                  <c:v>-0.12210754550240877</c:v>
                </c:pt>
                <c:pt idx="9">
                  <c:v>-7.7838939100954518E-2</c:v>
                </c:pt>
                <c:pt idx="10">
                  <c:v>-6.3275194112211386E-2</c:v>
                </c:pt>
                <c:pt idx="11">
                  <c:v>-6.885723986513681E-2</c:v>
                </c:pt>
                <c:pt idx="12">
                  <c:v>-5.4139069306266219E-2</c:v>
                </c:pt>
                <c:pt idx="13">
                  <c:v>-4.8379721658555905E-2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0"/>
        <c:axId val="603811520"/>
        <c:axId val="603809952"/>
      </c:barChart>
      <c:catAx>
        <c:axId val="60381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809952"/>
        <c:crosses val="autoZero"/>
        <c:auto val="1"/>
        <c:lblAlgn val="ctr"/>
        <c:lblOffset val="100"/>
        <c:noMultiLvlLbl val="0"/>
      </c:catAx>
      <c:valAx>
        <c:axId val="603809952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603811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14005094423306E-2"/>
          <c:y val="2.7083891811106955E-2"/>
          <c:w val="0.88203114478114431"/>
          <c:h val="0.711182966458807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2.14'!$B$2</c:f>
              <c:strCache>
                <c:ptCount val="1"/>
                <c:pt idx="0">
                  <c:v>Olimpíadas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2.14'!$A$3:$A$4</c:f>
              <c:strCache>
                <c:ptCount val="2"/>
                <c:pt idx="0">
                  <c:v>Tarifa Média Real</c:v>
                </c:pt>
                <c:pt idx="1">
                  <c:v>Distância Média</c:v>
                </c:pt>
              </c:strCache>
            </c:strRef>
          </c:cat>
          <c:val>
            <c:numRef>
              <c:f>'Fig 2.14'!$B$3:$B$4</c:f>
              <c:numCache>
                <c:formatCode>#,###\ " km"</c:formatCode>
                <c:ptCount val="2"/>
                <c:pt idx="0" formatCode="&quot;R$ &quot;#,##0.00">
                  <c:v>340.50961487326816</c:v>
                </c:pt>
                <c:pt idx="1">
                  <c:v>932.00080493798498</c:v>
                </c:pt>
              </c:numCache>
            </c:numRef>
          </c:val>
        </c:ser>
        <c:ser>
          <c:idx val="1"/>
          <c:order val="1"/>
          <c:tx>
            <c:strRef>
              <c:f>'Fig 2.14'!$C$2</c:f>
              <c:strCache>
                <c:ptCount val="1"/>
                <c:pt idx="0">
                  <c:v>Copa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2.14'!$A$3:$A$4</c:f>
              <c:strCache>
                <c:ptCount val="2"/>
                <c:pt idx="0">
                  <c:v>Tarifa Média Real</c:v>
                </c:pt>
                <c:pt idx="1">
                  <c:v>Distância Média</c:v>
                </c:pt>
              </c:strCache>
            </c:strRef>
          </c:cat>
          <c:val>
            <c:numRef>
              <c:f>'Fig 2.14'!$C$3:$C$4</c:f>
              <c:numCache>
                <c:formatCode>#,###\ " km"</c:formatCode>
                <c:ptCount val="2"/>
                <c:pt idx="0" formatCode="&quot;R$ &quot;#,##0.00">
                  <c:v>386.26518665055312</c:v>
                </c:pt>
                <c:pt idx="1">
                  <c:v>1025.431617477758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6"/>
        <c:overlap val="-33"/>
        <c:axId val="378602288"/>
        <c:axId val="378602680"/>
      </c:barChart>
      <c:catAx>
        <c:axId val="378602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Antecedência da Compra</a:t>
                </a:r>
              </a:p>
            </c:rich>
          </c:tx>
          <c:layout>
            <c:manualLayout>
              <c:xMode val="edge"/>
              <c:yMode val="edge"/>
              <c:x val="0.34799834816038394"/>
              <c:y val="0.830155347358270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78602680"/>
        <c:crosses val="autoZero"/>
        <c:auto val="1"/>
        <c:lblAlgn val="ctr"/>
        <c:lblOffset val="100"/>
        <c:noMultiLvlLbl val="0"/>
      </c:catAx>
      <c:valAx>
        <c:axId val="378602680"/>
        <c:scaling>
          <c:orientation val="minMax"/>
          <c:min val="0"/>
        </c:scaling>
        <c:delete val="1"/>
        <c:axPos val="l"/>
        <c:majorGridlines>
          <c:spPr>
            <a:ln w="9525" cap="flat" cmpd="sng" algn="ctr">
              <a:noFill/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000"/>
                  <a:t>Tarifa Aérea Média Real (R$) </a:t>
                </a:r>
              </a:p>
            </c:rich>
          </c:tx>
          <c:layout>
            <c:manualLayout>
              <c:xMode val="edge"/>
              <c:yMode val="edge"/>
              <c:x val="3.0389589706742919E-2"/>
              <c:y val="8.31254447393939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0" sourceLinked="0"/>
        <c:majorTickMark val="out"/>
        <c:minorTickMark val="none"/>
        <c:tickLblPos val="nextTo"/>
        <c:crossAx val="3786022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6598025199811"/>
          <c:y val="0.90649658385222576"/>
          <c:w val="0.55034218381457933"/>
          <c:h val="9.334642980690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14005094423306E-2"/>
          <c:y val="2.7083891811106955E-2"/>
          <c:w val="0.88203114478114431"/>
          <c:h val="0.711182966458807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2.15'!$B$2</c:f>
              <c:strCache>
                <c:ptCount val="1"/>
                <c:pt idx="0">
                  <c:v>Olimpíadas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2.15'!$A$3</c:f>
              <c:strCache>
                <c:ptCount val="1"/>
                <c:pt idx="0">
                  <c:v>Yield Tarifa Médio Real</c:v>
                </c:pt>
              </c:strCache>
            </c:strRef>
          </c:cat>
          <c:val>
            <c:numRef>
              <c:f>'Fig 2.15'!$B$3</c:f>
              <c:numCache>
                <c:formatCode>"R$ "#,##0.0000</c:formatCode>
                <c:ptCount val="1"/>
                <c:pt idx="0">
                  <c:v>0.36535334848334894</c:v>
                </c:pt>
              </c:numCache>
            </c:numRef>
          </c:val>
        </c:ser>
        <c:ser>
          <c:idx val="1"/>
          <c:order val="1"/>
          <c:tx>
            <c:strRef>
              <c:f>'Fig 2.15'!$C$2</c:f>
              <c:strCache>
                <c:ptCount val="1"/>
                <c:pt idx="0">
                  <c:v>Copa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2.15'!$A$3</c:f>
              <c:strCache>
                <c:ptCount val="1"/>
                <c:pt idx="0">
                  <c:v>Yield Tarifa Médio Real</c:v>
                </c:pt>
              </c:strCache>
            </c:strRef>
          </c:cat>
          <c:val>
            <c:numRef>
              <c:f>'Fig 2.15'!$C$3</c:f>
              <c:numCache>
                <c:formatCode>"R$ "#,##0.0000</c:formatCode>
                <c:ptCount val="1"/>
                <c:pt idx="0">
                  <c:v>0.37668546597057534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6"/>
        <c:overlap val="-33"/>
        <c:axId val="378603464"/>
        <c:axId val="378603856"/>
      </c:barChart>
      <c:catAx>
        <c:axId val="378603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Antecedência da Compra</a:t>
                </a:r>
              </a:p>
            </c:rich>
          </c:tx>
          <c:layout>
            <c:manualLayout>
              <c:xMode val="edge"/>
              <c:yMode val="edge"/>
              <c:x val="0.34799834816038394"/>
              <c:y val="0.830155347358270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78603856"/>
        <c:crosses val="autoZero"/>
        <c:auto val="1"/>
        <c:lblAlgn val="ctr"/>
        <c:lblOffset val="100"/>
        <c:noMultiLvlLbl val="0"/>
      </c:catAx>
      <c:valAx>
        <c:axId val="378603856"/>
        <c:scaling>
          <c:orientation val="minMax"/>
          <c:min val="0"/>
        </c:scaling>
        <c:delete val="1"/>
        <c:axPos val="l"/>
        <c:majorGridlines>
          <c:spPr>
            <a:ln w="9525" cap="flat" cmpd="sng" algn="ctr">
              <a:noFill/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000"/>
                  <a:t>Tarifa Aérea Média Real (R$) </a:t>
                </a:r>
              </a:p>
            </c:rich>
          </c:tx>
          <c:layout>
            <c:manualLayout>
              <c:xMode val="edge"/>
              <c:yMode val="edge"/>
              <c:x val="3.0389589706742919E-2"/>
              <c:y val="8.31254447393939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0" sourceLinked="0"/>
        <c:majorTickMark val="out"/>
        <c:minorTickMark val="none"/>
        <c:tickLblPos val="nextTo"/>
        <c:crossAx val="37860346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6598025199811"/>
          <c:y val="0.90649658385222576"/>
          <c:w val="0.55034218381457933"/>
          <c:h val="9.334642980690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3.3236191851900486E-2"/>
          <c:y val="3.3511079724185398E-2"/>
          <c:w val="0.94152857255896238"/>
          <c:h val="0.8199832749612923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2.16'!$A$3:$A$7</c:f>
              <c:strCache>
                <c:ptCount val="5"/>
                <c:pt idx="0">
                  <c:v>Olimpíadas</c:v>
                </c:pt>
                <c:pt idx="1">
                  <c:v>Copa</c:v>
                </c:pt>
                <c:pt idx="2">
                  <c:v>JMJ</c:v>
                </c:pt>
                <c:pt idx="3">
                  <c:v>2016 - 1º sem.</c:v>
                </c:pt>
                <c:pt idx="4">
                  <c:v>2016 - 1º sem. (RJ)</c:v>
                </c:pt>
              </c:strCache>
            </c:strRef>
          </c:cat>
          <c:val>
            <c:numRef>
              <c:f>'Fig 2.16'!$B$3:$B$7</c:f>
              <c:numCache>
                <c:formatCode>"R$ "#,##0.00</c:formatCode>
                <c:ptCount val="5"/>
                <c:pt idx="0">
                  <c:v>341.4819066510907</c:v>
                </c:pt>
                <c:pt idx="1">
                  <c:v>386.26518665055312</c:v>
                </c:pt>
                <c:pt idx="2">
                  <c:v>383.2760129728909</c:v>
                </c:pt>
                <c:pt idx="3">
                  <c:v>325.5448450291729</c:v>
                </c:pt>
                <c:pt idx="4">
                  <c:v>288.88126815139827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6"/>
        <c:overlap val="-33"/>
        <c:axId val="378604640"/>
        <c:axId val="610516920"/>
      </c:barChart>
      <c:catAx>
        <c:axId val="378604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0516920"/>
        <c:crosses val="autoZero"/>
        <c:auto val="1"/>
        <c:lblAlgn val="ctr"/>
        <c:lblOffset val="100"/>
        <c:noMultiLvlLbl val="0"/>
      </c:catAx>
      <c:valAx>
        <c:axId val="610516920"/>
        <c:scaling>
          <c:orientation val="minMax"/>
          <c:min val="0"/>
        </c:scaling>
        <c:delete val="1"/>
        <c:axPos val="l"/>
        <c:majorGridlines>
          <c:spPr>
            <a:ln w="6350" cap="flat" cmpd="sng" algn="ctr">
              <a:noFill/>
              <a:prstDash val="solid"/>
              <a:round/>
            </a:ln>
            <a:effectLst/>
          </c:spPr>
        </c:majorGridlines>
        <c:numFmt formatCode="#,##0.00" sourceLinked="0"/>
        <c:majorTickMark val="out"/>
        <c:minorTickMark val="none"/>
        <c:tickLblPos val="nextTo"/>
        <c:crossAx val="37860464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12963591404501E-2"/>
          <c:y val="3.6341509390284632E-2"/>
          <c:w val="0.89021366567668436"/>
          <c:h val="0.8103794144589548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50000"/>
              </a:schemeClr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</c:spPr>
          </c:dPt>
          <c:dLbls>
            <c:numFmt formatCode="&quot;R$ &quot;#,##0.000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 2.17'!$A$3:$A$7</c:f>
              <c:strCache>
                <c:ptCount val="5"/>
                <c:pt idx="0">
                  <c:v>Olimpíadas</c:v>
                </c:pt>
                <c:pt idx="1">
                  <c:v>Copa</c:v>
                </c:pt>
                <c:pt idx="2">
                  <c:v>JMJ</c:v>
                </c:pt>
                <c:pt idx="3">
                  <c:v>2016 - 1º sem.</c:v>
                </c:pt>
                <c:pt idx="4">
                  <c:v>2016 - 1º sem. (RJ)</c:v>
                </c:pt>
              </c:strCache>
            </c:strRef>
          </c:cat>
          <c:val>
            <c:numRef>
              <c:f>'Fig 2.17'!$B$3:$B$7</c:f>
              <c:numCache>
                <c:formatCode>"R$ "#,##0.0000</c:formatCode>
                <c:ptCount val="5"/>
                <c:pt idx="0">
                  <c:v>0.3675753796386601</c:v>
                </c:pt>
                <c:pt idx="1">
                  <c:v>0.37668546597057534</c:v>
                </c:pt>
                <c:pt idx="2">
                  <c:v>0.3737704264626121</c:v>
                </c:pt>
                <c:pt idx="3">
                  <c:v>0.29115846245511634</c:v>
                </c:pt>
                <c:pt idx="4">
                  <c:v>0.30257295484962832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6"/>
        <c:overlap val="-33"/>
        <c:axId val="610517704"/>
        <c:axId val="610518096"/>
      </c:barChart>
      <c:catAx>
        <c:axId val="610517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10518096"/>
        <c:crosses val="autoZero"/>
        <c:auto val="1"/>
        <c:lblAlgn val="ctr"/>
        <c:lblOffset val="100"/>
        <c:noMultiLvlLbl val="0"/>
      </c:catAx>
      <c:valAx>
        <c:axId val="610518096"/>
        <c:scaling>
          <c:orientation val="minMax"/>
          <c:min val="0"/>
        </c:scaling>
        <c:delete val="1"/>
        <c:axPos val="l"/>
        <c:majorGridlines>
          <c:spPr>
            <a:ln>
              <a:noFill/>
            </a:ln>
          </c:spPr>
        </c:majorGridlines>
        <c:numFmt formatCode="#,##0.00" sourceLinked="0"/>
        <c:majorTickMark val="out"/>
        <c:minorTickMark val="none"/>
        <c:tickLblPos val="nextTo"/>
        <c:crossAx val="6105177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'Fig 1.6'!$A$1:$B$1</c:f>
              <c:strCache>
                <c:ptCount val="1"/>
                <c:pt idx="0">
                  <c:v>Participação das quatros principais empresas no Mercado Doméstico em termos de RPK com origem ou destino na cidade do Rio de Janeiro – Período Olimpíadas, 2016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 1.6'!$A$3:$A$7</c:f>
              <c:strCache>
                <c:ptCount val="5"/>
                <c:pt idx="0">
                  <c:v>Gol</c:v>
                </c:pt>
                <c:pt idx="1">
                  <c:v>Latam</c:v>
                </c:pt>
                <c:pt idx="2">
                  <c:v>Azul</c:v>
                </c:pt>
                <c:pt idx="3">
                  <c:v>Avianca</c:v>
                </c:pt>
                <c:pt idx="4">
                  <c:v>Outras Brasileiras</c:v>
                </c:pt>
              </c:strCache>
            </c:strRef>
          </c:cat>
          <c:val>
            <c:numRef>
              <c:f>'Fig 1.6'!$B$3:$B$7</c:f>
              <c:numCache>
                <c:formatCode>0.0%</c:formatCode>
                <c:ptCount val="5"/>
                <c:pt idx="0">
                  <c:v>0.50095814701570396</c:v>
                </c:pt>
                <c:pt idx="1">
                  <c:v>0.28083220073495813</c:v>
                </c:pt>
                <c:pt idx="2">
                  <c:v>7.7700042973047861E-2</c:v>
                </c:pt>
                <c:pt idx="3">
                  <c:v>0.13858108184926246</c:v>
                </c:pt>
                <c:pt idx="4">
                  <c:v>1.9285274270276487E-3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1.7'!$B$2</c:f>
              <c:strCache>
                <c:ptCount val="1"/>
                <c:pt idx="0">
                  <c:v>Origem ou destino na Cidade-Sede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5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4F81BD">
                  <a:lumMod val="75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1.7'!$A$3:$A$16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1.7'!$B$3:$B$16</c:f>
              <c:numCache>
                <c:formatCode>0.0%</c:formatCode>
                <c:ptCount val="14"/>
                <c:pt idx="0">
                  <c:v>-1.1214334594233932E-2</c:v>
                </c:pt>
                <c:pt idx="1">
                  <c:v>-5.3809576885189503E-2</c:v>
                </c:pt>
                <c:pt idx="2">
                  <c:v>1.2625820205050209E-2</c:v>
                </c:pt>
                <c:pt idx="3">
                  <c:v>-1.6857526915983856E-2</c:v>
                </c:pt>
                <c:pt idx="4">
                  <c:v>-5.173420122237038E-2</c:v>
                </c:pt>
                <c:pt idx="5">
                  <c:v>-3.351029028135688E-2</c:v>
                </c:pt>
                <c:pt idx="6">
                  <c:v>1.0344083612099597E-2</c:v>
                </c:pt>
                <c:pt idx="7">
                  <c:v>1.7490268829082334E-2</c:v>
                </c:pt>
                <c:pt idx="8">
                  <c:v>-2.189541146842422E-2</c:v>
                </c:pt>
                <c:pt idx="9">
                  <c:v>-2.6188761614785117E-2</c:v>
                </c:pt>
                <c:pt idx="10">
                  <c:v>3.5164133362315164E-2</c:v>
                </c:pt>
                <c:pt idx="11">
                  <c:v>4.8526807678664241E-2</c:v>
                </c:pt>
                <c:pt idx="12">
                  <c:v>-8.2664496625793893E-3</c:v>
                </c:pt>
                <c:pt idx="13" formatCode="0.00%">
                  <c:v>0.32533913839635603</c:v>
                </c:pt>
              </c:numCache>
            </c:numRef>
          </c:val>
        </c:ser>
        <c:ser>
          <c:idx val="1"/>
          <c:order val="1"/>
          <c:tx>
            <c:strRef>
              <c:f>'Fig 1.7'!$C$2</c:f>
              <c:strCache>
                <c:ptCount val="1"/>
                <c:pt idx="0">
                  <c:v>Origem e destino em outras cidades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solidFill>
                <a:srgbClr val="4F81BD"/>
              </a:solidFill>
              <a:ln>
                <a:noFill/>
              </a:ln>
              <a:effectLst/>
            </c:spPr>
          </c:dPt>
          <c:dLbls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1.7'!$A$3:$A$16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1.7'!$C$3:$C$16</c:f>
              <c:numCache>
                <c:formatCode>0.0%</c:formatCode>
                <c:ptCount val="14"/>
                <c:pt idx="0">
                  <c:v>2.347960699178353E-2</c:v>
                </c:pt>
                <c:pt idx="1">
                  <c:v>1.2012343218674726E-3</c:v>
                </c:pt>
                <c:pt idx="2">
                  <c:v>1.1036427664468107E-3</c:v>
                </c:pt>
                <c:pt idx="3">
                  <c:v>-3.4464784322655317E-2</c:v>
                </c:pt>
                <c:pt idx="4">
                  <c:v>1.579729011062736E-2</c:v>
                </c:pt>
                <c:pt idx="5">
                  <c:v>-1.1149931933974511E-2</c:v>
                </c:pt>
                <c:pt idx="6">
                  <c:v>2.0431133133519408E-2</c:v>
                </c:pt>
                <c:pt idx="7">
                  <c:v>-5.252550702035963E-2</c:v>
                </c:pt>
                <c:pt idx="8">
                  <c:v>-5.3449096296971921E-2</c:v>
                </c:pt>
                <c:pt idx="9">
                  <c:v>-6.9632916558270863E-2</c:v>
                </c:pt>
                <c:pt idx="10">
                  <c:v>-7.8997994600147892E-2</c:v>
                </c:pt>
                <c:pt idx="11">
                  <c:v>-8.2889515962498272E-2</c:v>
                </c:pt>
                <c:pt idx="12">
                  <c:v>-2.6583641383513323E-2</c:v>
                </c:pt>
                <c:pt idx="13">
                  <c:v>-8.7950602748989082E-2</c:v>
                </c:pt>
              </c:numCache>
            </c:numRef>
          </c:val>
        </c:ser>
        <c:ser>
          <c:idx val="2"/>
          <c:order val="2"/>
          <c:tx>
            <c:strRef>
              <c:f>'Fig 1.7'!$D$2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solidFill>
                <a:srgbClr val="4F81BD">
                  <a:lumMod val="60000"/>
                  <a:lumOff val="40000"/>
                </a:srgbClr>
              </a:solidFill>
              <a:ln>
                <a:noFill/>
              </a:ln>
              <a:effectLst/>
            </c:spPr>
          </c:dPt>
          <c:dLbls>
            <c:dLbl>
              <c:idx val="13"/>
              <c:layout>
                <c:manualLayout>
                  <c:x val="1.3577732518669382E-2"/>
                  <c:y val="3.078794037092789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1.7'!$A$3:$A$16</c:f>
              <c:strCache>
                <c:ptCount val="14"/>
                <c:pt idx="0">
                  <c:v>ago/15</c:v>
                </c:pt>
                <c:pt idx="1">
                  <c:v>set/15</c:v>
                </c:pt>
                <c:pt idx="2">
                  <c:v>out/15</c:v>
                </c:pt>
                <c:pt idx="3">
                  <c:v>nov/15</c:v>
                </c:pt>
                <c:pt idx="4">
                  <c:v>dez/15</c:v>
                </c:pt>
                <c:pt idx="5">
                  <c:v>jan/16</c:v>
                </c:pt>
                <c:pt idx="6">
                  <c:v>fev/16</c:v>
                </c:pt>
                <c:pt idx="7">
                  <c:v>mar/16</c:v>
                </c:pt>
                <c:pt idx="8">
                  <c:v>abr/16</c:v>
                </c:pt>
                <c:pt idx="9">
                  <c:v>mai/16</c:v>
                </c:pt>
                <c:pt idx="10">
                  <c:v>jun/16</c:v>
                </c:pt>
                <c:pt idx="11">
                  <c:v>jul/16</c:v>
                </c:pt>
                <c:pt idx="12">
                  <c:v>Acumulado 12 meses</c:v>
                </c:pt>
                <c:pt idx="13">
                  <c:v>Período Olimpíadas</c:v>
                </c:pt>
              </c:strCache>
            </c:strRef>
          </c:cat>
          <c:val>
            <c:numRef>
              <c:f>'Fig 1.7'!$D$3:$D$16</c:f>
              <c:numCache>
                <c:formatCode>0.0%</c:formatCode>
                <c:ptCount val="14"/>
                <c:pt idx="0">
                  <c:v>1.6696694039777249E-2</c:v>
                </c:pt>
                <c:pt idx="1">
                  <c:v>-9.5340055218309239E-3</c:v>
                </c:pt>
                <c:pt idx="2">
                  <c:v>3.3278135428160827E-3</c:v>
                </c:pt>
                <c:pt idx="3">
                  <c:v>-3.1069092834004941E-2</c:v>
                </c:pt>
                <c:pt idx="4">
                  <c:v>2.6058795346943775E-3</c:v>
                </c:pt>
                <c:pt idx="5">
                  <c:v>-1.5457205640729499E-2</c:v>
                </c:pt>
                <c:pt idx="6">
                  <c:v>1.8378840188028489E-2</c:v>
                </c:pt>
                <c:pt idx="7">
                  <c:v>-3.9498994666250842E-2</c:v>
                </c:pt>
                <c:pt idx="8">
                  <c:v>-4.7400194129440743E-2</c:v>
                </c:pt>
                <c:pt idx="9">
                  <c:v>-6.1402886030138215E-2</c:v>
                </c:pt>
                <c:pt idx="10">
                  <c:v>-5.8152132272574764E-2</c:v>
                </c:pt>
                <c:pt idx="11">
                  <c:v>-5.8675483263860517E-2</c:v>
                </c:pt>
                <c:pt idx="12">
                  <c:v>-2.3070518716921229E-2</c:v>
                </c:pt>
                <c:pt idx="13">
                  <c:v>-9.0167963645110313E-3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0"/>
        <c:axId val="603809168"/>
        <c:axId val="603822888"/>
      </c:barChart>
      <c:catAx>
        <c:axId val="60380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822888"/>
        <c:crosses val="autoZero"/>
        <c:auto val="1"/>
        <c:lblAlgn val="ctr"/>
        <c:lblOffset val="100"/>
        <c:noMultiLvlLbl val="0"/>
      </c:catAx>
      <c:valAx>
        <c:axId val="603822888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603809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 1.8'!$A$1:$B$1</c:f>
              <c:strCache>
                <c:ptCount val="1"/>
                <c:pt idx="0">
                  <c:v>Participação das 20 principais empresas no Mercado Internacional em termos de RPK com origem ou destino na cidade do Rio de Janeiro – Período Olimpíadas, 2016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'Fig 1.8'!$A$3:$A$28</c15:sqref>
                  </c15:fullRef>
                </c:ext>
              </c:extLst>
              <c:f>'Fig 1.8'!$A$3:$A$23</c:f>
              <c:strCache>
                <c:ptCount val="21"/>
                <c:pt idx="0">
                  <c:v>Air France</c:v>
                </c:pt>
                <c:pt idx="1">
                  <c:v>Latam Airlines Brasil</c:v>
                </c:pt>
                <c:pt idx="2">
                  <c:v>Transportes Aereos Portugueses</c:v>
                </c:pt>
                <c:pt idx="3">
                  <c:v>Emirates</c:v>
                </c:pt>
                <c:pt idx="4">
                  <c:v>American Airlines</c:v>
                </c:pt>
                <c:pt idx="5">
                  <c:v>Lufthansa</c:v>
                </c:pt>
                <c:pt idx="6">
                  <c:v>Klm</c:v>
                </c:pt>
                <c:pt idx="7">
                  <c:v>British Airways</c:v>
                </c:pt>
                <c:pt idx="8">
                  <c:v>Iberia</c:v>
                </c:pt>
                <c:pt idx="9">
                  <c:v>United Air Lines</c:v>
                </c:pt>
                <c:pt idx="10">
                  <c:v>Alitalia</c:v>
                </c:pt>
                <c:pt idx="11">
                  <c:v>Gol</c:v>
                </c:pt>
                <c:pt idx="12">
                  <c:v>Copa – Compañia Panameña De Aviacion</c:v>
                </c:pt>
                <c:pt idx="13">
                  <c:v>Air Canada</c:v>
                </c:pt>
                <c:pt idx="14">
                  <c:v>Delta Airlines</c:v>
                </c:pt>
                <c:pt idx="15">
                  <c:v>Aerolineas Argentinas</c:v>
                </c:pt>
                <c:pt idx="16">
                  <c:v>Edelweiss Air</c:v>
                </c:pt>
                <c:pt idx="17">
                  <c:v>Avianca</c:v>
                </c:pt>
                <c:pt idx="18">
                  <c:v>Condor</c:v>
                </c:pt>
                <c:pt idx="19">
                  <c:v>Taca Peru</c:v>
                </c:pt>
                <c:pt idx="20">
                  <c:v>Demais Empresas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1.8'!$B$3:$B$28</c15:sqref>
                  </c15:fullRef>
                </c:ext>
              </c:extLst>
              <c:f>'Fig 1.8'!$B$3:$B$23</c:f>
              <c:numCache>
                <c:formatCode>0.0%</c:formatCode>
                <c:ptCount val="21"/>
                <c:pt idx="0">
                  <c:v>0.1007690440181606</c:v>
                </c:pt>
                <c:pt idx="1">
                  <c:v>0.10023980337120117</c:v>
                </c:pt>
                <c:pt idx="2">
                  <c:v>9.7663616879418408E-2</c:v>
                </c:pt>
                <c:pt idx="3">
                  <c:v>9.0442477110796116E-2</c:v>
                </c:pt>
                <c:pt idx="4">
                  <c:v>8.7584047400906168E-2</c:v>
                </c:pt>
                <c:pt idx="5">
                  <c:v>6.1545427863471128E-2</c:v>
                </c:pt>
                <c:pt idx="6">
                  <c:v>5.8752911818088727E-2</c:v>
                </c:pt>
                <c:pt idx="7">
                  <c:v>5.283554536306892E-2</c:v>
                </c:pt>
                <c:pt idx="8">
                  <c:v>5.0155724774852514E-2</c:v>
                </c:pt>
                <c:pt idx="9">
                  <c:v>4.7539399189078242E-2</c:v>
                </c:pt>
                <c:pt idx="10">
                  <c:v>4.7345677303153873E-2</c:v>
                </c:pt>
                <c:pt idx="11">
                  <c:v>3.2736510583222737E-2</c:v>
                </c:pt>
                <c:pt idx="12">
                  <c:v>3.2372300762076332E-2</c:v>
                </c:pt>
                <c:pt idx="13">
                  <c:v>2.3765461562786149E-2</c:v>
                </c:pt>
                <c:pt idx="14">
                  <c:v>2.0053182665104995E-2</c:v>
                </c:pt>
                <c:pt idx="15">
                  <c:v>1.6344481527924816E-2</c:v>
                </c:pt>
                <c:pt idx="16">
                  <c:v>1.42829897224841E-2</c:v>
                </c:pt>
                <c:pt idx="17">
                  <c:v>1.3678036305872993E-2</c:v>
                </c:pt>
                <c:pt idx="18">
                  <c:v>1.3135093405997413E-2</c:v>
                </c:pt>
                <c:pt idx="19">
                  <c:v>1.0946740550996439E-2</c:v>
                </c:pt>
                <c:pt idx="20">
                  <c:v>2.7811527821338333E-2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603822104"/>
        <c:axId val="603821712"/>
      </c:barChart>
      <c:catAx>
        <c:axId val="6038221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821712"/>
        <c:crosses val="autoZero"/>
        <c:auto val="1"/>
        <c:lblAlgn val="ctr"/>
        <c:lblOffset val="100"/>
        <c:noMultiLvlLbl val="0"/>
      </c:catAx>
      <c:valAx>
        <c:axId val="603821712"/>
        <c:scaling>
          <c:orientation val="minMax"/>
        </c:scaling>
        <c:delete val="1"/>
        <c:axPos val="t"/>
        <c:numFmt formatCode="0.0%" sourceLinked="1"/>
        <c:majorTickMark val="none"/>
        <c:minorTickMark val="none"/>
        <c:tickLblPos val="nextTo"/>
        <c:crossAx val="603822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1.9'!$A$3</c:f>
              <c:strCache>
                <c:ptCount val="1"/>
                <c:pt idx="0">
                  <c:v>Período Olimpíadas - 2015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1.9'!$B$2:$C$2</c:f>
              <c:strCache>
                <c:ptCount val="2"/>
                <c:pt idx="0">
                  <c:v>Origem ou destino na Cidade-Sede</c:v>
                </c:pt>
                <c:pt idx="1">
                  <c:v>Origem e destino em outras cidades</c:v>
                </c:pt>
              </c:strCache>
            </c:strRef>
          </c:cat>
          <c:val>
            <c:numRef>
              <c:f>'Fig 1.9'!$B$3:$C$3</c:f>
              <c:numCache>
                <c:formatCode>0.0%</c:formatCode>
                <c:ptCount val="2"/>
                <c:pt idx="0">
                  <c:v>0.76356521205017291</c:v>
                </c:pt>
                <c:pt idx="1">
                  <c:v>0.81411215759481048</c:v>
                </c:pt>
              </c:numCache>
            </c:numRef>
          </c:val>
        </c:ser>
        <c:ser>
          <c:idx val="1"/>
          <c:order val="1"/>
          <c:tx>
            <c:strRef>
              <c:f>'Fig 1.9'!$A$4</c:f>
              <c:strCache>
                <c:ptCount val="1"/>
                <c:pt idx="0">
                  <c:v>Período Olimpíadas - 2016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1.9'!$B$2:$C$2</c:f>
              <c:strCache>
                <c:ptCount val="2"/>
                <c:pt idx="0">
                  <c:v>Origem ou destino na Cidade-Sede</c:v>
                </c:pt>
                <c:pt idx="1">
                  <c:v>Origem e destino em outras cidades</c:v>
                </c:pt>
              </c:strCache>
            </c:strRef>
          </c:cat>
          <c:val>
            <c:numRef>
              <c:f>'Fig 1.9'!$B$4:$C$4</c:f>
              <c:numCache>
                <c:formatCode>0.0%</c:formatCode>
                <c:ptCount val="2"/>
                <c:pt idx="0">
                  <c:v>0.83016084416443092</c:v>
                </c:pt>
                <c:pt idx="1">
                  <c:v>0.82145157243534439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03820928"/>
        <c:axId val="603820536"/>
      </c:barChart>
      <c:catAx>
        <c:axId val="60382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820536"/>
        <c:crosses val="autoZero"/>
        <c:auto val="1"/>
        <c:lblAlgn val="ctr"/>
        <c:lblOffset val="100"/>
        <c:noMultiLvlLbl val="0"/>
      </c:catAx>
      <c:valAx>
        <c:axId val="603820536"/>
        <c:scaling>
          <c:orientation val="minMax"/>
        </c:scaling>
        <c:delete val="1"/>
        <c:axPos val="l"/>
        <c:numFmt formatCode="0.0%" sourceLinked="1"/>
        <c:majorTickMark val="none"/>
        <c:minorTickMark val="none"/>
        <c:tickLblPos val="nextTo"/>
        <c:crossAx val="603820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0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4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6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7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8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9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0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4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6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7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0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6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7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8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9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6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6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6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6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7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7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</xdr:row>
      <xdr:rowOff>47625</xdr:rowOff>
    </xdr:from>
    <xdr:to>
      <xdr:col>14</xdr:col>
      <xdr:colOff>116205</xdr:colOff>
      <xdr:row>18</xdr:row>
      <xdr:rowOff>47625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0.02027</cdr:x>
      <cdr:y>0</cdr:y>
    </cdr:from>
    <cdr:to>
      <cdr:x>0.02027</cdr:x>
      <cdr:y>0</cdr:y>
    </cdr:to>
    <cdr:grpSp>
      <cdr:nvGrpSpPr>
        <cdr:cNvPr id="16" name="Grupo 15"/>
        <cdr:cNvGrpSpPr/>
      </cdr:nvGrpSpPr>
      <cdr:grpSpPr>
        <a:xfrm xmlns:a="http://schemas.openxmlformats.org/drawingml/2006/main">
          <a:off x="152141" y="0"/>
          <a:ext cx="0" cy="0"/>
          <a:chOff x="152141" y="0"/>
          <a:chExt cx="0" cy="0"/>
        </a:xfrm>
      </cdr:grpSpPr>
    </cdr:grpSp>
  </cdr:relSizeAnchor>
  <cdr:relSizeAnchor xmlns:cdr="http://schemas.openxmlformats.org/drawingml/2006/chartDrawing">
    <cdr:from>
      <cdr:x>0.67886</cdr:x>
      <cdr:y>0.08048</cdr:y>
    </cdr:from>
    <cdr:to>
      <cdr:x>0.67886</cdr:x>
      <cdr:y>0.08048</cdr:y>
    </cdr:to>
    <cdr:grpSp>
      <cdr:nvGrpSpPr>
        <cdr:cNvPr id="17" name="Grupo 16"/>
        <cdr:cNvGrpSpPr/>
      </cdr:nvGrpSpPr>
      <cdr:grpSpPr>
        <a:xfrm xmlns:a="http://schemas.openxmlformats.org/drawingml/2006/main">
          <a:off x="5095320" y="308162"/>
          <a:ext cx="0" cy="0"/>
          <a:chOff x="5095320" y="308162"/>
          <a:chExt cx="0" cy="0"/>
        </a:xfrm>
      </cdr:grpSpPr>
    </cdr:grpSp>
  </cdr:relSizeAnchor>
  <cdr:relSizeAnchor xmlns:cdr="http://schemas.openxmlformats.org/drawingml/2006/chartDrawing">
    <cdr:from>
      <cdr:x>0.01122</cdr:x>
      <cdr:y>0.91642</cdr:y>
    </cdr:from>
    <cdr:to>
      <cdr:x>0.16516</cdr:x>
      <cdr:y>1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6675" y="2924175"/>
          <a:ext cx="914400" cy="266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0.1434</cdr:x>
      <cdr:y>0.11443</cdr:y>
    </cdr:from>
    <cdr:to>
      <cdr:x>0.26316</cdr:x>
      <cdr:y>0.52239</cdr:y>
    </cdr:to>
    <cdr:cxnSp macro="">
      <cdr:nvCxnSpPr>
        <cdr:cNvPr id="5" name="Conector de seta reta 4"/>
        <cdr:cNvCxnSpPr/>
      </cdr:nvCxnSpPr>
      <cdr:spPr>
        <a:xfrm xmlns:a="http://schemas.openxmlformats.org/drawingml/2006/main" flipV="1">
          <a:off x="1076325" y="438159"/>
          <a:ext cx="898875" cy="1562091"/>
        </a:xfrm>
        <a:prstGeom xmlns:a="http://schemas.openxmlformats.org/drawingml/2006/main" prst="straightConnector1">
          <a:avLst/>
        </a:prstGeom>
        <a:ln xmlns:a="http://schemas.openxmlformats.org/drawingml/2006/main" w="12700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0.14845</cdr:x>
      <cdr:y>0.19652</cdr:y>
    </cdr:from>
    <cdr:to>
      <cdr:x>0.23752</cdr:x>
      <cdr:y>0.29851</cdr:y>
    </cdr:to>
    <cdr:sp macro="" textlink="">
      <cdr:nvSpPr>
        <cdr:cNvPr id="7" name="CaixaDeTexto 6"/>
        <cdr:cNvSpPr txBox="1"/>
      </cdr:nvSpPr>
      <cdr:spPr>
        <a:xfrm xmlns:a="http://schemas.openxmlformats.org/drawingml/2006/main">
          <a:off x="1047750" y="752475"/>
          <a:ext cx="628650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 b="1"/>
            <a:t>+ 8,7%</a:t>
          </a:r>
        </a:p>
      </cdr:txBody>
    </cdr:sp>
  </cdr:relSizeAnchor>
  <cdr:relSizeAnchor xmlns:cdr="http://schemas.openxmlformats.org/drawingml/2006/chartDrawing">
    <cdr:from>
      <cdr:x>0.72874</cdr:x>
      <cdr:y>0.16667</cdr:y>
    </cdr:from>
    <cdr:to>
      <cdr:x>0.75304</cdr:x>
      <cdr:y>0.19403</cdr:y>
    </cdr:to>
    <cdr:cxnSp macro="">
      <cdr:nvCxnSpPr>
        <cdr:cNvPr id="13" name="Conector de seta reta 12"/>
        <cdr:cNvCxnSpPr/>
      </cdr:nvCxnSpPr>
      <cdr:spPr>
        <a:xfrm xmlns:a="http://schemas.openxmlformats.org/drawingml/2006/main" flipV="1">
          <a:off x="5143500" y="638175"/>
          <a:ext cx="171450" cy="104775"/>
        </a:xfrm>
        <a:prstGeom xmlns:a="http://schemas.openxmlformats.org/drawingml/2006/main" prst="straightConnector1">
          <a:avLst/>
        </a:prstGeom>
        <a:ln xmlns:a="http://schemas.openxmlformats.org/drawingml/2006/main" w="12700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0.69411</cdr:x>
      <cdr:y>0.10199</cdr:y>
    </cdr:from>
    <cdr:to>
      <cdr:x>0.78318</cdr:x>
      <cdr:y>0.20398</cdr:y>
    </cdr:to>
    <cdr:sp macro="" textlink="">
      <cdr:nvSpPr>
        <cdr:cNvPr id="14" name="CaixaDeTexto 2"/>
        <cdr:cNvSpPr txBox="1"/>
      </cdr:nvSpPr>
      <cdr:spPr>
        <a:xfrm xmlns:a="http://schemas.openxmlformats.org/drawingml/2006/main">
          <a:off x="4899025" y="390525"/>
          <a:ext cx="628650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 b="1"/>
            <a:t>+ 0,9%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95250</xdr:rowOff>
    </xdr:from>
    <xdr:to>
      <xdr:col>5</xdr:col>
      <xdr:colOff>171450</xdr:colOff>
      <xdr:row>26</xdr:row>
      <xdr:rowOff>114300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0.02027</cdr:x>
      <cdr:y>0</cdr:y>
    </cdr:from>
    <cdr:to>
      <cdr:x>0.02027</cdr:x>
      <cdr:y>0</cdr:y>
    </cdr:to>
    <cdr:grpSp>
      <cdr:nvGrpSpPr>
        <cdr:cNvPr id="16" name="Grupo 15"/>
        <cdr:cNvGrpSpPr/>
      </cdr:nvGrpSpPr>
      <cdr:grpSpPr>
        <a:xfrm xmlns:a="http://schemas.openxmlformats.org/drawingml/2006/main">
          <a:off x="152141" y="0"/>
          <a:ext cx="0" cy="0"/>
          <a:chOff x="152141" y="0"/>
          <a:chExt cx="0" cy="0"/>
        </a:xfrm>
      </cdr:grpSpPr>
    </cdr:grpSp>
  </cdr:relSizeAnchor>
  <cdr:relSizeAnchor xmlns:cdr="http://schemas.openxmlformats.org/drawingml/2006/chartDrawing">
    <cdr:from>
      <cdr:x>0.67886</cdr:x>
      <cdr:y>0.08048</cdr:y>
    </cdr:from>
    <cdr:to>
      <cdr:x>0.67886</cdr:x>
      <cdr:y>0.08048</cdr:y>
    </cdr:to>
    <cdr:grpSp>
      <cdr:nvGrpSpPr>
        <cdr:cNvPr id="17" name="Grupo 16"/>
        <cdr:cNvGrpSpPr/>
      </cdr:nvGrpSpPr>
      <cdr:grpSpPr>
        <a:xfrm xmlns:a="http://schemas.openxmlformats.org/drawingml/2006/main">
          <a:off x="5095320" y="308162"/>
          <a:ext cx="0" cy="0"/>
          <a:chOff x="5095320" y="308162"/>
          <a:chExt cx="0" cy="0"/>
        </a:xfrm>
      </cdr:grpSpPr>
    </cdr:grpSp>
  </cdr:relSizeAnchor>
  <cdr:relSizeAnchor xmlns:cdr="http://schemas.openxmlformats.org/drawingml/2006/chartDrawing">
    <cdr:from>
      <cdr:x>0.01122</cdr:x>
      <cdr:y>0.91642</cdr:y>
    </cdr:from>
    <cdr:to>
      <cdr:x>0.16516</cdr:x>
      <cdr:y>1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6675" y="2924175"/>
          <a:ext cx="914400" cy="266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0.1417</cdr:x>
      <cdr:y>0.11443</cdr:y>
    </cdr:from>
    <cdr:to>
      <cdr:x>0.26316</cdr:x>
      <cdr:y>0.55224</cdr:y>
    </cdr:to>
    <cdr:cxnSp macro="">
      <cdr:nvCxnSpPr>
        <cdr:cNvPr id="5" name="Conector de seta reta 4"/>
        <cdr:cNvCxnSpPr/>
      </cdr:nvCxnSpPr>
      <cdr:spPr>
        <a:xfrm xmlns:a="http://schemas.openxmlformats.org/drawingml/2006/main" flipV="1">
          <a:off x="1000125" y="438150"/>
          <a:ext cx="857250" cy="1676400"/>
        </a:xfrm>
        <a:prstGeom xmlns:a="http://schemas.openxmlformats.org/drawingml/2006/main" prst="straightConnector1">
          <a:avLst/>
        </a:prstGeom>
        <a:ln xmlns:a="http://schemas.openxmlformats.org/drawingml/2006/main" w="12700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0.15228</cdr:x>
      <cdr:y>0.19154</cdr:y>
    </cdr:from>
    <cdr:to>
      <cdr:x>0.2832</cdr:x>
      <cdr:y>0.29353</cdr:y>
    </cdr:to>
    <cdr:sp macro="" textlink="">
      <cdr:nvSpPr>
        <cdr:cNvPr id="7" name="CaixaDeTexto 6"/>
        <cdr:cNvSpPr txBox="1"/>
      </cdr:nvSpPr>
      <cdr:spPr>
        <a:xfrm xmlns:a="http://schemas.openxmlformats.org/drawingml/2006/main">
          <a:off x="1143000" y="733425"/>
          <a:ext cx="982630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 b="1"/>
            <a:t>+ 9,2%</a:t>
          </a:r>
        </a:p>
      </cdr:txBody>
    </cdr:sp>
  </cdr:relSizeAnchor>
  <cdr:relSizeAnchor xmlns:cdr="http://schemas.openxmlformats.org/drawingml/2006/chartDrawing">
    <cdr:from>
      <cdr:x>0.72874</cdr:x>
      <cdr:y>0.20647</cdr:y>
    </cdr:from>
    <cdr:to>
      <cdr:x>0.75888</cdr:x>
      <cdr:y>0.24129</cdr:y>
    </cdr:to>
    <cdr:cxnSp macro="">
      <cdr:nvCxnSpPr>
        <cdr:cNvPr id="13" name="Conector de seta reta 12"/>
        <cdr:cNvCxnSpPr/>
      </cdr:nvCxnSpPr>
      <cdr:spPr>
        <a:xfrm xmlns:a="http://schemas.openxmlformats.org/drawingml/2006/main">
          <a:off x="5469741" y="790576"/>
          <a:ext cx="226209" cy="133349"/>
        </a:xfrm>
        <a:prstGeom xmlns:a="http://schemas.openxmlformats.org/drawingml/2006/main" prst="straightConnector1">
          <a:avLst/>
        </a:prstGeom>
        <a:ln xmlns:a="http://schemas.openxmlformats.org/drawingml/2006/main" w="12700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0.71701</cdr:x>
      <cdr:y>0.13682</cdr:y>
    </cdr:from>
    <cdr:to>
      <cdr:x>0.86439</cdr:x>
      <cdr:y>0.23881</cdr:y>
    </cdr:to>
    <cdr:sp macro="" textlink="">
      <cdr:nvSpPr>
        <cdr:cNvPr id="14" name="CaixaDeTexto 2"/>
        <cdr:cNvSpPr txBox="1"/>
      </cdr:nvSpPr>
      <cdr:spPr>
        <a:xfrm xmlns:a="http://schemas.openxmlformats.org/drawingml/2006/main">
          <a:off x="5381625" y="523875"/>
          <a:ext cx="1106258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 b="1"/>
            <a:t>-0,7%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14</xdr:col>
      <xdr:colOff>47625</xdr:colOff>
      <xdr:row>16</xdr:row>
      <xdr:rowOff>47625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0.67886</cdr:x>
      <cdr:y>0.08048</cdr:y>
    </cdr:from>
    <cdr:to>
      <cdr:x>0.67886</cdr:x>
      <cdr:y>0.08048</cdr:y>
    </cdr:to>
    <cdr:grpSp>
      <cdr:nvGrpSpPr>
        <cdr:cNvPr id="17" name="Grupo 16"/>
        <cdr:cNvGrpSpPr/>
      </cdr:nvGrpSpPr>
      <cdr:grpSpPr>
        <a:xfrm xmlns:a="http://schemas.openxmlformats.org/drawingml/2006/main">
          <a:off x="4170661" y="234571"/>
          <a:ext cx="0" cy="0"/>
          <a:chOff x="4170661" y="234571"/>
          <a:chExt cx="0" cy="0"/>
        </a:xfrm>
      </cdr:grpSpPr>
    </cdr:grpSp>
  </cdr:relSizeAnchor>
  <cdr:relSizeAnchor xmlns:cdr="http://schemas.openxmlformats.org/drawingml/2006/chartDrawing">
    <cdr:from>
      <cdr:x>0.01122</cdr:x>
      <cdr:y>0.91642</cdr:y>
    </cdr:from>
    <cdr:to>
      <cdr:x>0.16516</cdr:x>
      <cdr:y>1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6675" y="2924175"/>
          <a:ext cx="914400" cy="266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95250</xdr:rowOff>
    </xdr:from>
    <xdr:to>
      <xdr:col>5</xdr:col>
      <xdr:colOff>171450</xdr:colOff>
      <xdr:row>26</xdr:row>
      <xdr:rowOff>114300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0.02027</cdr:x>
      <cdr:y>0</cdr:y>
    </cdr:from>
    <cdr:to>
      <cdr:x>0.02027</cdr:x>
      <cdr:y>0</cdr:y>
    </cdr:to>
    <cdr:grpSp>
      <cdr:nvGrpSpPr>
        <cdr:cNvPr id="16" name="Grupo 15"/>
        <cdr:cNvGrpSpPr/>
      </cdr:nvGrpSpPr>
      <cdr:grpSpPr>
        <a:xfrm xmlns:a="http://schemas.openxmlformats.org/drawingml/2006/main">
          <a:off x="152141" y="0"/>
          <a:ext cx="0" cy="0"/>
          <a:chOff x="152141" y="0"/>
          <a:chExt cx="0" cy="0"/>
        </a:xfrm>
      </cdr:grpSpPr>
    </cdr:grpSp>
  </cdr:relSizeAnchor>
  <cdr:relSizeAnchor xmlns:cdr="http://schemas.openxmlformats.org/drawingml/2006/chartDrawing">
    <cdr:from>
      <cdr:x>0.67886</cdr:x>
      <cdr:y>0.08048</cdr:y>
    </cdr:from>
    <cdr:to>
      <cdr:x>0.67886</cdr:x>
      <cdr:y>0.08048</cdr:y>
    </cdr:to>
    <cdr:grpSp>
      <cdr:nvGrpSpPr>
        <cdr:cNvPr id="17" name="Grupo 16"/>
        <cdr:cNvGrpSpPr/>
      </cdr:nvGrpSpPr>
      <cdr:grpSpPr>
        <a:xfrm xmlns:a="http://schemas.openxmlformats.org/drawingml/2006/main">
          <a:off x="5095320" y="308162"/>
          <a:ext cx="0" cy="0"/>
          <a:chOff x="5095320" y="308162"/>
          <a:chExt cx="0" cy="0"/>
        </a:xfrm>
      </cdr:grpSpPr>
    </cdr:grpSp>
  </cdr:relSizeAnchor>
  <cdr:relSizeAnchor xmlns:cdr="http://schemas.openxmlformats.org/drawingml/2006/chartDrawing">
    <cdr:from>
      <cdr:x>0.01122</cdr:x>
      <cdr:y>0.91642</cdr:y>
    </cdr:from>
    <cdr:to>
      <cdr:x>0.16516</cdr:x>
      <cdr:y>1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6675" y="2924175"/>
          <a:ext cx="914400" cy="266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0.14086</cdr:x>
      <cdr:y>0.17662</cdr:y>
    </cdr:from>
    <cdr:to>
      <cdr:x>0.26523</cdr:x>
      <cdr:y>0.57463</cdr:y>
    </cdr:to>
    <cdr:cxnSp macro="">
      <cdr:nvCxnSpPr>
        <cdr:cNvPr id="5" name="Conector de seta reta 4"/>
        <cdr:cNvCxnSpPr/>
      </cdr:nvCxnSpPr>
      <cdr:spPr>
        <a:xfrm xmlns:a="http://schemas.openxmlformats.org/drawingml/2006/main" flipV="1">
          <a:off x="1057275" y="676276"/>
          <a:ext cx="933450" cy="1523999"/>
        </a:xfrm>
        <a:prstGeom xmlns:a="http://schemas.openxmlformats.org/drawingml/2006/main" prst="straightConnector1">
          <a:avLst/>
        </a:prstGeom>
        <a:ln xmlns:a="http://schemas.openxmlformats.org/drawingml/2006/main" w="12700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0.16875</cdr:x>
      <cdr:y>0.21393</cdr:y>
    </cdr:from>
    <cdr:to>
      <cdr:x>0.25782</cdr:x>
      <cdr:y>0.31592</cdr:y>
    </cdr:to>
    <cdr:sp macro="" textlink="">
      <cdr:nvSpPr>
        <cdr:cNvPr id="7" name="CaixaDeTexto 6"/>
        <cdr:cNvSpPr txBox="1"/>
      </cdr:nvSpPr>
      <cdr:spPr>
        <a:xfrm xmlns:a="http://schemas.openxmlformats.org/drawingml/2006/main">
          <a:off x="1266621" y="819160"/>
          <a:ext cx="668533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 b="1"/>
            <a:t>+ 8,1%</a:t>
          </a:r>
        </a:p>
      </cdr:txBody>
    </cdr:sp>
  </cdr:relSizeAnchor>
  <cdr:relSizeAnchor xmlns:cdr="http://schemas.openxmlformats.org/drawingml/2006/chartDrawing">
    <cdr:from>
      <cdr:x>0.72589</cdr:x>
      <cdr:y>0.1393</cdr:y>
    </cdr:from>
    <cdr:to>
      <cdr:x>0.75127</cdr:x>
      <cdr:y>0.23383</cdr:y>
    </cdr:to>
    <cdr:cxnSp macro="">
      <cdr:nvCxnSpPr>
        <cdr:cNvPr id="13" name="Conector de seta reta 12"/>
        <cdr:cNvCxnSpPr/>
      </cdr:nvCxnSpPr>
      <cdr:spPr>
        <a:xfrm xmlns:a="http://schemas.openxmlformats.org/drawingml/2006/main" flipV="1">
          <a:off x="5448300" y="533400"/>
          <a:ext cx="190500" cy="361951"/>
        </a:xfrm>
        <a:prstGeom xmlns:a="http://schemas.openxmlformats.org/drawingml/2006/main" prst="straightConnector1">
          <a:avLst/>
        </a:prstGeom>
        <a:ln xmlns:a="http://schemas.openxmlformats.org/drawingml/2006/main" w="12700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0.68015</cdr:x>
      <cdr:y>0.09702</cdr:y>
    </cdr:from>
    <cdr:to>
      <cdr:x>0.76922</cdr:x>
      <cdr:y>0.19901</cdr:y>
    </cdr:to>
    <cdr:sp macro="" textlink="">
      <cdr:nvSpPr>
        <cdr:cNvPr id="14" name="CaixaDeTexto 2"/>
        <cdr:cNvSpPr txBox="1"/>
      </cdr:nvSpPr>
      <cdr:spPr>
        <a:xfrm xmlns:a="http://schemas.openxmlformats.org/drawingml/2006/main">
          <a:off x="5104987" y="371481"/>
          <a:ext cx="668532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 b="1"/>
            <a:t>+2,0%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0</xdr:row>
      <xdr:rowOff>200025</xdr:rowOff>
    </xdr:from>
    <xdr:to>
      <xdr:col>14</xdr:col>
      <xdr:colOff>57375</xdr:colOff>
      <xdr:row>40</xdr:row>
      <xdr:rowOff>14290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2</xdr:row>
      <xdr:rowOff>104775</xdr:rowOff>
    </xdr:from>
    <xdr:to>
      <xdr:col>14</xdr:col>
      <xdr:colOff>449580</xdr:colOff>
      <xdr:row>16</xdr:row>
      <xdr:rowOff>158115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0.17042</cdr:x>
      <cdr:y>0.18949</cdr:y>
    </cdr:from>
    <cdr:to>
      <cdr:x>0.20858</cdr:x>
      <cdr:y>0.22434</cdr:y>
    </cdr:to>
    <cdr:cxnSp macro="">
      <cdr:nvCxnSpPr>
        <cdr:cNvPr id="3" name="Conector em curva 2"/>
        <cdr:cNvCxnSpPr/>
      </cdr:nvCxnSpPr>
      <cdr:spPr>
        <a:xfrm xmlns:a="http://schemas.openxmlformats.org/drawingml/2006/main">
          <a:off x="956398" y="517274"/>
          <a:ext cx="214159" cy="95136"/>
        </a:xfrm>
        <a:prstGeom xmlns:a="http://schemas.openxmlformats.org/drawingml/2006/main" prst="curvedConnector3">
          <a:avLst/>
        </a:prstGeom>
        <a:ln xmlns:a="http://schemas.openxmlformats.org/drawingml/2006/main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0.27108</cdr:x>
      <cdr:y>0.15917</cdr:y>
    </cdr:from>
    <cdr:to>
      <cdr:x>0.35843</cdr:x>
      <cdr:y>0.23875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1714500" y="438150"/>
          <a:ext cx="5524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t-BR" sz="1100" b="1"/>
        </a:p>
      </cdr:txBody>
    </cdr:sp>
  </cdr:relSizeAnchor>
  <cdr:relSizeAnchor xmlns:cdr="http://schemas.openxmlformats.org/drawingml/2006/chartDrawing">
    <cdr:from>
      <cdr:x>0.23946</cdr:x>
      <cdr:y>0.13841</cdr:y>
    </cdr:from>
    <cdr:to>
      <cdr:x>0.34187</cdr:x>
      <cdr:y>0.21107</cdr:y>
    </cdr:to>
    <cdr:sp macro="" textlink="">
      <cdr:nvSpPr>
        <cdr:cNvPr id="6" name="CaixaDeTexto 5"/>
        <cdr:cNvSpPr txBox="1"/>
      </cdr:nvSpPr>
      <cdr:spPr>
        <a:xfrm xmlns:a="http://schemas.openxmlformats.org/drawingml/2006/main">
          <a:off x="1514475" y="381000"/>
          <a:ext cx="6477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0.48462</cdr:x>
      <cdr:y>0.66044</cdr:y>
    </cdr:from>
    <cdr:to>
      <cdr:x>0.52569</cdr:x>
      <cdr:y>0.69552</cdr:y>
    </cdr:to>
    <cdr:cxnSp macro="">
      <cdr:nvCxnSpPr>
        <cdr:cNvPr id="8" name="Conector em curva 7"/>
        <cdr:cNvCxnSpPr/>
      </cdr:nvCxnSpPr>
      <cdr:spPr>
        <a:xfrm xmlns:a="http://schemas.openxmlformats.org/drawingml/2006/main" flipV="1">
          <a:off x="2719726" y="1802908"/>
          <a:ext cx="230490" cy="95764"/>
        </a:xfrm>
        <a:prstGeom xmlns:a="http://schemas.openxmlformats.org/drawingml/2006/main" prst="curvedConnector3">
          <a:avLst>
            <a:gd name="adj1" fmla="val 30478"/>
          </a:avLst>
        </a:prstGeom>
        <a:ln xmlns:a="http://schemas.openxmlformats.org/drawingml/2006/main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0.44128</cdr:x>
      <cdr:y>0.55314</cdr:y>
    </cdr:from>
    <cdr:to>
      <cdr:x>0.54891</cdr:x>
      <cdr:y>0.64656</cdr:y>
    </cdr:to>
    <cdr:sp macro="" textlink="">
      <cdr:nvSpPr>
        <cdr:cNvPr id="9" name="CaixaDeTexto 2"/>
        <cdr:cNvSpPr txBox="1"/>
      </cdr:nvSpPr>
      <cdr:spPr>
        <a:xfrm xmlns:a="http://schemas.openxmlformats.org/drawingml/2006/main">
          <a:off x="2476496" y="1509994"/>
          <a:ext cx="604034" cy="255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t>+16,0%</a:t>
          </a:r>
          <a:endParaRPr lang="pt-BR" sz="1100"/>
        </a:p>
      </cdr:txBody>
    </cdr:sp>
  </cdr:relSizeAnchor>
  <cdr:relSizeAnchor xmlns:cdr="http://schemas.openxmlformats.org/drawingml/2006/chartDrawing">
    <cdr:from>
      <cdr:x>0.80294</cdr:x>
      <cdr:y>0.12065</cdr:y>
    </cdr:from>
    <cdr:to>
      <cdr:x>0.8411</cdr:x>
      <cdr:y>0.1555</cdr:y>
    </cdr:to>
    <cdr:cxnSp macro="">
      <cdr:nvCxnSpPr>
        <cdr:cNvPr id="10" name="Conector em curva 9"/>
        <cdr:cNvCxnSpPr/>
      </cdr:nvCxnSpPr>
      <cdr:spPr>
        <a:xfrm xmlns:a="http://schemas.openxmlformats.org/drawingml/2006/main">
          <a:off x="4506210" y="329361"/>
          <a:ext cx="214159" cy="95136"/>
        </a:xfrm>
        <a:prstGeom xmlns:a="http://schemas.openxmlformats.org/drawingml/2006/main" prst="curvedConnector3">
          <a:avLst/>
        </a:prstGeom>
        <a:ln xmlns:a="http://schemas.openxmlformats.org/drawingml/2006/main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0.79498</cdr:x>
      <cdr:y>0.03838</cdr:y>
    </cdr:from>
    <cdr:to>
      <cdr:x>0.89215</cdr:x>
      <cdr:y>0.1318</cdr:y>
    </cdr:to>
    <cdr:sp macro="" textlink="">
      <cdr:nvSpPr>
        <cdr:cNvPr id="11" name="CaixaDeTexto 2"/>
        <cdr:cNvSpPr txBox="1"/>
      </cdr:nvSpPr>
      <cdr:spPr>
        <a:xfrm xmlns:a="http://schemas.openxmlformats.org/drawingml/2006/main">
          <a:off x="4461537" y="104775"/>
          <a:ext cx="545331" cy="255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t>-3,5%</a:t>
          </a:r>
          <a:endParaRPr lang="pt-BR" sz="1100"/>
        </a:p>
      </cdr:txBody>
    </cdr:sp>
  </cdr:relSizeAnchor>
  <cdr:relSizeAnchor xmlns:cdr="http://schemas.openxmlformats.org/drawingml/2006/chartDrawing">
    <cdr:from>
      <cdr:x>0.15539</cdr:x>
      <cdr:y>0.0977</cdr:y>
    </cdr:from>
    <cdr:to>
      <cdr:x>0.25219</cdr:x>
      <cdr:y>0.19112</cdr:y>
    </cdr:to>
    <cdr:sp macro="" textlink="">
      <cdr:nvSpPr>
        <cdr:cNvPr id="12" name="CaixaDeTexto 2"/>
        <cdr:cNvSpPr txBox="1"/>
      </cdr:nvSpPr>
      <cdr:spPr>
        <a:xfrm xmlns:a="http://schemas.openxmlformats.org/drawingml/2006/main">
          <a:off x="872048" y="266700"/>
          <a:ext cx="543254" cy="255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t>-5,9%</a:t>
          </a:r>
          <a:endParaRPr lang="pt-BR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</xdr:row>
      <xdr:rowOff>9525</xdr:rowOff>
    </xdr:from>
    <xdr:to>
      <xdr:col>13</xdr:col>
      <xdr:colOff>516255</xdr:colOff>
      <xdr:row>18</xdr:row>
      <xdr:rowOff>9525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12</xdr:col>
      <xdr:colOff>125730</xdr:colOff>
      <xdr:row>17</xdr:row>
      <xdr:rowOff>3810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38100</xdr:rowOff>
    </xdr:from>
    <xdr:to>
      <xdr:col>12</xdr:col>
      <xdr:colOff>125730</xdr:colOff>
      <xdr:row>17</xdr:row>
      <xdr:rowOff>41910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2</xdr:row>
      <xdr:rowOff>114300</xdr:rowOff>
    </xdr:from>
    <xdr:to>
      <xdr:col>14</xdr:col>
      <xdr:colOff>20955</xdr:colOff>
      <xdr:row>16</xdr:row>
      <xdr:rowOff>149860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0.16426</cdr:x>
      <cdr:y>0.25082</cdr:y>
    </cdr:from>
    <cdr:to>
      <cdr:x>0.20916</cdr:x>
      <cdr:y>0.28058</cdr:y>
    </cdr:to>
    <cdr:cxnSp macro="">
      <cdr:nvCxnSpPr>
        <cdr:cNvPr id="10" name="Conector em curva 9"/>
        <cdr:cNvCxnSpPr/>
      </cdr:nvCxnSpPr>
      <cdr:spPr>
        <a:xfrm xmlns:a="http://schemas.openxmlformats.org/drawingml/2006/main" flipV="1">
          <a:off x="921843" y="680242"/>
          <a:ext cx="251984" cy="80712"/>
        </a:xfrm>
        <a:prstGeom xmlns:a="http://schemas.openxmlformats.org/drawingml/2006/main" prst="curvedConnector3">
          <a:avLst/>
        </a:prstGeom>
        <a:ln xmlns:a="http://schemas.openxmlformats.org/drawingml/2006/main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0.11238</cdr:x>
      <cdr:y>0.13</cdr:y>
    </cdr:from>
    <cdr:to>
      <cdr:x>0.27665</cdr:x>
      <cdr:y>0.22342</cdr:y>
    </cdr:to>
    <cdr:sp macro="" textlink="">
      <cdr:nvSpPr>
        <cdr:cNvPr id="11" name="CaixaDeTexto 2"/>
        <cdr:cNvSpPr txBox="1"/>
      </cdr:nvSpPr>
      <cdr:spPr>
        <a:xfrm xmlns:a="http://schemas.openxmlformats.org/drawingml/2006/main">
          <a:off x="630695" y="352577"/>
          <a:ext cx="921880" cy="253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t>+11,6%</a:t>
          </a:r>
          <a:endParaRPr lang="pt-BR" sz="1100"/>
        </a:p>
      </cdr:txBody>
    </cdr:sp>
  </cdr:relSizeAnchor>
  <cdr:relSizeAnchor xmlns:cdr="http://schemas.openxmlformats.org/drawingml/2006/chartDrawing">
    <cdr:from>
      <cdr:x>0.47241</cdr:x>
      <cdr:y>0.66505</cdr:y>
    </cdr:from>
    <cdr:to>
      <cdr:x>0.52522</cdr:x>
      <cdr:y>0.69195</cdr:y>
    </cdr:to>
    <cdr:cxnSp macro="">
      <cdr:nvCxnSpPr>
        <cdr:cNvPr id="12" name="Conector em curva 11"/>
        <cdr:cNvCxnSpPr/>
      </cdr:nvCxnSpPr>
      <cdr:spPr>
        <a:xfrm xmlns:a="http://schemas.openxmlformats.org/drawingml/2006/main" flipV="1">
          <a:off x="2651230" y="1803674"/>
          <a:ext cx="296376" cy="72956"/>
        </a:xfrm>
        <a:prstGeom xmlns:a="http://schemas.openxmlformats.org/drawingml/2006/main" prst="curvedConnector3">
          <a:avLst/>
        </a:prstGeom>
        <a:ln xmlns:a="http://schemas.openxmlformats.org/drawingml/2006/main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0.44128</cdr:x>
      <cdr:y>0.54138</cdr:y>
    </cdr:from>
    <cdr:to>
      <cdr:x>0.59228</cdr:x>
      <cdr:y>0.63481</cdr:y>
    </cdr:to>
    <cdr:sp macro="" textlink="">
      <cdr:nvSpPr>
        <cdr:cNvPr id="13" name="CaixaDeTexto 2"/>
        <cdr:cNvSpPr txBox="1"/>
      </cdr:nvSpPr>
      <cdr:spPr>
        <a:xfrm xmlns:a="http://schemas.openxmlformats.org/drawingml/2006/main">
          <a:off x="2476500" y="1468275"/>
          <a:ext cx="847455" cy="253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t>+30,8%</a:t>
          </a:r>
          <a:endParaRPr lang="pt-BR" sz="1100"/>
        </a:p>
      </cdr:txBody>
    </cdr:sp>
  </cdr:relSizeAnchor>
  <cdr:relSizeAnchor xmlns:cdr="http://schemas.openxmlformats.org/drawingml/2006/chartDrawing">
    <cdr:from>
      <cdr:x>0.79326</cdr:x>
      <cdr:y>0.12292</cdr:y>
    </cdr:from>
    <cdr:to>
      <cdr:x>0.83673</cdr:x>
      <cdr:y>0.19833</cdr:y>
    </cdr:to>
    <cdr:cxnSp macro="">
      <cdr:nvCxnSpPr>
        <cdr:cNvPr id="14" name="Conector em curva 13"/>
        <cdr:cNvCxnSpPr/>
      </cdr:nvCxnSpPr>
      <cdr:spPr>
        <a:xfrm xmlns:a="http://schemas.openxmlformats.org/drawingml/2006/main" flipV="1">
          <a:off x="4451894" y="333375"/>
          <a:ext cx="243931" cy="204518"/>
        </a:xfrm>
        <a:prstGeom xmlns:a="http://schemas.openxmlformats.org/drawingml/2006/main" prst="curvedConnector3">
          <a:avLst/>
        </a:prstGeom>
        <a:ln xmlns:a="http://schemas.openxmlformats.org/drawingml/2006/main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0.73829</cdr:x>
      <cdr:y>0.02458</cdr:y>
    </cdr:from>
    <cdr:to>
      <cdr:x>0.88764</cdr:x>
      <cdr:y>0.118</cdr:y>
    </cdr:to>
    <cdr:sp macro="" textlink="">
      <cdr:nvSpPr>
        <cdr:cNvPr id="15" name="CaixaDeTexto 2"/>
        <cdr:cNvSpPr txBox="1"/>
      </cdr:nvSpPr>
      <cdr:spPr>
        <a:xfrm xmlns:a="http://schemas.openxmlformats.org/drawingml/2006/main">
          <a:off x="4143375" y="66675"/>
          <a:ext cx="838188" cy="253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t>+14,8%</a:t>
          </a:r>
          <a:endParaRPr lang="pt-BR" sz="1100"/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1</xdr:row>
      <xdr:rowOff>38100</xdr:rowOff>
    </xdr:from>
    <xdr:to>
      <xdr:col>11</xdr:col>
      <xdr:colOff>592455</xdr:colOff>
      <xdr:row>17</xdr:row>
      <xdr:rowOff>41910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0</xdr:row>
      <xdr:rowOff>304800</xdr:rowOff>
    </xdr:from>
    <xdr:to>
      <xdr:col>11</xdr:col>
      <xdr:colOff>525780</xdr:colOff>
      <xdr:row>14</xdr:row>
      <xdr:rowOff>130175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12</xdr:col>
      <xdr:colOff>125730</xdr:colOff>
      <xdr:row>18</xdr:row>
      <xdr:rowOff>3810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0</xdr:row>
      <xdr:rowOff>266700</xdr:rowOff>
    </xdr:from>
    <xdr:to>
      <xdr:col>10</xdr:col>
      <xdr:colOff>104775</xdr:colOff>
      <xdr:row>41</xdr:row>
      <xdr:rowOff>128270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0</xdr:row>
      <xdr:rowOff>190500</xdr:rowOff>
    </xdr:from>
    <xdr:to>
      <xdr:col>13</xdr:col>
      <xdr:colOff>401955</xdr:colOff>
      <xdr:row>38</xdr:row>
      <xdr:rowOff>26035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438150</xdr:colOff>
      <xdr:row>0</xdr:row>
      <xdr:rowOff>247650</xdr:rowOff>
    </xdr:from>
    <xdr:to>
      <xdr:col>24</xdr:col>
      <xdr:colOff>563880</xdr:colOff>
      <xdr:row>38</xdr:row>
      <xdr:rowOff>83185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0</xdr:row>
      <xdr:rowOff>85725</xdr:rowOff>
    </xdr:from>
    <xdr:to>
      <xdr:col>14</xdr:col>
      <xdr:colOff>49530</xdr:colOff>
      <xdr:row>37</xdr:row>
      <xdr:rowOff>111760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</xdr:row>
      <xdr:rowOff>9525</xdr:rowOff>
    </xdr:from>
    <xdr:to>
      <xdr:col>13</xdr:col>
      <xdr:colOff>516255</xdr:colOff>
      <xdr:row>18</xdr:row>
      <xdr:rowOff>9525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0</xdr:row>
      <xdr:rowOff>295275</xdr:rowOff>
    </xdr:from>
    <xdr:to>
      <xdr:col>12</xdr:col>
      <xdr:colOff>116205</xdr:colOff>
      <xdr:row>38</xdr:row>
      <xdr:rowOff>130810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0</xdr:row>
      <xdr:rowOff>209550</xdr:rowOff>
    </xdr:from>
    <xdr:to>
      <xdr:col>13</xdr:col>
      <xdr:colOff>268605</xdr:colOff>
      <xdr:row>38</xdr:row>
      <xdr:rowOff>45085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438150</xdr:colOff>
      <xdr:row>0</xdr:row>
      <xdr:rowOff>247650</xdr:rowOff>
    </xdr:from>
    <xdr:to>
      <xdr:col>24</xdr:col>
      <xdr:colOff>563880</xdr:colOff>
      <xdr:row>38</xdr:row>
      <xdr:rowOff>83185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0</xdr:row>
      <xdr:rowOff>152400</xdr:rowOff>
    </xdr:from>
    <xdr:to>
      <xdr:col>13</xdr:col>
      <xdr:colOff>287655</xdr:colOff>
      <xdr:row>37</xdr:row>
      <xdr:rowOff>178435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0</xdr:row>
      <xdr:rowOff>295275</xdr:rowOff>
    </xdr:from>
    <xdr:to>
      <xdr:col>12</xdr:col>
      <xdr:colOff>116205</xdr:colOff>
      <xdr:row>38</xdr:row>
      <xdr:rowOff>130810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0</xdr:row>
      <xdr:rowOff>142875</xdr:rowOff>
    </xdr:from>
    <xdr:to>
      <xdr:col>14</xdr:col>
      <xdr:colOff>20955</xdr:colOff>
      <xdr:row>38</xdr:row>
      <xdr:rowOff>140335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1</xdr:row>
      <xdr:rowOff>161925</xdr:rowOff>
    </xdr:from>
    <xdr:to>
      <xdr:col>14</xdr:col>
      <xdr:colOff>97155</xdr:colOff>
      <xdr:row>40</xdr:row>
      <xdr:rowOff>16510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180975</xdr:rowOff>
    </xdr:from>
    <xdr:to>
      <xdr:col>14</xdr:col>
      <xdr:colOff>125730</xdr:colOff>
      <xdr:row>39</xdr:row>
      <xdr:rowOff>6985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66675</xdr:rowOff>
    </xdr:from>
    <xdr:to>
      <xdr:col>14</xdr:col>
      <xdr:colOff>230505</xdr:colOff>
      <xdr:row>39</xdr:row>
      <xdr:rowOff>111760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0</xdr:row>
      <xdr:rowOff>209550</xdr:rowOff>
    </xdr:from>
    <xdr:to>
      <xdr:col>14</xdr:col>
      <xdr:colOff>381000</xdr:colOff>
      <xdr:row>39</xdr:row>
      <xdr:rowOff>22225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0.10561</cdr:x>
      <cdr:y>0.99346</cdr:y>
    </cdr:from>
    <cdr:to>
      <cdr:x>0.9505</cdr:x>
      <cdr:y>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609600" y="7439024"/>
          <a:ext cx="4876800" cy="48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/>
            <a:t>asdasdasd</a:t>
          </a:r>
        </a:p>
      </cdr:txBody>
    </cdr:sp>
  </cdr:relSizeAnchor>
  <cdr:relSizeAnchor xmlns:cdr="http://schemas.openxmlformats.org/drawingml/2006/chartDrawing">
    <cdr:from>
      <cdr:x>0</cdr:x>
      <cdr:y>0.94912</cdr:y>
    </cdr:from>
    <cdr:to>
      <cdr:x>0.9505</cdr:x>
      <cdr:y>1</cdr:y>
    </cdr:to>
    <cdr:sp macro="" textlink="">
      <cdr:nvSpPr>
        <cdr:cNvPr id="7" name="CaixaDeTexto 6"/>
        <cdr:cNvSpPr txBox="1"/>
      </cdr:nvSpPr>
      <cdr:spPr>
        <a:xfrm xmlns:a="http://schemas.openxmlformats.org/drawingml/2006/main">
          <a:off x="0" y="7107000"/>
          <a:ext cx="548640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bIns="360000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523875</xdr:colOff>
      <xdr:row>0</xdr:row>
      <xdr:rowOff>123825</xdr:rowOff>
    </xdr:from>
    <xdr:to>
      <xdr:col>14</xdr:col>
      <xdr:colOff>40005</xdr:colOff>
      <xdr:row>17</xdr:row>
      <xdr:rowOff>123825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0</xdr:row>
      <xdr:rowOff>123825</xdr:rowOff>
    </xdr:from>
    <xdr:to>
      <xdr:col>13</xdr:col>
      <xdr:colOff>421005</xdr:colOff>
      <xdr:row>38</xdr:row>
      <xdr:rowOff>140335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1</xdr:row>
      <xdr:rowOff>19050</xdr:rowOff>
    </xdr:from>
    <xdr:to>
      <xdr:col>14</xdr:col>
      <xdr:colOff>601980</xdr:colOff>
      <xdr:row>39</xdr:row>
      <xdr:rowOff>50800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0.10561</cdr:x>
      <cdr:y>0.99346</cdr:y>
    </cdr:from>
    <cdr:to>
      <cdr:x>0.9505</cdr:x>
      <cdr:y>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609600" y="7439024"/>
          <a:ext cx="4876800" cy="48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/>
            <a:t>asdasdasd</a:t>
          </a:r>
        </a:p>
      </cdr:txBody>
    </cdr:sp>
  </cdr:relSizeAnchor>
  <cdr:relSizeAnchor xmlns:cdr="http://schemas.openxmlformats.org/drawingml/2006/chartDrawing">
    <cdr:from>
      <cdr:x>0</cdr:x>
      <cdr:y>0.94912</cdr:y>
    </cdr:from>
    <cdr:to>
      <cdr:x>0.9505</cdr:x>
      <cdr:y>1</cdr:y>
    </cdr:to>
    <cdr:sp macro="" textlink="">
      <cdr:nvSpPr>
        <cdr:cNvPr id="7" name="CaixaDeTexto 6"/>
        <cdr:cNvSpPr txBox="1"/>
      </cdr:nvSpPr>
      <cdr:spPr>
        <a:xfrm xmlns:a="http://schemas.openxmlformats.org/drawingml/2006/main">
          <a:off x="0" y="7107000"/>
          <a:ext cx="548640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bIns="360000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1</xdr:row>
      <xdr:rowOff>0</xdr:rowOff>
    </xdr:from>
    <xdr:to>
      <xdr:col>14</xdr:col>
      <xdr:colOff>192405</xdr:colOff>
      <xdr:row>39</xdr:row>
      <xdr:rowOff>45085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0</xdr:row>
      <xdr:rowOff>209550</xdr:rowOff>
    </xdr:from>
    <xdr:to>
      <xdr:col>12</xdr:col>
      <xdr:colOff>161290</xdr:colOff>
      <xdr:row>17</xdr:row>
      <xdr:rowOff>95250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0.75276</cdr:x>
      <cdr:y>0.92794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6193095" y="3802037"/>
          <a:ext cx="2034060" cy="295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900" i="1"/>
            <a:t>Fonte: ANAC/SAS/GEAC</a:t>
          </a:r>
        </a:p>
      </cdr:txBody>
    </cdr:sp>
  </cdr:relSizeAnchor>
  <cdr:relSizeAnchor xmlns:cdr="http://schemas.openxmlformats.org/drawingml/2006/chartDrawing">
    <cdr:from>
      <cdr:x>0.42658</cdr:x>
      <cdr:y>0.01959</cdr:y>
    </cdr:from>
    <cdr:to>
      <cdr:x>0.98836</cdr:x>
      <cdr:y>0.16073</cdr:y>
    </cdr:to>
    <cdr:grpSp>
      <cdr:nvGrpSpPr>
        <cdr:cNvPr id="4" name="Grupo 3"/>
        <cdr:cNvGrpSpPr/>
      </cdr:nvGrpSpPr>
      <cdr:grpSpPr>
        <a:xfrm xmlns:a="http://schemas.openxmlformats.org/drawingml/2006/main">
          <a:off x="2303549" y="65495"/>
          <a:ext cx="3033635" cy="471870"/>
          <a:chOff x="2303549" y="65495"/>
          <a:chExt cx="3033656" cy="471861"/>
        </a:xfrm>
      </cdr:grpSpPr>
      <cdr:sp macro="" textlink="">
        <cdr:nvSpPr>
          <cdr:cNvPr id="5" name="CaixaDeTexto 1"/>
          <cdr:cNvSpPr txBox="1"/>
        </cdr:nvSpPr>
        <cdr:spPr>
          <a:xfrm xmlns:a="http://schemas.openxmlformats.org/drawingml/2006/main">
            <a:off x="2303549" y="65495"/>
            <a:ext cx="2444653" cy="30397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r"/>
            <a:r>
              <a:rPr lang="pt-BR" sz="900" b="1" i="1">
                <a:effectLst/>
                <a:latin typeface="+mn-lt"/>
                <a:ea typeface="+mn-ea"/>
                <a:cs typeface="+mn-cs"/>
              </a:rPr>
              <a:t>Tarifa Aérea Média Real comercializada</a:t>
            </a:r>
            <a:r>
              <a:rPr lang="pt-BR" sz="900" b="1" i="1">
                <a:latin typeface="+mn-lt"/>
              </a:rPr>
              <a:t>:</a:t>
            </a:r>
          </a:p>
          <a:p xmlns:a="http://schemas.openxmlformats.org/drawingml/2006/main">
            <a:pPr algn="r"/>
            <a:r>
              <a:rPr lang="pt-BR" sz="900" b="1" i="1">
                <a:effectLst/>
                <a:latin typeface="+mn-lt"/>
                <a:ea typeface="+mn-ea"/>
                <a:cs typeface="+mn-cs"/>
              </a:rPr>
              <a:t>Distância Média comercializada</a:t>
            </a:r>
            <a:r>
              <a:rPr lang="pt-BR" sz="900" b="1" i="1">
                <a:latin typeface="+mn-lt"/>
              </a:rPr>
              <a:t>:</a:t>
            </a:r>
          </a:p>
        </cdr:txBody>
      </cdr:sp>
      <cdr:sp macro="" textlink="">
        <cdr:nvSpPr>
          <cdr:cNvPr id="17" name="CaixaDeTexto 1"/>
          <cdr:cNvSpPr txBox="1"/>
        </cdr:nvSpPr>
        <cdr:spPr>
          <a:xfrm xmlns:a="http://schemas.openxmlformats.org/drawingml/2006/main">
            <a:off x="4581536" y="233385"/>
            <a:ext cx="742991" cy="30397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/>
          <a:p xmlns:a="http://schemas.openxmlformats.org/drawingml/2006/main">
            <a:pPr algn="r"/>
            <a:r>
              <a:rPr lang="en-US" sz="900" b="1"/>
              <a:t>929 km</a:t>
            </a:r>
          </a:p>
        </cdr:txBody>
      </cdr:sp>
      <cdr:sp macro="" textlink="'Fig 2.1'!$C$16">
        <cdr:nvSpPr>
          <cdr:cNvPr id="18" name="CaixaDeTexto 1"/>
          <cdr:cNvSpPr txBox="1"/>
        </cdr:nvSpPr>
        <cdr:spPr>
          <a:xfrm xmlns:a="http://schemas.openxmlformats.org/drawingml/2006/main">
            <a:off x="4400568" y="72780"/>
            <a:ext cx="936637" cy="30397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r"/>
            <a:fld id="{0D82F105-D0B6-4B18-A32D-B8B3C6D5DE1B}" type="TxLink">
              <a:rPr lang="en-US" sz="1000" b="1" i="0" u="none" strike="noStrike">
                <a:solidFill>
                  <a:srgbClr val="000000"/>
                </a:solidFill>
                <a:latin typeface="Calibri"/>
              </a:rPr>
              <a:pPr algn="r"/>
              <a:t>R$ 341,48</a:t>
            </a:fld>
            <a:endParaRPr lang="pt-BR" sz="1000" b="1" i="1">
              <a:latin typeface="+mn-lt"/>
            </a:endParaRPr>
          </a:p>
        </cdr:txBody>
      </cdr:sp>
    </cdr:grpSp>
  </cdr:relSizeAnchor>
</c:userShapes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0</xdr:row>
      <xdr:rowOff>180975</xdr:rowOff>
    </xdr:from>
    <xdr:to>
      <xdr:col>12</xdr:col>
      <xdr:colOff>247015</xdr:colOff>
      <xdr:row>17</xdr:row>
      <xdr:rowOff>66675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0.75276</cdr:x>
      <cdr:y>0.92794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6193095" y="3802037"/>
          <a:ext cx="2034060" cy="295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900" i="1"/>
            <a:t>Fonte: ANAC/SAS/GEAC</a:t>
          </a:r>
        </a:p>
      </cdr:txBody>
    </cdr:sp>
  </cdr:relSizeAnchor>
  <cdr:relSizeAnchor xmlns:cdr="http://schemas.openxmlformats.org/drawingml/2006/chartDrawing">
    <cdr:from>
      <cdr:x>0.42658</cdr:x>
      <cdr:y>0.01959</cdr:y>
    </cdr:from>
    <cdr:to>
      <cdr:x>0.98425</cdr:x>
      <cdr:y>0.15218</cdr:y>
    </cdr:to>
    <cdr:grpSp>
      <cdr:nvGrpSpPr>
        <cdr:cNvPr id="4" name="Grupo 3"/>
        <cdr:cNvGrpSpPr/>
      </cdr:nvGrpSpPr>
      <cdr:grpSpPr>
        <a:xfrm xmlns:a="http://schemas.openxmlformats.org/drawingml/2006/main">
          <a:off x="2303549" y="65495"/>
          <a:ext cx="3011440" cy="443285"/>
          <a:chOff x="2303549" y="65495"/>
          <a:chExt cx="3011453" cy="443286"/>
        </a:xfrm>
      </cdr:grpSpPr>
      <cdr:sp macro="" textlink="">
        <cdr:nvSpPr>
          <cdr:cNvPr id="5" name="CaixaDeTexto 1"/>
          <cdr:cNvSpPr txBox="1"/>
        </cdr:nvSpPr>
        <cdr:spPr>
          <a:xfrm xmlns:a="http://schemas.openxmlformats.org/drawingml/2006/main">
            <a:off x="2303549" y="65495"/>
            <a:ext cx="2444653" cy="30397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r"/>
            <a:r>
              <a:rPr lang="pt-BR" sz="900" b="1" i="1">
                <a:effectLst/>
                <a:latin typeface="+mn-lt"/>
                <a:ea typeface="+mn-ea"/>
                <a:cs typeface="+mn-cs"/>
              </a:rPr>
              <a:t>Tarifa Aérea Média Real comercializada</a:t>
            </a:r>
            <a:r>
              <a:rPr lang="pt-BR" sz="900" b="1" i="1">
                <a:latin typeface="+mn-lt"/>
              </a:rPr>
              <a:t>:</a:t>
            </a:r>
          </a:p>
          <a:p xmlns:a="http://schemas.openxmlformats.org/drawingml/2006/main">
            <a:pPr algn="r"/>
            <a:r>
              <a:rPr lang="pt-BR" sz="900" b="1" i="1">
                <a:effectLst/>
                <a:latin typeface="+mn-lt"/>
                <a:ea typeface="+mn-ea"/>
                <a:cs typeface="+mn-cs"/>
              </a:rPr>
              <a:t>Distância Média comercializada</a:t>
            </a:r>
            <a:r>
              <a:rPr lang="pt-BR" sz="900" b="1" i="1">
                <a:latin typeface="+mn-lt"/>
              </a:rPr>
              <a:t>:</a:t>
            </a:r>
          </a:p>
        </cdr:txBody>
      </cdr:sp>
      <cdr:sp macro="" textlink="'Fig 2.2'!$C$16">
        <cdr:nvSpPr>
          <cdr:cNvPr id="17" name="CaixaDeTexto 1"/>
          <cdr:cNvSpPr txBox="1"/>
        </cdr:nvSpPr>
        <cdr:spPr>
          <a:xfrm xmlns:a="http://schemas.openxmlformats.org/drawingml/2006/main">
            <a:off x="4572011" y="204810"/>
            <a:ext cx="742991" cy="30397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/>
          <a:p xmlns:a="http://schemas.openxmlformats.org/drawingml/2006/main">
            <a:pPr algn="r"/>
            <a:fld id="{74132A13-6F03-4060-A06F-A60C39C2B123}" type="TxLink">
              <a:rPr lang="en-US" sz="1000" b="1" i="0" u="none" strike="noStrike">
                <a:solidFill>
                  <a:srgbClr val="000000"/>
                </a:solidFill>
                <a:latin typeface="Calibri"/>
              </a:rPr>
              <a:pPr algn="r"/>
              <a:t>929 km</a:t>
            </a:fld>
            <a:endParaRPr lang="en-US" sz="1000" b="1"/>
          </a:p>
        </cdr:txBody>
      </cdr:sp>
    </cdr:grpSp>
  </cdr:relSizeAnchor>
  <cdr:relSizeAnchor xmlns:cdr="http://schemas.openxmlformats.org/drawingml/2006/chartDrawing">
    <cdr:from>
      <cdr:x>0.81373</cdr:x>
      <cdr:y>0.01804</cdr:y>
    </cdr:from>
    <cdr:to>
      <cdr:x>0.98718</cdr:x>
      <cdr:y>0.10897</cdr:y>
    </cdr:to>
    <cdr:sp macro="" textlink="">
      <cdr:nvSpPr>
        <cdr:cNvPr id="7" name="CaixaDeTexto 1"/>
        <cdr:cNvSpPr txBox="1"/>
      </cdr:nvSpPr>
      <cdr:spPr>
        <a:xfrm xmlns:a="http://schemas.openxmlformats.org/drawingml/2006/main">
          <a:off x="4394200" y="60325"/>
          <a:ext cx="936637" cy="3039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0D82F105-D0B6-4B18-A32D-B8B3C6D5DE1B}" type="TxLink">
            <a:rPr lang="en-US" sz="1000" b="1" i="0" u="none" strike="noStrike">
              <a:solidFill>
                <a:srgbClr val="000000"/>
              </a:solidFill>
              <a:latin typeface="Calibri"/>
            </a:rPr>
            <a:pPr algn="r"/>
            <a:t>R$ 341,48</a:t>
          </a:fld>
          <a:endParaRPr lang="pt-BR" sz="1000" b="1" i="1">
            <a:latin typeface="+mn-lt"/>
          </a:endParaRP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0</xdr:row>
      <xdr:rowOff>133350</xdr:rowOff>
    </xdr:from>
    <xdr:to>
      <xdr:col>11</xdr:col>
      <xdr:colOff>466090</xdr:colOff>
      <xdr:row>17</xdr:row>
      <xdr:rowOff>57150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0.69453</cdr:x>
      <cdr:y>0.92794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3571875" y="3137713"/>
          <a:ext cx="1570990" cy="2436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900" i="1"/>
            <a:t>Fonte: ANAC/SAS/GEAC</a:t>
          </a:r>
        </a:p>
      </cdr:txBody>
    </cdr:sp>
  </cdr:relSizeAnchor>
  <cdr:relSizeAnchor xmlns:cdr="http://schemas.openxmlformats.org/drawingml/2006/chartDrawing">
    <cdr:from>
      <cdr:x>0.42568</cdr:x>
      <cdr:y>0.03528</cdr:y>
    </cdr:from>
    <cdr:to>
      <cdr:x>1</cdr:x>
      <cdr:y>0.16854</cdr:y>
    </cdr:to>
    <cdr:grpSp>
      <cdr:nvGrpSpPr>
        <cdr:cNvPr id="2" name="Grupo 1"/>
        <cdr:cNvGrpSpPr/>
      </cdr:nvGrpSpPr>
      <cdr:grpSpPr>
        <a:xfrm xmlns:a="http://schemas.openxmlformats.org/drawingml/2006/main">
          <a:off x="2189215" y="119295"/>
          <a:ext cx="2953650" cy="450602"/>
          <a:chOff x="2298689" y="717551"/>
          <a:chExt cx="3101351" cy="479711"/>
        </a:xfrm>
      </cdr:grpSpPr>
      <cdr:sp macro="" textlink="">
        <cdr:nvSpPr>
          <cdr:cNvPr id="6" name="CaixaDeTexto 1"/>
          <cdr:cNvSpPr txBox="1"/>
        </cdr:nvSpPr>
        <cdr:spPr>
          <a:xfrm xmlns:a="http://schemas.openxmlformats.org/drawingml/2006/main">
            <a:off x="2298689" y="719963"/>
            <a:ext cx="2444652" cy="32729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r"/>
            <a:r>
              <a:rPr lang="pt-BR" sz="900" b="1" i="1">
                <a:effectLst/>
                <a:latin typeface="+mn-lt"/>
                <a:ea typeface="+mn-ea"/>
                <a:cs typeface="+mn-cs"/>
              </a:rPr>
              <a:t>Yield real médio do período</a:t>
            </a:r>
            <a:r>
              <a:rPr lang="pt-BR" sz="900" b="1" i="1">
                <a:latin typeface="+mn-lt"/>
              </a:rPr>
              <a:t>:</a:t>
            </a:r>
          </a:p>
          <a:p xmlns:a="http://schemas.openxmlformats.org/drawingml/2006/main">
            <a:pPr algn="r"/>
            <a:r>
              <a:rPr lang="pt-BR" sz="900" b="1" i="1">
                <a:effectLst/>
                <a:latin typeface="+mn-lt"/>
                <a:ea typeface="+mn-ea"/>
                <a:cs typeface="+mn-cs"/>
              </a:rPr>
              <a:t>Distância Média do período</a:t>
            </a:r>
            <a:r>
              <a:rPr lang="pt-BR" sz="900" b="1" i="1">
                <a:latin typeface="+mn-lt"/>
              </a:rPr>
              <a:t>:</a:t>
            </a:r>
          </a:p>
        </cdr:txBody>
      </cdr:sp>
      <cdr:sp macro="" textlink="">
        <cdr:nvSpPr>
          <cdr:cNvPr id="7" name="CaixaDeTexto 1"/>
          <cdr:cNvSpPr txBox="1"/>
        </cdr:nvSpPr>
        <cdr:spPr>
          <a:xfrm xmlns:a="http://schemas.openxmlformats.org/drawingml/2006/main">
            <a:off x="4452873" y="717551"/>
            <a:ext cx="936637" cy="32729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/>
          <a:p xmlns:a="http://schemas.openxmlformats.org/drawingml/2006/main">
            <a:pPr algn="r"/>
            <a:r>
              <a:rPr lang="en-US" sz="900" b="1"/>
              <a:t>R$ 0,36758</a:t>
            </a:r>
          </a:p>
        </cdr:txBody>
      </cdr:sp>
      <cdr:sp macro="" textlink="">
        <cdr:nvSpPr>
          <cdr:cNvPr id="9" name="CaixaDeTexto 1"/>
          <cdr:cNvSpPr txBox="1"/>
        </cdr:nvSpPr>
        <cdr:spPr>
          <a:xfrm xmlns:a="http://schemas.openxmlformats.org/drawingml/2006/main">
            <a:off x="4463403" y="869967"/>
            <a:ext cx="936637" cy="32729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/>
          <a:p xmlns:a="http://schemas.openxmlformats.org/drawingml/2006/main">
            <a:pPr algn="r"/>
            <a:r>
              <a:rPr lang="en-US" sz="900" b="1"/>
              <a:t>929 km</a:t>
            </a:r>
          </a:p>
        </cdr:txBody>
      </cdr: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</xdr:row>
      <xdr:rowOff>9525</xdr:rowOff>
    </xdr:from>
    <xdr:to>
      <xdr:col>13</xdr:col>
      <xdr:colOff>516255</xdr:colOff>
      <xdr:row>18</xdr:row>
      <xdr:rowOff>9525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0</xdr:row>
      <xdr:rowOff>333375</xdr:rowOff>
    </xdr:from>
    <xdr:to>
      <xdr:col>11</xdr:col>
      <xdr:colOff>247015</xdr:colOff>
      <xdr:row>16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0.70852</cdr:x>
      <cdr:y>0.94022</cdr:y>
    </cdr:from>
    <cdr:to>
      <cdr:x>0.9945</cdr:x>
      <cdr:y>0.9988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5101333" y="4738687"/>
          <a:ext cx="2059083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pt-BR" sz="900"/>
            <a:t>Fonte: ANAC/SAS/GEAC</a:t>
          </a:r>
        </a:p>
      </cdr:txBody>
    </cdr:sp>
  </cdr:relSizeAnchor>
  <cdr:relSizeAnchor xmlns:cdr="http://schemas.openxmlformats.org/drawingml/2006/chartDrawing">
    <cdr:from>
      <cdr:x>0.57679</cdr:x>
      <cdr:y>0.02734</cdr:y>
    </cdr:from>
    <cdr:to>
      <cdr:x>0.987</cdr:x>
      <cdr:y>0.1455</cdr:y>
    </cdr:to>
    <cdr:grpSp>
      <cdr:nvGrpSpPr>
        <cdr:cNvPr id="3" name="Grupo 2"/>
        <cdr:cNvGrpSpPr/>
      </cdr:nvGrpSpPr>
      <cdr:grpSpPr>
        <a:xfrm xmlns:a="http://schemas.openxmlformats.org/drawingml/2006/main">
          <a:off x="3114689" y="82551"/>
          <a:ext cx="2215150" cy="356775"/>
          <a:chOff x="3095627" y="708028"/>
          <a:chExt cx="2215150" cy="425430"/>
        </a:xfrm>
      </cdr:grpSpPr>
      <cdr:sp macro="" textlink="">
        <cdr:nvSpPr>
          <cdr:cNvPr id="7" name="CaixaDeTexto 1"/>
          <cdr:cNvSpPr txBox="1"/>
        </cdr:nvSpPr>
        <cdr:spPr>
          <a:xfrm xmlns:a="http://schemas.openxmlformats.org/drawingml/2006/main">
            <a:off x="3095627" y="713285"/>
            <a:ext cx="1630920" cy="420173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marL="0" marR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000" b="1">
                <a:effectLst/>
                <a:latin typeface="+mn-lt"/>
                <a:ea typeface="+mn-ea"/>
                <a:cs typeface="+mn-cs"/>
              </a:rPr>
              <a:t>Yield Tarifa Aérea Média</a:t>
            </a:r>
            <a:r>
              <a:rPr lang="pt-BR" sz="1000" b="1"/>
              <a:t>:</a:t>
            </a:r>
          </a:p>
          <a:p xmlns:a="http://schemas.openxmlformats.org/drawingml/2006/main">
            <a:pPr marL="0" marR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000" b="1">
                <a:effectLst/>
                <a:latin typeface="+mn-lt"/>
                <a:ea typeface="+mn-ea"/>
                <a:cs typeface="+mn-cs"/>
              </a:rPr>
              <a:t>Distância Média</a:t>
            </a:r>
            <a:r>
              <a:rPr lang="pt-BR" sz="1000" b="1"/>
              <a:t>:</a:t>
            </a:r>
          </a:p>
        </cdr:txBody>
      </cdr:sp>
      <cdr:sp macro="" textlink="">
        <cdr:nvSpPr>
          <cdr:cNvPr id="6" name="CaixaDeTexto 1"/>
          <cdr:cNvSpPr txBox="1"/>
        </cdr:nvSpPr>
        <cdr:spPr>
          <a:xfrm xmlns:a="http://schemas.openxmlformats.org/drawingml/2006/main">
            <a:off x="4003698" y="708028"/>
            <a:ext cx="1297575" cy="215883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/>
          <a:p xmlns:a="http://schemas.openxmlformats.org/drawingml/2006/main">
            <a:pPr marL="0" marR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1000" b="1"/>
              <a:t>R$ 0,3676</a:t>
            </a:r>
          </a:p>
        </cdr:txBody>
      </cdr:sp>
      <cdr:sp macro="" textlink="">
        <cdr:nvSpPr>
          <cdr:cNvPr id="8" name="CaixaDeTexto 1"/>
          <cdr:cNvSpPr txBox="1"/>
        </cdr:nvSpPr>
        <cdr:spPr>
          <a:xfrm xmlns:a="http://schemas.openxmlformats.org/drawingml/2006/main">
            <a:off x="4013202" y="869941"/>
            <a:ext cx="1297575" cy="21591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/>
          <a:p xmlns:a="http://schemas.openxmlformats.org/drawingml/2006/main">
            <a:pPr marL="0" marR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1000" b="1"/>
              <a:t>929 km</a:t>
            </a:r>
          </a:p>
        </cdr:txBody>
      </cdr:sp>
    </cdr:grpSp>
  </cdr:relSizeAnchor>
</c:userShapes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0</xdr:row>
      <xdr:rowOff>295275</xdr:rowOff>
    </xdr:from>
    <xdr:to>
      <xdr:col>13</xdr:col>
      <xdr:colOff>224790</xdr:colOff>
      <xdr:row>17</xdr:row>
      <xdr:rowOff>114300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0.75276</cdr:x>
      <cdr:y>0.94478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4064934" y="3400433"/>
          <a:ext cx="1335106" cy="198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900" i="1"/>
            <a:t>Fonte: ANAC/SAS/GEAC</a:t>
          </a:r>
        </a:p>
      </cdr:txBody>
    </cdr:sp>
  </cdr:relSizeAnchor>
  <cdr:relSizeAnchor xmlns:cdr="http://schemas.openxmlformats.org/drawingml/2006/chartDrawing">
    <cdr:from>
      <cdr:x>0.16992</cdr:x>
      <cdr:y>0.18084</cdr:y>
    </cdr:from>
    <cdr:to>
      <cdr:x>0.48906</cdr:x>
      <cdr:y>0.22495</cdr:y>
    </cdr:to>
    <cdr:sp macro="" textlink="">
      <cdr:nvSpPr>
        <cdr:cNvPr id="5" name="CaixaDeTexto 1"/>
        <cdr:cNvSpPr txBox="1"/>
      </cdr:nvSpPr>
      <cdr:spPr>
        <a:xfrm xmlns:a="http://schemas.openxmlformats.org/drawingml/2006/main">
          <a:off x="917575" y="650875"/>
          <a:ext cx="1723390" cy="158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endParaRPr lang="pt-BR" sz="1000" b="1"/>
        </a:p>
      </cdr:txBody>
    </cdr:sp>
  </cdr:relSizeAnchor>
  <cdr:relSizeAnchor xmlns:cdr="http://schemas.openxmlformats.org/drawingml/2006/chartDrawing">
    <cdr:from>
      <cdr:x>0.0194</cdr:x>
      <cdr:y>0.03518</cdr:y>
    </cdr:from>
    <cdr:to>
      <cdr:x>0.37794</cdr:x>
      <cdr:y>0.11919</cdr:y>
    </cdr:to>
    <cdr:grpSp>
      <cdr:nvGrpSpPr>
        <cdr:cNvPr id="7" name="Grupo 6"/>
        <cdr:cNvGrpSpPr/>
      </cdr:nvGrpSpPr>
      <cdr:grpSpPr>
        <a:xfrm xmlns:a="http://schemas.openxmlformats.org/drawingml/2006/main">
          <a:off x="115232" y="115271"/>
          <a:ext cx="2129652" cy="275267"/>
          <a:chOff x="3571633" y="641350"/>
          <a:chExt cx="1741262" cy="215900"/>
        </a:xfrm>
      </cdr:grpSpPr>
      <cdr:sp macro="" textlink="">
        <cdr:nvSpPr>
          <cdr:cNvPr id="4" name="CaixaDeTexto 1"/>
          <cdr:cNvSpPr txBox="1"/>
        </cdr:nvSpPr>
        <cdr:spPr>
          <a:xfrm xmlns:a="http://schemas.openxmlformats.org/drawingml/2006/main">
            <a:off x="3571633" y="641353"/>
            <a:ext cx="1371206" cy="215897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r"/>
            <a:r>
              <a:rPr lang="pt-BR" sz="900" b="1">
                <a:effectLst/>
                <a:latin typeface="+mn-lt"/>
                <a:ea typeface="+mn-ea"/>
                <a:cs typeface="+mn-cs"/>
              </a:rPr>
              <a:t>Total de bilhetes</a:t>
            </a:r>
            <a:r>
              <a:rPr lang="pt-BR" sz="900" b="1" baseline="0">
                <a:effectLst/>
                <a:latin typeface="+mn-lt"/>
                <a:ea typeface="+mn-ea"/>
                <a:cs typeface="+mn-cs"/>
              </a:rPr>
              <a:t> Vendidos: </a:t>
            </a:r>
            <a:endParaRPr lang="pt-BR" sz="900" b="1">
              <a:latin typeface="+mn-lt"/>
            </a:endParaRPr>
          </a:p>
        </cdr:txBody>
      </cdr:sp>
      <cdr:sp macro="" textlink="">
        <cdr:nvSpPr>
          <cdr:cNvPr id="6" name="CaixaDeTexto 1"/>
          <cdr:cNvSpPr txBox="1"/>
        </cdr:nvSpPr>
        <cdr:spPr>
          <a:xfrm xmlns:a="http://schemas.openxmlformats.org/drawingml/2006/main">
            <a:off x="4691230" y="641350"/>
            <a:ext cx="621665" cy="20637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r"/>
            <a:r>
              <a:rPr lang="en-US" sz="900" b="1" i="0" u="none" strike="noStrike">
                <a:solidFill>
                  <a:srgbClr val="000000"/>
                </a:solidFill>
                <a:effectLst/>
                <a:latin typeface="Calibri"/>
                <a:ea typeface="+mn-ea"/>
                <a:cs typeface="+mn-cs"/>
              </a:rPr>
              <a:t> 799.791 </a:t>
            </a:r>
            <a:endParaRPr lang="pt-BR" sz="900" b="1">
              <a:latin typeface="+mn-lt"/>
            </a:endParaRPr>
          </a:p>
        </cdr:txBody>
      </cdr:sp>
    </cdr:grpSp>
  </cdr:relSizeAnchor>
  <cdr:relSizeAnchor xmlns:cdr="http://schemas.openxmlformats.org/drawingml/2006/chartDrawing">
    <cdr:from>
      <cdr:x>0</cdr:x>
      <cdr:y>0.86919</cdr:y>
    </cdr:from>
    <cdr:to>
      <cdr:x>0.87734</cdr:x>
      <cdr:y>1</cdr:y>
    </cdr:to>
    <cdr:sp macro="" textlink="">
      <cdr:nvSpPr>
        <cdr:cNvPr id="8" name="CaixaDeTexto 1"/>
        <cdr:cNvSpPr txBox="1"/>
      </cdr:nvSpPr>
      <cdr:spPr>
        <a:xfrm xmlns:a="http://schemas.openxmlformats.org/drawingml/2006/main">
          <a:off x="0" y="2847975"/>
          <a:ext cx="4737698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0" i="0" baseline="0">
              <a:effectLst/>
              <a:latin typeface="+mn-lt"/>
              <a:ea typeface="+mn-ea"/>
              <a:cs typeface="+mn-cs"/>
            </a:rPr>
            <a:t>* Excluem vendas corporativas, pacotes turísticos, grupos, bilhetes com desconto para crianças, bilhetes oferecidos por programas de fidelização, gratuidades, entre outras condições descritas na parte de Metodologia desta Seção</a:t>
          </a:r>
        </a:p>
      </cdr:txBody>
    </cdr:sp>
  </cdr:relSizeAnchor>
</c:userShapes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0</xdr:row>
      <xdr:rowOff>276225</xdr:rowOff>
    </xdr:from>
    <xdr:to>
      <xdr:col>11</xdr:col>
      <xdr:colOff>247015</xdr:colOff>
      <xdr:row>14</xdr:row>
      <xdr:rowOff>160655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c:userShapes xmlns:c="http://schemas.openxmlformats.org/drawingml/2006/chart">
  <cdr:relSizeAnchor xmlns:cdr="http://schemas.openxmlformats.org/drawingml/2006/chartDrawing">
    <cdr:from>
      <cdr:x>0.74788</cdr:x>
      <cdr:y>0.93655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4038600" y="3524251"/>
          <a:ext cx="1361440" cy="238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900"/>
            <a:t>Fonte: ANAC/SAS/GEAC</a:t>
          </a:r>
        </a:p>
      </cdr:txBody>
    </cdr:sp>
  </cdr:relSizeAnchor>
</c:userShapes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0</xdr:row>
      <xdr:rowOff>161925</xdr:rowOff>
    </xdr:from>
    <xdr:to>
      <xdr:col>11</xdr:col>
      <xdr:colOff>113665</xdr:colOff>
      <xdr:row>14</xdr:row>
      <xdr:rowOff>46355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c:userShapes xmlns:c="http://schemas.openxmlformats.org/drawingml/2006/chart">
  <cdr:relSizeAnchor xmlns:cdr="http://schemas.openxmlformats.org/drawingml/2006/chartDrawing">
    <cdr:from>
      <cdr:x>0.74788</cdr:x>
      <cdr:y>0.93655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4038600" y="3524251"/>
          <a:ext cx="1361440" cy="238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900"/>
            <a:t>Fonte: ANAC/SAS/GEAC</a:t>
          </a:r>
        </a:p>
      </cdr:txBody>
    </cdr:sp>
  </cdr:relSizeAnchor>
</c:userShapes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0</xdr:row>
      <xdr:rowOff>76200</xdr:rowOff>
    </xdr:from>
    <xdr:to>
      <xdr:col>10</xdr:col>
      <xdr:colOff>589915</xdr:colOff>
      <xdr:row>13</xdr:row>
      <xdr:rowOff>151130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c:userShapes xmlns:c="http://schemas.openxmlformats.org/drawingml/2006/chart">
  <cdr:relSizeAnchor xmlns:cdr="http://schemas.openxmlformats.org/drawingml/2006/chartDrawing">
    <cdr:from>
      <cdr:x>0.74788</cdr:x>
      <cdr:y>0.93655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4038600" y="3524251"/>
          <a:ext cx="1361440" cy="238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900"/>
            <a:t>Fonte: ANAC/SAS/GEAC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0</xdr:row>
      <xdr:rowOff>238125</xdr:rowOff>
    </xdr:from>
    <xdr:to>
      <xdr:col>11</xdr:col>
      <xdr:colOff>211455</xdr:colOff>
      <xdr:row>14</xdr:row>
      <xdr:rowOff>63500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0</xdr:row>
      <xdr:rowOff>304800</xdr:rowOff>
    </xdr:from>
    <xdr:to>
      <xdr:col>12</xdr:col>
      <xdr:colOff>180340</xdr:colOff>
      <xdr:row>15</xdr:row>
      <xdr:rowOff>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1.xml><?xml version="1.0" encoding="utf-8"?>
<c:userShapes xmlns:c="http://schemas.openxmlformats.org/drawingml/2006/chart">
  <cdr:relSizeAnchor xmlns:cdr="http://schemas.openxmlformats.org/drawingml/2006/chartDrawing">
    <cdr:from>
      <cdr:x>0.71402</cdr:x>
      <cdr:y>0.94142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3855737" y="3297474"/>
          <a:ext cx="1544303" cy="205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900"/>
            <a:t>Fonte: ANAC/SAS/GEAC</a:t>
          </a:r>
        </a:p>
      </cdr:txBody>
    </cdr:sp>
  </cdr:relSizeAnchor>
</c:userShapes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0</xdr:row>
      <xdr:rowOff>200025</xdr:rowOff>
    </xdr:from>
    <xdr:to>
      <xdr:col>11</xdr:col>
      <xdr:colOff>390525</xdr:colOff>
      <xdr:row>35</xdr:row>
      <xdr:rowOff>128588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3.xml><?xml version="1.0" encoding="utf-8"?>
<c:userShapes xmlns:c="http://schemas.openxmlformats.org/drawingml/2006/chart">
  <cdr:relSizeAnchor xmlns:cdr="http://schemas.openxmlformats.org/drawingml/2006/chartDrawing">
    <cdr:from>
      <cdr:x>0.66264</cdr:x>
      <cdr:y>0.97608</cdr:y>
    </cdr:from>
    <cdr:to>
      <cdr:x>0.98886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3136900" y="6670701"/>
          <a:ext cx="1544303" cy="1634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900"/>
            <a:t>Fonte: ANAC/SAS/GEAC</a:t>
          </a:r>
        </a:p>
      </cdr:txBody>
    </cdr:sp>
  </cdr:relSizeAnchor>
</c:userShapes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0</xdr:row>
      <xdr:rowOff>285750</xdr:rowOff>
    </xdr:from>
    <xdr:to>
      <xdr:col>12</xdr:col>
      <xdr:colOff>510540</xdr:colOff>
      <xdr:row>14</xdr:row>
      <xdr:rowOff>170180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5.xml><?xml version="1.0" encoding="utf-8"?>
<c:userShapes xmlns:c="http://schemas.openxmlformats.org/drawingml/2006/chart">
  <cdr:relSizeAnchor xmlns:cdr="http://schemas.openxmlformats.org/drawingml/2006/chartDrawing">
    <cdr:from>
      <cdr:x>0.75276</cdr:x>
      <cdr:y>0.92794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6193095" y="3802037"/>
          <a:ext cx="2034060" cy="295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800" i="1"/>
            <a:t>Fonte: ANAC/SAS/GEAC</a:t>
          </a:r>
        </a:p>
      </cdr:txBody>
    </cdr:sp>
  </cdr:relSizeAnchor>
</c:userShapes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0</xdr:row>
      <xdr:rowOff>285750</xdr:rowOff>
    </xdr:from>
    <xdr:to>
      <xdr:col>12</xdr:col>
      <xdr:colOff>510540</xdr:colOff>
      <xdr:row>14</xdr:row>
      <xdr:rowOff>170180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7.xml><?xml version="1.0" encoding="utf-8"?>
<c:userShapes xmlns:c="http://schemas.openxmlformats.org/drawingml/2006/chart">
  <cdr:relSizeAnchor xmlns:cdr="http://schemas.openxmlformats.org/drawingml/2006/chartDrawing">
    <cdr:from>
      <cdr:x>0.75276</cdr:x>
      <cdr:y>0.92794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6193095" y="3802037"/>
          <a:ext cx="2034060" cy="295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800" i="1"/>
            <a:t>Fonte: ANAC/SAS/GEAC</a:t>
          </a:r>
        </a:p>
      </cdr:txBody>
    </cdr:sp>
  </cdr:relSizeAnchor>
</c:userShapes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0</xdr:row>
      <xdr:rowOff>142875</xdr:rowOff>
    </xdr:from>
    <xdr:to>
      <xdr:col>13</xdr:col>
      <xdr:colOff>205740</xdr:colOff>
      <xdr:row>14</xdr:row>
      <xdr:rowOff>27305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9.xml><?xml version="1.0" encoding="utf-8"?>
<c:userShapes xmlns:c="http://schemas.openxmlformats.org/drawingml/2006/chart">
  <cdr:relSizeAnchor xmlns:cdr="http://schemas.openxmlformats.org/drawingml/2006/chartDrawing">
    <cdr:from>
      <cdr:x>0.75276</cdr:x>
      <cdr:y>0.92794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6193095" y="3802037"/>
          <a:ext cx="2034060" cy="295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800" i="1"/>
            <a:t>Fonte: ANAC/SAS/GEAC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1</xdr:row>
      <xdr:rowOff>161925</xdr:rowOff>
    </xdr:from>
    <xdr:to>
      <xdr:col>13</xdr:col>
      <xdr:colOff>373380</xdr:colOff>
      <xdr:row>18</xdr:row>
      <xdr:rowOff>161925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0</xdr:row>
      <xdr:rowOff>142875</xdr:rowOff>
    </xdr:from>
    <xdr:to>
      <xdr:col>13</xdr:col>
      <xdr:colOff>205740</xdr:colOff>
      <xdr:row>14</xdr:row>
      <xdr:rowOff>27305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1.xml><?xml version="1.0" encoding="utf-8"?>
<c:userShapes xmlns:c="http://schemas.openxmlformats.org/drawingml/2006/chart">
  <cdr:relSizeAnchor xmlns:cdr="http://schemas.openxmlformats.org/drawingml/2006/chartDrawing">
    <cdr:from>
      <cdr:x>0.75276</cdr:x>
      <cdr:y>0.92794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6193095" y="3802037"/>
          <a:ext cx="2034060" cy="295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800" i="1"/>
            <a:t>Fonte: ANAC/SAS/GEAC</a:t>
          </a:r>
        </a:p>
      </cdr:txBody>
    </cdr:sp>
  </cdr:relSizeAnchor>
</c:userShapes>
</file>

<file path=xl/drawings/drawing7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0</xdr:row>
      <xdr:rowOff>123825</xdr:rowOff>
    </xdr:from>
    <xdr:to>
      <xdr:col>12</xdr:col>
      <xdr:colOff>34290</xdr:colOff>
      <xdr:row>14</xdr:row>
      <xdr:rowOff>189230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3.xml><?xml version="1.0" encoding="utf-8"?>
<c:userShapes xmlns:c="http://schemas.openxmlformats.org/drawingml/2006/chart">
  <cdr:relSizeAnchor xmlns:cdr="http://schemas.openxmlformats.org/drawingml/2006/chartDrawing">
    <cdr:from>
      <cdr:x>0.75276</cdr:x>
      <cdr:y>0.92794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6193095" y="3802037"/>
          <a:ext cx="2034060" cy="295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800" i="1"/>
            <a:t>Fonte: ANAC/SAS/GEAC</a:t>
          </a:r>
        </a:p>
      </cdr:txBody>
    </cdr:sp>
  </cdr:relSizeAnchor>
</c:userShapes>
</file>

<file path=xl/drawings/drawing7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0</xdr:row>
      <xdr:rowOff>200025</xdr:rowOff>
    </xdr:from>
    <xdr:to>
      <xdr:col>12</xdr:col>
      <xdr:colOff>139275</xdr:colOff>
      <xdr:row>15</xdr:row>
      <xdr:rowOff>74930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5.xml><?xml version="1.0" encoding="utf-8"?>
<c:userShapes xmlns:c="http://schemas.openxmlformats.org/drawingml/2006/chart">
  <cdr:relSizeAnchor xmlns:cdr="http://schemas.openxmlformats.org/drawingml/2006/chartDrawing">
    <cdr:from>
      <cdr:x>0.75276</cdr:x>
      <cdr:y>0.92794</cdr:y>
    </cdr:from>
    <cdr:to>
      <cdr:x>1</cdr:x>
      <cdr:y>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6193095" y="3802037"/>
          <a:ext cx="2034060" cy="295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800" i="1"/>
            <a:t>Fonte: ANAC/SAS/GEAC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0</xdr:row>
      <xdr:rowOff>133350</xdr:rowOff>
    </xdr:from>
    <xdr:to>
      <xdr:col>10</xdr:col>
      <xdr:colOff>133350</xdr:colOff>
      <xdr:row>40</xdr:row>
      <xdr:rowOff>185420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95250</xdr:rowOff>
    </xdr:from>
    <xdr:to>
      <xdr:col>5</xdr:col>
      <xdr:colOff>171450</xdr:colOff>
      <xdr:row>26</xdr:row>
      <xdr:rowOff>114300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ristian.reis\Desktop\Relat&#243;rio%20Copa%20-%20Base%20e%20Din&#226;mic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nu&#225;rios\Relat&#243;rio%20Especial%20Olimp&#237;adas\Tabelas%202016-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PK e ASK - Natureza - Diário"/>
      <sheetName val="RPK e ASK - Nacion - Mensal"/>
      <sheetName val="RPK e ASK - Empresas - Diario"/>
      <sheetName val="RPK e ASK - Aerop - Diario"/>
      <sheetName val="RPK e ASK - Rotas - Diário"/>
      <sheetName val="Pax e Voos - Aerop - Diario"/>
      <sheetName val="Pax e Voos - Aerop - Mensal"/>
      <sheetName val="Pax e Voos - Empresas - Diario"/>
      <sheetName val="Pax e Voos - Rotas - Diario"/>
      <sheetName val="Fig 1.1"/>
      <sheetName val="Fig 1.2"/>
      <sheetName val="Fig 1.3"/>
      <sheetName val="Fig 1.4"/>
      <sheetName val="Fig 1.5"/>
      <sheetName val="Fig 1.6"/>
      <sheetName val="Fig 1.7"/>
      <sheetName val="Fig 1.8"/>
      <sheetName val="Fig 1.9"/>
      <sheetName val="Fig 1.10"/>
      <sheetName val="Fig 1.11"/>
      <sheetName val="Fig 1.12"/>
      <sheetName val="Fig 1.13"/>
      <sheetName val="Fig 1.14"/>
      <sheetName val="Fig 1.15"/>
      <sheetName val="Fig 1.16"/>
      <sheetName val="Fig 1.17"/>
      <sheetName val="Fig 1.18"/>
      <sheetName val="Fig 1.19"/>
      <sheetName val="Fig 1.20"/>
      <sheetName val="Fig 1.21"/>
      <sheetName val="Fig 1.22"/>
      <sheetName val="Fig 1.23"/>
      <sheetName val="Fig 1.24"/>
      <sheetName val="Fig 1.25"/>
      <sheetName val="Fig 1.26"/>
      <sheetName val="Fig 1.27"/>
      <sheetName val="Fig 1.28"/>
      <sheetName val="Fig 1.29"/>
      <sheetName val="Fig 1.30"/>
      <sheetName val="Fig 1.31"/>
      <sheetName val="Fig 1.32"/>
      <sheetName val="Fig 1.33"/>
      <sheetName val="Fig 1.34"/>
      <sheetName val="Fig 1.35"/>
      <sheetName val="Fig 1.36"/>
      <sheetName val="Fig 1.37"/>
      <sheetName val="Fig 1.38"/>
      <sheetName val="Fig 1.3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4">
          <cell r="G4" t="str">
            <v>TERESINA</v>
          </cell>
        </row>
        <row r="32">
          <cell r="G32" t="str">
            <v>Total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a Demanda"/>
      <sheetName val="Graf 1.1 1.3 1.5"/>
      <sheetName val="Plan1"/>
      <sheetName val="Graf 1.2"/>
      <sheetName val="Graf 1.2 meses"/>
      <sheetName val="Graf 1.4"/>
      <sheetName val="Graf 1.4 meses"/>
      <sheetName val="Graf 2.x"/>
      <sheetName val="Plan3"/>
      <sheetName val="Graf 2.x out-dez"/>
      <sheetName val="Graf 3.x e 4.x"/>
      <sheetName val="Apresentação"/>
    </sheetNames>
    <sheetDataSet>
      <sheetData sheetId="0"/>
      <sheetData sheetId="1">
        <row r="1">
          <cell r="G1" t="str">
            <v>YIELD_REAL</v>
          </cell>
        </row>
        <row r="2">
          <cell r="B2" t="str">
            <v>2015</v>
          </cell>
          <cell r="C2" t="str">
            <v>08</v>
          </cell>
          <cell r="G2">
            <v>0.35360691612699657</v>
          </cell>
        </row>
        <row r="3">
          <cell r="B3"/>
          <cell r="C3" t="str">
            <v>09</v>
          </cell>
          <cell r="G3">
            <v>0.43048762833613402</v>
          </cell>
        </row>
        <row r="4">
          <cell r="B4"/>
          <cell r="C4" t="str">
            <v>10</v>
          </cell>
          <cell r="G4">
            <v>0.47200579854552144</v>
          </cell>
        </row>
        <row r="5">
          <cell r="B5"/>
          <cell r="C5" t="str">
            <v>11</v>
          </cell>
          <cell r="G5">
            <v>0.45806079327476273</v>
          </cell>
        </row>
        <row r="6">
          <cell r="B6"/>
          <cell r="C6" t="str">
            <v>12</v>
          </cell>
          <cell r="G6">
            <v>0.60127067626376896</v>
          </cell>
        </row>
        <row r="7">
          <cell r="B7" t="str">
            <v>2016</v>
          </cell>
          <cell r="C7" t="str">
            <v>01</v>
          </cell>
          <cell r="G7">
            <v>0.48050547304440883</v>
          </cell>
        </row>
        <row r="8">
          <cell r="B8"/>
          <cell r="C8" t="str">
            <v>02</v>
          </cell>
          <cell r="G8">
            <v>0.37617584361653084</v>
          </cell>
        </row>
        <row r="9">
          <cell r="B9"/>
          <cell r="C9" t="str">
            <v>03</v>
          </cell>
          <cell r="G9">
            <v>0.32189322412129179</v>
          </cell>
        </row>
        <row r="10">
          <cell r="B10"/>
          <cell r="C10" t="str">
            <v>04</v>
          </cell>
          <cell r="G10">
            <v>0.27512980946381854</v>
          </cell>
        </row>
        <row r="11">
          <cell r="B11"/>
          <cell r="C11" t="str">
            <v>05</v>
          </cell>
          <cell r="G11">
            <v>0.25299766256966827</v>
          </cell>
        </row>
        <row r="12">
          <cell r="B12"/>
          <cell r="C12" t="str">
            <v>06</v>
          </cell>
          <cell r="G12">
            <v>0.2511633349642956</v>
          </cell>
        </row>
        <row r="13">
          <cell r="B13"/>
          <cell r="C13" t="str">
            <v>07</v>
          </cell>
          <cell r="G13">
            <v>0.29697068410236516</v>
          </cell>
        </row>
        <row r="14">
          <cell r="B14"/>
          <cell r="C14" t="str">
            <v>08</v>
          </cell>
          <cell r="G14">
            <v>0.62658511403862049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0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2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4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6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8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2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4.xml"/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D16"/>
  <sheetViews>
    <sheetView showGridLines="0" tabSelected="1" workbookViewId="0">
      <selection activeCell="B21" sqref="B21"/>
    </sheetView>
  </sheetViews>
  <sheetFormatPr defaultRowHeight="15" x14ac:dyDescent="0.25"/>
  <cols>
    <col min="1" max="1" width="13.7109375" customWidth="1"/>
    <col min="2" max="2" width="32.5703125" bestFit="1" customWidth="1"/>
    <col min="3" max="3" width="33.42578125" bestFit="1" customWidth="1"/>
  </cols>
  <sheetData>
    <row r="1" spans="1:4" x14ac:dyDescent="0.25">
      <c r="A1" s="113" t="s">
        <v>151</v>
      </c>
      <c r="B1" s="113"/>
      <c r="C1" s="113"/>
      <c r="D1" s="113"/>
    </row>
    <row r="2" spans="1:4" x14ac:dyDescent="0.25">
      <c r="A2" s="1" t="s">
        <v>0</v>
      </c>
      <c r="B2" s="6" t="s">
        <v>128</v>
      </c>
      <c r="C2" s="6" t="s">
        <v>127</v>
      </c>
      <c r="D2" s="6" t="s">
        <v>4</v>
      </c>
    </row>
    <row r="3" spans="1:4" x14ac:dyDescent="0.25">
      <c r="A3" s="4">
        <v>42217</v>
      </c>
      <c r="B3" s="2">
        <v>-2.701595636248999E-2</v>
      </c>
      <c r="C3" s="2">
        <v>1.9064701424656105E-2</v>
      </c>
      <c r="D3" s="2">
        <v>9.4551767660702168E-3</v>
      </c>
    </row>
    <row r="4" spans="1:4" x14ac:dyDescent="0.25">
      <c r="A4" s="4">
        <v>42248</v>
      </c>
      <c r="B4" s="2">
        <v>-2.1887738327844297E-2</v>
      </c>
      <c r="C4" s="2">
        <v>3.0950631558431807E-2</v>
      </c>
      <c r="D4" s="2">
        <v>1.997696000612903E-2</v>
      </c>
    </row>
    <row r="5" spans="1:4" x14ac:dyDescent="0.25">
      <c r="A5" s="4">
        <v>42278</v>
      </c>
      <c r="B5" s="2">
        <v>-1.4732841711442846E-2</v>
      </c>
      <c r="C5" s="2">
        <v>7.3698061041607144E-3</v>
      </c>
      <c r="D5" s="2">
        <v>2.8140213308491813E-3</v>
      </c>
    </row>
    <row r="6" spans="1:4" x14ac:dyDescent="0.25">
      <c r="A6" s="4">
        <v>42309</v>
      </c>
      <c r="B6" s="2">
        <v>-2.7328408517442115E-2</v>
      </c>
      <c r="C6" s="2">
        <v>-2.3349795367140769E-2</v>
      </c>
      <c r="D6" s="2">
        <v>-2.416460431051104E-2</v>
      </c>
    </row>
    <row r="7" spans="1:4" x14ac:dyDescent="0.25">
      <c r="A7" s="4">
        <v>42339</v>
      </c>
      <c r="B7" s="2">
        <v>-5.2834265188116292E-2</v>
      </c>
      <c r="C7" s="2">
        <v>1.3678651179029888E-3</v>
      </c>
      <c r="D7" s="2">
        <v>-9.9103459840609309E-3</v>
      </c>
    </row>
    <row r="8" spans="1:4" x14ac:dyDescent="0.25">
      <c r="A8" s="4">
        <v>42370</v>
      </c>
      <c r="B8" s="2">
        <v>-3.6781054094450316E-2</v>
      </c>
      <c r="C8" s="2">
        <v>-4.714316818912434E-3</v>
      </c>
      <c r="D8" s="2">
        <v>-1.1221895558033324E-2</v>
      </c>
    </row>
    <row r="9" spans="1:4" x14ac:dyDescent="0.25">
      <c r="A9" s="4">
        <v>42401</v>
      </c>
      <c r="B9" s="2">
        <v>7.0129964043297299E-4</v>
      </c>
      <c r="C9" s="2">
        <v>9.7128778867427989E-3</v>
      </c>
      <c r="D9" s="2">
        <v>7.8501014672081038E-3</v>
      </c>
    </row>
    <row r="10" spans="1:4" x14ac:dyDescent="0.25">
      <c r="A10" s="4">
        <v>42430</v>
      </c>
      <c r="B10" s="2">
        <v>-3.4614602957568907E-2</v>
      </c>
      <c r="C10" s="2">
        <v>-6.2745549520359822E-2</v>
      </c>
      <c r="D10" s="2">
        <v>-5.7037103151038271E-2</v>
      </c>
    </row>
    <row r="11" spans="1:4" x14ac:dyDescent="0.25">
      <c r="A11" s="4">
        <v>42461</v>
      </c>
      <c r="B11" s="2">
        <v>-6.5582229566802264E-2</v>
      </c>
      <c r="C11" s="2">
        <v>-8.8356565524044139E-2</v>
      </c>
      <c r="D11" s="2">
        <v>-8.3668068766765358E-2</v>
      </c>
    </row>
    <row r="12" spans="1:4" x14ac:dyDescent="0.25">
      <c r="A12" s="4">
        <v>42491</v>
      </c>
      <c r="B12" s="2">
        <v>-8.3637936891836073E-3</v>
      </c>
      <c r="C12" s="2">
        <v>-8.4664998232056421E-2</v>
      </c>
      <c r="D12" s="2">
        <v>-6.9028002091278684E-2</v>
      </c>
    </row>
    <row r="13" spans="1:4" x14ac:dyDescent="0.25">
      <c r="A13" s="4">
        <v>42522</v>
      </c>
      <c r="B13" s="2">
        <v>1.641051632409618E-2</v>
      </c>
      <c r="C13" s="2">
        <v>-9.8537173384738996E-2</v>
      </c>
      <c r="D13" s="2">
        <v>-7.5476776301191983E-2</v>
      </c>
    </row>
    <row r="14" spans="1:4" x14ac:dyDescent="0.25">
      <c r="A14" s="4">
        <v>42552</v>
      </c>
      <c r="B14" s="2">
        <v>1.724211422313604E-2</v>
      </c>
      <c r="C14" s="2">
        <v>-9.9634483550552821E-2</v>
      </c>
      <c r="D14" s="2">
        <v>-7.617647318774301E-2</v>
      </c>
    </row>
    <row r="15" spans="1:4" x14ac:dyDescent="0.25">
      <c r="A15" s="36" t="s">
        <v>129</v>
      </c>
      <c r="B15" s="2">
        <v>-2.151100253141125E-2</v>
      </c>
      <c r="C15" s="2">
        <v>-3.2989188693685834E-2</v>
      </c>
      <c r="D15" s="2">
        <v>-3.0636684461817332E-2</v>
      </c>
    </row>
    <row r="16" spans="1:4" ht="15.75" thickBot="1" x14ac:dyDescent="0.3">
      <c r="A16" s="3" t="s">
        <v>56</v>
      </c>
      <c r="B16" s="7">
        <v>0.13875535398796557</v>
      </c>
      <c r="C16" s="7">
        <v>-9.3682678680529888E-2</v>
      </c>
      <c r="D16" s="7">
        <v>-4.7858224084245123E-2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D5"/>
  <sheetViews>
    <sheetView showGridLines="0" workbookViewId="0">
      <selection activeCell="A2" sqref="A2"/>
    </sheetView>
  </sheetViews>
  <sheetFormatPr defaultRowHeight="15" x14ac:dyDescent="0.25"/>
  <cols>
    <col min="1" max="1" width="24.42578125" bestFit="1" customWidth="1"/>
    <col min="2" max="2" width="32.42578125" bestFit="1" customWidth="1"/>
    <col min="3" max="3" width="33.42578125" bestFit="1" customWidth="1"/>
    <col min="4" max="4" width="10.7109375" bestFit="1" customWidth="1"/>
  </cols>
  <sheetData>
    <row r="1" spans="1:4" x14ac:dyDescent="0.25">
      <c r="A1" s="113" t="s">
        <v>159</v>
      </c>
      <c r="B1" s="113"/>
      <c r="C1" s="113"/>
      <c r="D1" s="113"/>
    </row>
    <row r="2" spans="1:4" x14ac:dyDescent="0.25">
      <c r="A2" s="1" t="s">
        <v>9</v>
      </c>
      <c r="B2" s="6" t="s">
        <v>128</v>
      </c>
      <c r="C2" s="6" t="s">
        <v>127</v>
      </c>
      <c r="D2" s="6" t="s">
        <v>136</v>
      </c>
    </row>
    <row r="3" spans="1:4" x14ac:dyDescent="0.25">
      <c r="A3" s="4" t="s">
        <v>138</v>
      </c>
      <c r="B3" s="2">
        <v>0.74251631930091289</v>
      </c>
      <c r="C3" s="2">
        <v>0.79366743641670856</v>
      </c>
      <c r="D3" s="2">
        <v>0.78328651709414299</v>
      </c>
    </row>
    <row r="4" spans="1:4" ht="15.75" thickBot="1" x14ac:dyDescent="0.3">
      <c r="A4" s="3" t="s">
        <v>137</v>
      </c>
      <c r="B4" s="7">
        <v>0.81110591288076539</v>
      </c>
      <c r="C4" s="7">
        <v>0.78826693137188109</v>
      </c>
      <c r="D4" s="7">
        <v>0.79319704620842557</v>
      </c>
    </row>
    <row r="5" spans="1:4" x14ac:dyDescent="0.25">
      <c r="B5" s="31">
        <f>B4/B3-1</f>
        <v>9.2374526723439931E-2</v>
      </c>
      <c r="C5" s="31">
        <f>C4/C3-1</f>
        <v>-6.8044936670326184E-3</v>
      </c>
      <c r="D5" s="31">
        <f>D4/D3-1</f>
        <v>1.2652495476430436E-2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1"/>
  <dimension ref="A1:C7"/>
  <sheetViews>
    <sheetView showGridLines="0" workbookViewId="0">
      <selection activeCell="D14" sqref="D14"/>
    </sheetView>
  </sheetViews>
  <sheetFormatPr defaultRowHeight="15" x14ac:dyDescent="0.25"/>
  <cols>
    <col min="1" max="3" width="25.5703125" customWidth="1"/>
  </cols>
  <sheetData>
    <row r="1" spans="1:3" ht="30" customHeight="1" x14ac:dyDescent="0.25">
      <c r="A1" s="114" t="s">
        <v>161</v>
      </c>
      <c r="B1" s="114"/>
      <c r="C1" s="114"/>
    </row>
    <row r="2" spans="1:3" x14ac:dyDescent="0.25">
      <c r="A2" s="1" t="s">
        <v>1</v>
      </c>
      <c r="B2" s="1" t="s">
        <v>138</v>
      </c>
      <c r="C2" s="1" t="s">
        <v>137</v>
      </c>
    </row>
    <row r="3" spans="1:3" x14ac:dyDescent="0.25">
      <c r="A3" s="4" t="s">
        <v>60</v>
      </c>
      <c r="B3" s="2">
        <v>0.7684595804498533</v>
      </c>
      <c r="C3" s="2">
        <v>0.8374554241964185</v>
      </c>
    </row>
    <row r="4" spans="1:3" x14ac:dyDescent="0.25">
      <c r="A4" s="4" t="s">
        <v>58</v>
      </c>
      <c r="B4" s="2">
        <v>0.78522784727843464</v>
      </c>
      <c r="C4" s="2">
        <v>0.81198173163659171</v>
      </c>
    </row>
    <row r="5" spans="1:3" x14ac:dyDescent="0.25">
      <c r="A5" s="4" t="s">
        <v>57</v>
      </c>
      <c r="B5" s="2">
        <v>0.70959291042441341</v>
      </c>
      <c r="C5" s="2">
        <v>0.80466752349881498</v>
      </c>
    </row>
    <row r="6" spans="1:3" x14ac:dyDescent="0.25">
      <c r="A6" s="4" t="s">
        <v>59</v>
      </c>
      <c r="B6" s="2">
        <v>0.68387362530027473</v>
      </c>
      <c r="C6" s="2">
        <v>0.80499433841403611</v>
      </c>
    </row>
    <row r="7" spans="1:3" ht="15.75" thickBot="1" x14ac:dyDescent="0.3">
      <c r="A7" s="3" t="s">
        <v>4</v>
      </c>
      <c r="B7" s="7">
        <v>0.74251631930091289</v>
      </c>
      <c r="C7" s="7">
        <v>0.81110591288076539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A1:D5"/>
  <sheetViews>
    <sheetView showGridLines="0" workbookViewId="0">
      <selection activeCell="A2" sqref="A2"/>
    </sheetView>
  </sheetViews>
  <sheetFormatPr defaultRowHeight="15" x14ac:dyDescent="0.25"/>
  <cols>
    <col min="1" max="1" width="24.42578125" bestFit="1" customWidth="1"/>
    <col min="2" max="2" width="32.42578125" bestFit="1" customWidth="1"/>
    <col min="3" max="3" width="33.42578125" bestFit="1" customWidth="1"/>
    <col min="4" max="4" width="10.7109375" bestFit="1" customWidth="1"/>
  </cols>
  <sheetData>
    <row r="1" spans="1:4" x14ac:dyDescent="0.25">
      <c r="A1" s="113" t="s">
        <v>162</v>
      </c>
      <c r="B1" s="113"/>
      <c r="C1" s="113"/>
      <c r="D1" s="113"/>
    </row>
    <row r="2" spans="1:4" x14ac:dyDescent="0.25">
      <c r="A2" s="1" t="s">
        <v>9</v>
      </c>
      <c r="B2" s="6" t="s">
        <v>128</v>
      </c>
      <c r="C2" s="6" t="s">
        <v>127</v>
      </c>
      <c r="D2" s="6" t="s">
        <v>136</v>
      </c>
    </row>
    <row r="3" spans="1:4" x14ac:dyDescent="0.25">
      <c r="A3" s="4" t="s">
        <v>138</v>
      </c>
      <c r="B3" s="2">
        <v>0.77815135133067093</v>
      </c>
      <c r="C3" s="2">
        <v>0.82809087183296604</v>
      </c>
      <c r="D3" s="2">
        <v>0.8180637598100976</v>
      </c>
    </row>
    <row r="4" spans="1:4" ht="15.75" thickBot="1" x14ac:dyDescent="0.3">
      <c r="A4" s="3" t="s">
        <v>137</v>
      </c>
      <c r="B4" s="7">
        <v>0.84092267878980731</v>
      </c>
      <c r="C4" s="7">
        <v>0.84491807279421538</v>
      </c>
      <c r="D4" s="7">
        <v>0.84389392988601042</v>
      </c>
    </row>
    <row r="5" spans="1:4" x14ac:dyDescent="0.25">
      <c r="B5" s="31">
        <f>B4/B3-1</f>
        <v>8.0667247254399665E-2</v>
      </c>
      <c r="C5" s="31">
        <f>C4/C3-1</f>
        <v>2.0320476331302295E-2</v>
      </c>
      <c r="D5" s="31">
        <f>D4/D3-1</f>
        <v>3.1574763905821923E-2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3"/>
  <dimension ref="A1:C23"/>
  <sheetViews>
    <sheetView showGridLines="0" workbookViewId="0">
      <selection activeCell="A2" sqref="A2"/>
    </sheetView>
  </sheetViews>
  <sheetFormatPr defaultRowHeight="15" x14ac:dyDescent="0.25"/>
  <cols>
    <col min="1" max="1" width="26.7109375" customWidth="1"/>
    <col min="2" max="2" width="27.42578125" customWidth="1"/>
    <col min="3" max="3" width="24.42578125" bestFit="1" customWidth="1"/>
  </cols>
  <sheetData>
    <row r="1" spans="1:3" ht="32.25" customHeight="1" x14ac:dyDescent="0.25">
      <c r="A1" s="114" t="s">
        <v>163</v>
      </c>
      <c r="B1" s="114"/>
      <c r="C1" s="114"/>
    </row>
    <row r="2" spans="1:3" x14ac:dyDescent="0.25">
      <c r="A2" s="1" t="s">
        <v>1</v>
      </c>
      <c r="B2" s="6" t="s">
        <v>138</v>
      </c>
      <c r="C2" s="6" t="s">
        <v>137</v>
      </c>
    </row>
    <row r="3" spans="1:3" x14ac:dyDescent="0.25">
      <c r="A3" s="4" t="s">
        <v>130</v>
      </c>
      <c r="B3" s="2">
        <v>0.83483257380622156</v>
      </c>
      <c r="C3" s="2">
        <v>0.94861030354952336</v>
      </c>
    </row>
    <row r="4" spans="1:3" x14ac:dyDescent="0.25">
      <c r="A4" s="4" t="s">
        <v>65</v>
      </c>
      <c r="B4" s="2">
        <v>0.71062438372811287</v>
      </c>
      <c r="C4" s="2">
        <v>0.94607964382884002</v>
      </c>
    </row>
    <row r="5" spans="1:3" x14ac:dyDescent="0.25">
      <c r="A5" s="4" t="s">
        <v>69</v>
      </c>
      <c r="B5" s="2">
        <v>0.86137820512820518</v>
      </c>
      <c r="C5" s="2">
        <v>0.9238853503184713</v>
      </c>
    </row>
    <row r="6" spans="1:3" x14ac:dyDescent="0.25">
      <c r="A6" s="4" t="s">
        <v>70</v>
      </c>
      <c r="B6" s="2">
        <v>0.83234519104084326</v>
      </c>
      <c r="C6" s="2">
        <v>0.92057579577777848</v>
      </c>
    </row>
    <row r="7" spans="1:3" x14ac:dyDescent="0.25">
      <c r="A7" s="4" t="s">
        <v>66</v>
      </c>
      <c r="B7" s="2">
        <v>0.83810672294241784</v>
      </c>
      <c r="C7" s="2">
        <v>0.91528070956887908</v>
      </c>
    </row>
    <row r="8" spans="1:3" x14ac:dyDescent="0.25">
      <c r="A8" s="4" t="s">
        <v>133</v>
      </c>
      <c r="B8" s="2">
        <v>0.70933469697514007</v>
      </c>
      <c r="C8" s="2">
        <v>0.90684523809523809</v>
      </c>
    </row>
    <row r="9" spans="1:3" x14ac:dyDescent="0.25">
      <c r="A9" s="4" t="s">
        <v>68</v>
      </c>
      <c r="B9" s="2">
        <v>0.89064900153609827</v>
      </c>
      <c r="C9" s="2">
        <v>0.89357896619567156</v>
      </c>
    </row>
    <row r="10" spans="1:3" x14ac:dyDescent="0.25">
      <c r="A10" s="4" t="s">
        <v>74</v>
      </c>
      <c r="B10" s="2">
        <v>0.85817307692307687</v>
      </c>
      <c r="C10" s="2">
        <v>0.88639143730886849</v>
      </c>
    </row>
    <row r="11" spans="1:3" x14ac:dyDescent="0.25">
      <c r="A11" s="4" t="s">
        <v>132</v>
      </c>
      <c r="B11" s="2">
        <v>0.89122398128083935</v>
      </c>
      <c r="C11" s="2">
        <v>0.88594734890619209</v>
      </c>
    </row>
    <row r="12" spans="1:3" x14ac:dyDescent="0.25">
      <c r="A12" s="4" t="s">
        <v>62</v>
      </c>
      <c r="B12" s="2">
        <v>0.82665577223158271</v>
      </c>
      <c r="C12" s="2">
        <v>0.88322064543441869</v>
      </c>
    </row>
    <row r="13" spans="1:3" x14ac:dyDescent="0.25">
      <c r="A13" s="4" t="s">
        <v>73</v>
      </c>
      <c r="B13" s="2" t="s">
        <v>139</v>
      </c>
      <c r="C13" s="2">
        <v>0.88288288288288286</v>
      </c>
    </row>
    <row r="14" spans="1:3" x14ac:dyDescent="0.25">
      <c r="A14" s="4" t="s">
        <v>60</v>
      </c>
      <c r="B14" s="2">
        <v>0.86408730158730163</v>
      </c>
      <c r="C14" s="2">
        <v>0.88084795321637432</v>
      </c>
    </row>
    <row r="15" spans="1:3" x14ac:dyDescent="0.25">
      <c r="A15" s="4" t="s">
        <v>61</v>
      </c>
      <c r="B15" s="2">
        <v>0.90963090589653195</v>
      </c>
      <c r="C15" s="2">
        <v>0.87085235044453624</v>
      </c>
    </row>
    <row r="16" spans="1:3" x14ac:dyDescent="0.25">
      <c r="A16" s="4" t="s">
        <v>64</v>
      </c>
      <c r="B16" s="2">
        <v>0.82760627566843958</v>
      </c>
      <c r="C16" s="2">
        <v>0.86236766350050742</v>
      </c>
    </row>
    <row r="17" spans="1:3" x14ac:dyDescent="0.25">
      <c r="A17" s="4" t="s">
        <v>131</v>
      </c>
      <c r="B17" s="2">
        <v>0.80795262267343482</v>
      </c>
      <c r="C17" s="2">
        <v>0.85151937913948161</v>
      </c>
    </row>
    <row r="18" spans="1:3" x14ac:dyDescent="0.25">
      <c r="A18" s="4" t="s">
        <v>72</v>
      </c>
      <c r="B18" s="2" t="s">
        <v>139</v>
      </c>
      <c r="C18" s="2">
        <v>0.80740740740740746</v>
      </c>
    </row>
    <row r="19" spans="1:3" x14ac:dyDescent="0.25">
      <c r="A19" s="4" t="s">
        <v>67</v>
      </c>
      <c r="B19" s="2">
        <v>0.7902452025586354</v>
      </c>
      <c r="C19" s="2">
        <v>0.78055630464758585</v>
      </c>
    </row>
    <row r="20" spans="1:3" x14ac:dyDescent="0.25">
      <c r="A20" s="4" t="s">
        <v>71</v>
      </c>
      <c r="B20" s="2">
        <v>0.71869881710646044</v>
      </c>
      <c r="C20" s="2">
        <v>0.76360294117647054</v>
      </c>
    </row>
    <row r="21" spans="1:3" x14ac:dyDescent="0.25">
      <c r="A21" s="4" t="s">
        <v>57</v>
      </c>
      <c r="B21" s="2">
        <v>0.70757175066257427</v>
      </c>
      <c r="C21" s="2">
        <v>0.75455184744841064</v>
      </c>
    </row>
    <row r="22" spans="1:3" x14ac:dyDescent="0.25">
      <c r="A22" s="4" t="s">
        <v>63</v>
      </c>
      <c r="B22" s="2">
        <v>0.41839239295053698</v>
      </c>
      <c r="C22" s="2">
        <v>0.67121205427381858</v>
      </c>
    </row>
    <row r="23" spans="1:3" ht="15.75" thickBot="1" x14ac:dyDescent="0.3">
      <c r="A23" s="3" t="s">
        <v>4</v>
      </c>
      <c r="B23" s="7">
        <v>0.77815135133067093</v>
      </c>
      <c r="C23" s="7">
        <v>0.84092267878980731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/>
  <dimension ref="A1:D5"/>
  <sheetViews>
    <sheetView showGridLines="0" workbookViewId="0">
      <selection activeCell="B4" sqref="B4:C4"/>
    </sheetView>
  </sheetViews>
  <sheetFormatPr defaultRowHeight="15" x14ac:dyDescent="0.25"/>
  <cols>
    <col min="1" max="1" width="43.42578125" customWidth="1"/>
    <col min="2" max="3" width="24.42578125" style="5" bestFit="1" customWidth="1"/>
    <col min="4" max="4" width="14" customWidth="1"/>
  </cols>
  <sheetData>
    <row r="1" spans="1:4" x14ac:dyDescent="0.25">
      <c r="A1" s="113" t="s">
        <v>164</v>
      </c>
      <c r="B1" s="113"/>
      <c r="C1" s="113"/>
      <c r="D1" s="113"/>
    </row>
    <row r="2" spans="1:4" x14ac:dyDescent="0.25">
      <c r="A2" s="1" t="s">
        <v>140</v>
      </c>
      <c r="B2" s="37" t="s">
        <v>138</v>
      </c>
      <c r="C2" s="37" t="s">
        <v>137</v>
      </c>
      <c r="D2" s="6" t="s">
        <v>6</v>
      </c>
    </row>
    <row r="3" spans="1:4" x14ac:dyDescent="0.25">
      <c r="A3" s="4" t="s">
        <v>7</v>
      </c>
      <c r="B3" s="38">
        <v>11717</v>
      </c>
      <c r="C3" s="38">
        <v>11030</v>
      </c>
      <c r="D3" s="2">
        <f>C3/B3-1</f>
        <v>-5.863275582486982E-2</v>
      </c>
    </row>
    <row r="4" spans="1:4" x14ac:dyDescent="0.25">
      <c r="A4" s="4" t="s">
        <v>8</v>
      </c>
      <c r="B4" s="38">
        <v>1448</v>
      </c>
      <c r="C4" s="38">
        <v>1680</v>
      </c>
      <c r="D4" s="2">
        <f t="shared" ref="D4:D5" si="0">C4/B4-1</f>
        <v>0.16022099447513805</v>
      </c>
    </row>
    <row r="5" spans="1:4" ht="15.75" thickBot="1" x14ac:dyDescent="0.3">
      <c r="A5" s="3" t="s">
        <v>4</v>
      </c>
      <c r="B5" s="39">
        <v>13165</v>
      </c>
      <c r="C5" s="39">
        <v>12710</v>
      </c>
      <c r="D5" s="7">
        <f t="shared" si="0"/>
        <v>-3.4561336878085824E-2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/>
  <dimension ref="A1:B16"/>
  <sheetViews>
    <sheetView showGridLines="0" workbookViewId="0">
      <selection activeCell="A8" sqref="A8"/>
    </sheetView>
  </sheetViews>
  <sheetFormatPr defaultRowHeight="15" x14ac:dyDescent="0.25"/>
  <cols>
    <col min="1" max="1" width="46.28515625" customWidth="1"/>
    <col min="2" max="2" width="29.5703125" customWidth="1"/>
  </cols>
  <sheetData>
    <row r="1" spans="1:2" ht="30" customHeight="1" x14ac:dyDescent="0.25">
      <c r="A1" s="114" t="s">
        <v>165</v>
      </c>
      <c r="B1" s="114"/>
    </row>
    <row r="2" spans="1:2" x14ac:dyDescent="0.25">
      <c r="A2" s="1" t="s">
        <v>0</v>
      </c>
      <c r="B2" s="6" t="s">
        <v>141</v>
      </c>
    </row>
    <row r="3" spans="1:2" x14ac:dyDescent="0.25">
      <c r="A3" s="4">
        <v>42217</v>
      </c>
      <c r="B3" s="2">
        <v>-2.7256757522525099E-2</v>
      </c>
    </row>
    <row r="4" spans="1:2" x14ac:dyDescent="0.25">
      <c r="A4" s="4">
        <v>42248</v>
      </c>
      <c r="B4" s="2">
        <v>-8.4946729293160717E-2</v>
      </c>
    </row>
    <row r="5" spans="1:2" x14ac:dyDescent="0.25">
      <c r="A5" s="4">
        <v>42278</v>
      </c>
      <c r="B5" s="2">
        <v>-0.10822534592576327</v>
      </c>
    </row>
    <row r="6" spans="1:2" x14ac:dyDescent="0.25">
      <c r="A6" s="4">
        <v>42309</v>
      </c>
      <c r="B6" s="2">
        <v>-9.6755703313080366E-2</v>
      </c>
    </row>
    <row r="7" spans="1:2" x14ac:dyDescent="0.25">
      <c r="A7" s="4">
        <v>42339</v>
      </c>
      <c r="B7" s="2">
        <v>-9.2314297981966553E-2</v>
      </c>
    </row>
    <row r="8" spans="1:2" x14ac:dyDescent="0.25">
      <c r="A8" s="4">
        <v>42370</v>
      </c>
      <c r="B8" s="2">
        <v>-0.11204556342151484</v>
      </c>
    </row>
    <row r="9" spans="1:2" x14ac:dyDescent="0.25">
      <c r="A9" s="4">
        <v>42401</v>
      </c>
      <c r="B9" s="2">
        <v>-9.7669594924353342E-2</v>
      </c>
    </row>
    <row r="10" spans="1:2" x14ac:dyDescent="0.25">
      <c r="A10" s="4">
        <v>42430</v>
      </c>
      <c r="B10" s="2">
        <v>-0.14858189487706053</v>
      </c>
    </row>
    <row r="11" spans="1:2" x14ac:dyDescent="0.25">
      <c r="A11" s="4">
        <v>42461</v>
      </c>
      <c r="B11" s="2">
        <v>-0.1681793913507742</v>
      </c>
    </row>
    <row r="12" spans="1:2" x14ac:dyDescent="0.25">
      <c r="A12" s="4">
        <v>42491</v>
      </c>
      <c r="B12" s="2">
        <v>-0.13566562752568989</v>
      </c>
    </row>
    <row r="13" spans="1:2" x14ac:dyDescent="0.25">
      <c r="A13" s="4">
        <v>42522</v>
      </c>
      <c r="B13" s="2">
        <v>-8.8238893648268313E-2</v>
      </c>
    </row>
    <row r="14" spans="1:2" x14ac:dyDescent="0.25">
      <c r="A14" s="4">
        <v>42552</v>
      </c>
      <c r="B14" s="2">
        <v>-0.11910149566753137</v>
      </c>
    </row>
    <row r="15" spans="1:2" x14ac:dyDescent="0.25">
      <c r="A15" s="5" t="s">
        <v>142</v>
      </c>
      <c r="B15" s="2">
        <v>-0.10657053178747433</v>
      </c>
    </row>
    <row r="16" spans="1:2" ht="15.75" thickBot="1" x14ac:dyDescent="0.3">
      <c r="A16" s="3" t="s">
        <v>56</v>
      </c>
      <c r="B16" s="7">
        <v>-5.863275582486982E-2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6"/>
  <dimension ref="A1:B17"/>
  <sheetViews>
    <sheetView showGridLines="0" workbookViewId="0">
      <selection activeCell="B17" sqref="B17"/>
    </sheetView>
  </sheetViews>
  <sheetFormatPr defaultRowHeight="15" x14ac:dyDescent="0.25"/>
  <cols>
    <col min="1" max="1" width="42.5703125" customWidth="1"/>
    <col min="2" max="2" width="29.5703125" customWidth="1"/>
  </cols>
  <sheetData>
    <row r="1" spans="1:2" ht="30" customHeight="1" x14ac:dyDescent="0.25">
      <c r="A1" s="114" t="s">
        <v>166</v>
      </c>
      <c r="B1" s="114"/>
    </row>
    <row r="2" spans="1:2" x14ac:dyDescent="0.25">
      <c r="A2" s="1" t="s">
        <v>0</v>
      </c>
      <c r="B2" s="6"/>
    </row>
    <row r="3" spans="1:2" x14ac:dyDescent="0.25">
      <c r="A3" s="4">
        <v>42217</v>
      </c>
      <c r="B3" s="2">
        <v>3.2755298651252485E-2</v>
      </c>
    </row>
    <row r="4" spans="1:2" x14ac:dyDescent="0.25">
      <c r="A4" s="4">
        <v>42248</v>
      </c>
      <c r="B4" s="2">
        <v>3.8422131147541005E-2</v>
      </c>
    </row>
    <row r="5" spans="1:2" x14ac:dyDescent="0.25">
      <c r="A5" s="4">
        <v>42278</v>
      </c>
      <c r="B5" s="2">
        <v>1.2024048096192397E-2</v>
      </c>
    </row>
    <row r="6" spans="1:2" x14ac:dyDescent="0.25">
      <c r="A6" s="4">
        <v>42309</v>
      </c>
      <c r="B6" s="2">
        <v>1.5806111696522684E-2</v>
      </c>
    </row>
    <row r="7" spans="1:2" x14ac:dyDescent="0.25">
      <c r="A7" s="4">
        <v>42339</v>
      </c>
      <c r="B7" s="2">
        <v>-7.6744186046511675E-2</v>
      </c>
    </row>
    <row r="8" spans="1:2" x14ac:dyDescent="0.25">
      <c r="A8" s="4">
        <v>42370</v>
      </c>
      <c r="B8" s="2">
        <v>-4.0190146931719961E-2</v>
      </c>
    </row>
    <row r="9" spans="1:2" x14ac:dyDescent="0.25">
      <c r="A9" s="4">
        <v>42401</v>
      </c>
      <c r="B9" s="2">
        <v>1.3113161728994571E-2</v>
      </c>
    </row>
    <row r="10" spans="1:2" x14ac:dyDescent="0.25">
      <c r="A10" s="4">
        <v>42430</v>
      </c>
      <c r="B10" s="2">
        <v>-1.7891682785299845E-2</v>
      </c>
    </row>
    <row r="11" spans="1:2" x14ac:dyDescent="0.25">
      <c r="A11" s="4">
        <v>42461</v>
      </c>
      <c r="B11" s="2">
        <v>-1.1752682677567683E-2</v>
      </c>
    </row>
    <row r="12" spans="1:2" x14ac:dyDescent="0.25">
      <c r="A12" s="4">
        <v>42491</v>
      </c>
      <c r="B12" s="2">
        <v>5.3180914512922506E-2</v>
      </c>
    </row>
    <row r="13" spans="1:2" x14ac:dyDescent="0.25">
      <c r="A13" s="4">
        <v>42522</v>
      </c>
      <c r="B13" s="2">
        <v>5.9034907597535824E-2</v>
      </c>
    </row>
    <row r="14" spans="1:2" x14ac:dyDescent="0.25">
      <c r="A14" s="4">
        <v>42552</v>
      </c>
      <c r="B14" s="2">
        <v>8.7334247828074973E-2</v>
      </c>
    </row>
    <row r="15" spans="1:2" x14ac:dyDescent="0.25">
      <c r="A15" s="5" t="s">
        <v>142</v>
      </c>
      <c r="B15" s="2">
        <v>1.295852459682334E-2</v>
      </c>
    </row>
    <row r="16" spans="1:2" ht="15.75" thickBot="1" x14ac:dyDescent="0.3">
      <c r="A16" s="3" t="s">
        <v>56</v>
      </c>
      <c r="B16" s="7">
        <v>0.16022099447513805</v>
      </c>
    </row>
    <row r="17" spans="2:2" x14ac:dyDescent="0.25">
      <c r="B17" s="30">
        <f>B16/B15-1</f>
        <v>11.36413862380712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7"/>
  <dimension ref="A1:D5"/>
  <sheetViews>
    <sheetView showGridLines="0" workbookViewId="0">
      <selection activeCell="C4" sqref="C4"/>
    </sheetView>
  </sheetViews>
  <sheetFormatPr defaultRowHeight="15" x14ac:dyDescent="0.25"/>
  <cols>
    <col min="1" max="1" width="27.140625" customWidth="1"/>
    <col min="2" max="3" width="24.42578125" bestFit="1" customWidth="1"/>
    <col min="4" max="4" width="13.7109375" customWidth="1"/>
  </cols>
  <sheetData>
    <row r="1" spans="1:4" x14ac:dyDescent="0.25">
      <c r="A1" s="113" t="s">
        <v>167</v>
      </c>
      <c r="B1" s="113"/>
      <c r="C1" s="113"/>
      <c r="D1" s="113"/>
    </row>
    <row r="2" spans="1:4" x14ac:dyDescent="0.25">
      <c r="A2" s="1"/>
      <c r="B2" s="37" t="s">
        <v>138</v>
      </c>
      <c r="C2" s="37" t="s">
        <v>137</v>
      </c>
      <c r="D2" s="6" t="s">
        <v>6</v>
      </c>
    </row>
    <row r="3" spans="1:4" x14ac:dyDescent="0.25">
      <c r="A3" s="4" t="s">
        <v>7</v>
      </c>
      <c r="B3" s="9">
        <v>1191479</v>
      </c>
      <c r="C3" s="9">
        <v>1330173</v>
      </c>
      <c r="D3" s="2">
        <f>C3/B3-1</f>
        <v>0.11640490516408608</v>
      </c>
    </row>
    <row r="4" spans="1:4" x14ac:dyDescent="0.25">
      <c r="A4" s="4" t="s">
        <v>8</v>
      </c>
      <c r="B4" s="9">
        <v>238201</v>
      </c>
      <c r="C4" s="9">
        <v>311449</v>
      </c>
      <c r="D4" s="2">
        <f t="shared" ref="D4:D5" si="0">C4/B4-1</f>
        <v>0.30750500627621213</v>
      </c>
    </row>
    <row r="5" spans="1:4" ht="15.75" thickBot="1" x14ac:dyDescent="0.3">
      <c r="A5" s="3" t="s">
        <v>4</v>
      </c>
      <c r="B5" s="10">
        <f>SUM(B3:B4)</f>
        <v>1429680</v>
      </c>
      <c r="C5" s="10">
        <f>SUM(C3:C4)</f>
        <v>1641622</v>
      </c>
      <c r="D5" s="7">
        <f t="shared" si="0"/>
        <v>0.1482443623747971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8"/>
  <dimension ref="A1:B16"/>
  <sheetViews>
    <sheetView showGridLines="0" workbookViewId="0">
      <selection activeCell="F22" sqref="F22"/>
    </sheetView>
  </sheetViews>
  <sheetFormatPr defaultRowHeight="15" x14ac:dyDescent="0.25"/>
  <cols>
    <col min="1" max="2" width="47.140625" customWidth="1"/>
  </cols>
  <sheetData>
    <row r="1" spans="1:2" ht="30" customHeight="1" x14ac:dyDescent="0.25">
      <c r="A1" s="114" t="s">
        <v>168</v>
      </c>
      <c r="B1" s="114"/>
    </row>
    <row r="2" spans="1:2" x14ac:dyDescent="0.25">
      <c r="A2" s="1" t="s">
        <v>0</v>
      </c>
      <c r="B2" s="6"/>
    </row>
    <row r="3" spans="1:2" x14ac:dyDescent="0.25">
      <c r="A3" s="4">
        <v>42217</v>
      </c>
      <c r="B3" s="2">
        <v>-5.1624364993739458E-2</v>
      </c>
    </row>
    <row r="4" spans="1:2" x14ac:dyDescent="0.25">
      <c r="A4" s="4">
        <v>42248</v>
      </c>
      <c r="B4" s="2">
        <v>-8.4373709643517536E-2</v>
      </c>
    </row>
    <row r="5" spans="1:2" x14ac:dyDescent="0.25">
      <c r="A5" s="4">
        <v>42278</v>
      </c>
      <c r="B5" s="2">
        <v>-0.1421279140335957</v>
      </c>
    </row>
    <row r="6" spans="1:2" x14ac:dyDescent="0.25">
      <c r="A6" s="4">
        <v>42309</v>
      </c>
      <c r="B6" s="2">
        <v>-0.16043715913548617</v>
      </c>
    </row>
    <row r="7" spans="1:2" x14ac:dyDescent="0.25">
      <c r="A7" s="4">
        <v>42339</v>
      </c>
      <c r="B7" s="2">
        <v>-0.12159049205318573</v>
      </c>
    </row>
    <row r="8" spans="1:2" x14ac:dyDescent="0.25">
      <c r="A8" s="4">
        <v>42370</v>
      </c>
      <c r="B8" s="2">
        <v>-0.12344615983850071</v>
      </c>
    </row>
    <row r="9" spans="1:2" x14ac:dyDescent="0.25">
      <c r="A9" s="4">
        <v>42401</v>
      </c>
      <c r="B9" s="2">
        <v>-9.4816935260638502E-2</v>
      </c>
    </row>
    <row r="10" spans="1:2" x14ac:dyDescent="0.25">
      <c r="A10" s="4">
        <v>42430</v>
      </c>
      <c r="B10" s="2">
        <v>-0.1302439409749081</v>
      </c>
    </row>
    <row r="11" spans="1:2" x14ac:dyDescent="0.25">
      <c r="A11" s="4">
        <v>42461</v>
      </c>
      <c r="B11" s="2">
        <v>-0.1822547819471001</v>
      </c>
    </row>
    <row r="12" spans="1:2" x14ac:dyDescent="0.25">
      <c r="A12" s="4">
        <v>42491</v>
      </c>
      <c r="B12" s="2">
        <v>-0.10855232276840199</v>
      </c>
    </row>
    <row r="13" spans="1:2" x14ac:dyDescent="0.25">
      <c r="A13" s="4">
        <v>42522</v>
      </c>
      <c r="B13" s="2">
        <v>-7.6076347145016765E-2</v>
      </c>
    </row>
    <row r="14" spans="1:2" x14ac:dyDescent="0.25">
      <c r="A14" s="4">
        <v>42552</v>
      </c>
      <c r="B14" s="2">
        <v>-9.7316616348529394E-2</v>
      </c>
    </row>
    <row r="15" spans="1:2" x14ac:dyDescent="0.25">
      <c r="A15" s="5" t="s">
        <v>142</v>
      </c>
      <c r="B15" s="2">
        <v>-0.11519447357121226</v>
      </c>
    </row>
    <row r="16" spans="1:2" ht="15.75" thickBot="1" x14ac:dyDescent="0.3">
      <c r="A16" s="3" t="s">
        <v>56</v>
      </c>
      <c r="B16" s="3">
        <v>0.11640490516408608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9"/>
  <dimension ref="A1:B8"/>
  <sheetViews>
    <sheetView showGridLines="0" workbookViewId="0">
      <selection activeCell="A6" sqref="A6"/>
    </sheetView>
  </sheetViews>
  <sheetFormatPr defaultRowHeight="15" x14ac:dyDescent="0.25"/>
  <cols>
    <col min="1" max="1" width="66" customWidth="1"/>
    <col min="2" max="2" width="37.85546875" customWidth="1"/>
  </cols>
  <sheetData>
    <row r="1" spans="1:2" ht="32.25" customHeight="1" x14ac:dyDescent="0.25">
      <c r="A1" s="114" t="s">
        <v>169</v>
      </c>
      <c r="B1" s="114"/>
    </row>
    <row r="2" spans="1:2" x14ac:dyDescent="0.25">
      <c r="A2" s="1" t="s">
        <v>1</v>
      </c>
      <c r="B2" s="6" t="s">
        <v>55</v>
      </c>
    </row>
    <row r="3" spans="1:2" x14ac:dyDescent="0.25">
      <c r="A3" s="4" t="s">
        <v>57</v>
      </c>
      <c r="B3" s="2">
        <v>0.45096389717728447</v>
      </c>
    </row>
    <row r="4" spans="1:2" x14ac:dyDescent="0.25">
      <c r="A4" s="4" t="s">
        <v>76</v>
      </c>
      <c r="B4" s="2">
        <v>0.29008031286156011</v>
      </c>
    </row>
    <row r="5" spans="1:2" x14ac:dyDescent="0.25">
      <c r="A5" s="4" t="s">
        <v>59</v>
      </c>
      <c r="B5" s="2">
        <v>0.13262034336887008</v>
      </c>
    </row>
    <row r="6" spans="1:2" x14ac:dyDescent="0.25">
      <c r="A6" s="4" t="s">
        <v>60</v>
      </c>
      <c r="B6" s="2">
        <v>0.12318773573061549</v>
      </c>
    </row>
    <row r="7" spans="1:2" x14ac:dyDescent="0.25">
      <c r="A7" s="4" t="s">
        <v>75</v>
      </c>
      <c r="B7" s="2">
        <v>3.1477108616698724E-3</v>
      </c>
    </row>
    <row r="8" spans="1:2" ht="15.75" thickBot="1" x14ac:dyDescent="0.3">
      <c r="A8" s="3" t="s">
        <v>4</v>
      </c>
      <c r="B8" s="8">
        <v>1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D16"/>
  <sheetViews>
    <sheetView showGridLines="0" workbookViewId="0">
      <selection activeCell="A2" sqref="A2"/>
    </sheetView>
  </sheetViews>
  <sheetFormatPr defaultRowHeight="15" x14ac:dyDescent="0.25"/>
  <cols>
    <col min="1" max="1" width="19.85546875" bestFit="1" customWidth="1"/>
    <col min="2" max="2" width="32.42578125" bestFit="1" customWidth="1"/>
    <col min="3" max="3" width="33.42578125" bestFit="1" customWidth="1"/>
    <col min="4" max="4" width="10.5703125" customWidth="1"/>
  </cols>
  <sheetData>
    <row r="1" spans="1:4" x14ac:dyDescent="0.25">
      <c r="A1" s="113" t="s">
        <v>152</v>
      </c>
      <c r="B1" s="113"/>
      <c r="C1" s="113"/>
      <c r="D1" s="113"/>
    </row>
    <row r="2" spans="1:4" x14ac:dyDescent="0.25">
      <c r="A2" s="1" t="s">
        <v>0</v>
      </c>
      <c r="B2" s="6" t="s">
        <v>128</v>
      </c>
      <c r="C2" s="6" t="s">
        <v>127</v>
      </c>
      <c r="D2" s="6" t="s">
        <v>4</v>
      </c>
    </row>
    <row r="3" spans="1:4" x14ac:dyDescent="0.25">
      <c r="A3" s="4">
        <v>42217</v>
      </c>
      <c r="B3" s="2">
        <v>-4.07980444276832E-2</v>
      </c>
      <c r="C3" s="2">
        <v>1.6073795988652329E-2</v>
      </c>
      <c r="D3" s="2">
        <v>4.0291364822901965E-3</v>
      </c>
    </row>
    <row r="4" spans="1:4" x14ac:dyDescent="0.25">
      <c r="A4" s="4">
        <v>42248</v>
      </c>
      <c r="B4" s="2">
        <v>-0.1232873340835462</v>
      </c>
      <c r="C4" s="2">
        <v>1.2914329909109679E-2</v>
      </c>
      <c r="D4" s="2">
        <v>-1.6343739573343452E-2</v>
      </c>
    </row>
    <row r="5" spans="1:4" x14ac:dyDescent="0.25">
      <c r="A5" s="4">
        <v>42278</v>
      </c>
      <c r="B5" s="2">
        <v>-0.15582879119168491</v>
      </c>
      <c r="C5" s="2">
        <v>-2.5785293167391865E-3</v>
      </c>
      <c r="D5" s="2">
        <v>-3.5591142357962569E-2</v>
      </c>
    </row>
    <row r="6" spans="1:4" x14ac:dyDescent="0.25">
      <c r="A6" s="4">
        <v>42309</v>
      </c>
      <c r="B6" s="2">
        <v>-0.1460969602753972</v>
      </c>
      <c r="C6" s="2">
        <v>-6.8913220811233078E-3</v>
      </c>
      <c r="D6" s="2">
        <v>-3.689375099982517E-2</v>
      </c>
    </row>
    <row r="7" spans="1:4" x14ac:dyDescent="0.25">
      <c r="A7" s="4">
        <v>42339</v>
      </c>
      <c r="B7" s="2">
        <v>-0.118323295598603</v>
      </c>
      <c r="C7" s="2">
        <v>-1.1087221421128168E-2</v>
      </c>
      <c r="D7" s="2">
        <v>-3.3865685152227543E-2</v>
      </c>
    </row>
    <row r="8" spans="1:4" x14ac:dyDescent="0.25">
      <c r="A8" s="4">
        <v>42370</v>
      </c>
      <c r="B8" s="2">
        <v>-0.107680723787281</v>
      </c>
      <c r="C8" s="2">
        <v>3.8277333193081908E-4</v>
      </c>
      <c r="D8" s="2">
        <v>-2.2217728532503145E-2</v>
      </c>
    </row>
    <row r="9" spans="1:4" x14ac:dyDescent="0.25">
      <c r="A9" s="4">
        <v>42401</v>
      </c>
      <c r="B9" s="2">
        <v>-0.11755240657027277</v>
      </c>
      <c r="C9" s="2">
        <v>2.1900479653852223E-2</v>
      </c>
      <c r="D9" s="2">
        <v>-8.369634101797141E-3</v>
      </c>
    </row>
    <row r="10" spans="1:4" x14ac:dyDescent="0.25">
      <c r="A10" s="4">
        <v>42430</v>
      </c>
      <c r="B10" s="2">
        <v>-0.14541700970510563</v>
      </c>
      <c r="C10" s="2">
        <v>-5.4781632722303519E-2</v>
      </c>
      <c r="D10" s="2">
        <v>-7.4134373211953819E-2</v>
      </c>
    </row>
    <row r="11" spans="1:4" x14ac:dyDescent="0.25">
      <c r="A11" s="4">
        <v>42461</v>
      </c>
      <c r="B11" s="2">
        <v>-0.17343010387340918</v>
      </c>
      <c r="C11" s="2">
        <v>-8.3798574998034892E-2</v>
      </c>
      <c r="D11" s="2">
        <v>-0.1027807318619387</v>
      </c>
    </row>
    <row r="12" spans="1:4" x14ac:dyDescent="0.25">
      <c r="A12" s="4">
        <v>42491</v>
      </c>
      <c r="B12" s="2">
        <v>-7.9873797607730057E-2</v>
      </c>
      <c r="C12" s="2">
        <v>-8.2079392262608741E-2</v>
      </c>
      <c r="D12" s="2">
        <v>-8.1612646833358116E-2</v>
      </c>
    </row>
    <row r="13" spans="1:4" x14ac:dyDescent="0.25">
      <c r="A13" s="4">
        <v>42522</v>
      </c>
      <c r="B13" s="2">
        <v>-3.0444337748253836E-2</v>
      </c>
      <c r="C13" s="2">
        <v>-7.7497839378103617E-2</v>
      </c>
      <c r="D13" s="2">
        <v>-6.7892644113219491E-2</v>
      </c>
    </row>
    <row r="14" spans="1:4" x14ac:dyDescent="0.25">
      <c r="A14" s="4">
        <v>42552</v>
      </c>
      <c r="B14" s="2">
        <v>-7.5775505168174773E-2</v>
      </c>
      <c r="C14" s="2">
        <v>-8.2966807254473141E-2</v>
      </c>
      <c r="D14" s="2">
        <v>-8.1468343151661737E-2</v>
      </c>
    </row>
    <row r="15" spans="1:4" x14ac:dyDescent="0.25">
      <c r="A15" s="34" t="s">
        <v>129</v>
      </c>
      <c r="B15" s="35">
        <v>-0.10994534362268849</v>
      </c>
      <c r="C15" s="35">
        <v>-2.9043275282747305E-2</v>
      </c>
      <c r="D15" s="35">
        <v>-4.6200221333821068E-2</v>
      </c>
    </row>
    <row r="16" spans="1:4" ht="15.75" thickBot="1" x14ac:dyDescent="0.3">
      <c r="A16" s="3" t="s">
        <v>56</v>
      </c>
      <c r="B16" s="3">
        <v>-4.5382805538382392E-4</v>
      </c>
      <c r="C16" s="7">
        <v>-7.5499978558067213E-2</v>
      </c>
      <c r="D16" s="7">
        <v>-6.0269655590264495E-2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B16"/>
  <sheetViews>
    <sheetView showGridLines="0" workbookViewId="0">
      <selection activeCell="A16" sqref="A16"/>
    </sheetView>
  </sheetViews>
  <sheetFormatPr defaultRowHeight="15" x14ac:dyDescent="0.25"/>
  <cols>
    <col min="1" max="1" width="19" customWidth="1"/>
    <col min="2" max="2" width="35.5703125" customWidth="1"/>
  </cols>
  <sheetData>
    <row r="1" spans="1:2" ht="30" customHeight="1" x14ac:dyDescent="0.25">
      <c r="A1" s="114" t="s">
        <v>170</v>
      </c>
      <c r="B1" s="114"/>
    </row>
    <row r="2" spans="1:2" x14ac:dyDescent="0.25">
      <c r="A2" s="1" t="s">
        <v>0</v>
      </c>
      <c r="B2" s="6"/>
    </row>
    <row r="3" spans="1:2" x14ac:dyDescent="0.25">
      <c r="A3" s="4">
        <v>42217</v>
      </c>
      <c r="B3" s="2">
        <v>3.0397444624810088E-2</v>
      </c>
    </row>
    <row r="4" spans="1:2" x14ac:dyDescent="0.25">
      <c r="A4" s="4">
        <v>42248</v>
      </c>
      <c r="B4" s="2">
        <v>1.7446965277990945E-2</v>
      </c>
    </row>
    <row r="5" spans="1:2" x14ac:dyDescent="0.25">
      <c r="A5" s="4">
        <v>42278</v>
      </c>
      <c r="B5" s="2">
        <v>1.2209458451439614E-2</v>
      </c>
    </row>
    <row r="6" spans="1:2" x14ac:dyDescent="0.25">
      <c r="A6" s="4">
        <v>42309</v>
      </c>
      <c r="B6" s="2">
        <v>7.7588533882850808E-3</v>
      </c>
    </row>
    <row r="7" spans="1:2" x14ac:dyDescent="0.25">
      <c r="A7" s="4">
        <v>42339</v>
      </c>
      <c r="B7" s="2">
        <v>-4.2539791762033707E-2</v>
      </c>
    </row>
    <row r="8" spans="1:2" x14ac:dyDescent="0.25">
      <c r="A8" s="4">
        <v>42370</v>
      </c>
      <c r="B8" s="2">
        <v>-1.6054058597441245E-2</v>
      </c>
    </row>
    <row r="9" spans="1:2" x14ac:dyDescent="0.25">
      <c r="A9" s="4">
        <v>42401</v>
      </c>
      <c r="B9" s="2">
        <v>3.0950984696899608E-2</v>
      </c>
    </row>
    <row r="10" spans="1:2" x14ac:dyDescent="0.25">
      <c r="A10" s="4">
        <v>42430</v>
      </c>
      <c r="B10" s="2">
        <v>2.9758908635665549E-2</v>
      </c>
    </row>
    <row r="11" spans="1:2" x14ac:dyDescent="0.25">
      <c r="A11" s="4">
        <v>42461</v>
      </c>
      <c r="B11" s="2">
        <v>-1.1307406581002488E-2</v>
      </c>
    </row>
    <row r="12" spans="1:2" x14ac:dyDescent="0.25">
      <c r="A12" s="4">
        <v>42491</v>
      </c>
      <c r="B12" s="2">
        <v>1.6271194998721983E-2</v>
      </c>
    </row>
    <row r="13" spans="1:2" x14ac:dyDescent="0.25">
      <c r="A13" s="4">
        <v>42522</v>
      </c>
      <c r="B13" s="2">
        <v>6.3441784544782553E-2</v>
      </c>
    </row>
    <row r="14" spans="1:2" x14ac:dyDescent="0.25">
      <c r="A14" s="4">
        <v>42552</v>
      </c>
      <c r="B14" s="2">
        <v>6.3077573818801191E-2</v>
      </c>
    </row>
    <row r="15" spans="1:2" x14ac:dyDescent="0.25">
      <c r="A15" s="5" t="s">
        <v>142</v>
      </c>
      <c r="B15" s="2">
        <v>1.6270823627183129E-2</v>
      </c>
    </row>
    <row r="16" spans="1:2" ht="15.75" thickBot="1" x14ac:dyDescent="0.3">
      <c r="A16" s="3" t="s">
        <v>56</v>
      </c>
      <c r="B16" s="3">
        <v>0.30750500627621213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/>
  <dimension ref="A1:B24"/>
  <sheetViews>
    <sheetView showGridLines="0" workbookViewId="0">
      <selection activeCell="A2" sqref="A1:A1048576"/>
    </sheetView>
  </sheetViews>
  <sheetFormatPr defaultRowHeight="15" x14ac:dyDescent="0.25"/>
  <cols>
    <col min="1" max="1" width="66.7109375" customWidth="1"/>
    <col min="2" max="2" width="41.42578125" bestFit="1" customWidth="1"/>
  </cols>
  <sheetData>
    <row r="1" spans="1:2" ht="32.25" customHeight="1" x14ac:dyDescent="0.25">
      <c r="A1" s="114" t="s">
        <v>171</v>
      </c>
      <c r="B1" s="114"/>
    </row>
    <row r="2" spans="1:2" x14ac:dyDescent="0.25">
      <c r="A2" s="1" t="s">
        <v>1</v>
      </c>
      <c r="B2" s="6" t="s">
        <v>150</v>
      </c>
    </row>
    <row r="3" spans="1:2" x14ac:dyDescent="0.25">
      <c r="A3" s="4" t="s">
        <v>62</v>
      </c>
      <c r="B3" s="26">
        <v>0.14353232792527829</v>
      </c>
    </row>
    <row r="4" spans="1:2" x14ac:dyDescent="0.25">
      <c r="A4" s="4" t="s">
        <v>57</v>
      </c>
      <c r="B4" s="26">
        <v>9.8366024613981737E-2</v>
      </c>
    </row>
    <row r="5" spans="1:2" x14ac:dyDescent="0.25">
      <c r="A5" s="4" t="s">
        <v>130</v>
      </c>
      <c r="B5" s="26">
        <v>8.1098349970621195E-2</v>
      </c>
    </row>
    <row r="6" spans="1:2" x14ac:dyDescent="0.25">
      <c r="A6" s="4" t="s">
        <v>64</v>
      </c>
      <c r="B6" s="26">
        <v>7.8526500325896059E-2</v>
      </c>
    </row>
    <row r="7" spans="1:2" x14ac:dyDescent="0.25">
      <c r="A7" s="4" t="s">
        <v>61</v>
      </c>
      <c r="B7" s="26">
        <v>6.9378935234982286E-2</v>
      </c>
    </row>
    <row r="8" spans="1:2" x14ac:dyDescent="0.25">
      <c r="A8" s="4" t="s">
        <v>63</v>
      </c>
      <c r="B8" s="26">
        <v>5.6192185558470248E-2</v>
      </c>
    </row>
    <row r="9" spans="1:2" x14ac:dyDescent="0.25">
      <c r="A9" s="4" t="s">
        <v>71</v>
      </c>
      <c r="B9" s="26">
        <v>5.335062883489753E-2</v>
      </c>
    </row>
    <row r="10" spans="1:2" x14ac:dyDescent="0.25">
      <c r="A10" s="4" t="s">
        <v>131</v>
      </c>
      <c r="B10" s="26">
        <v>4.183670520695202E-2</v>
      </c>
    </row>
    <row r="11" spans="1:2" x14ac:dyDescent="0.25">
      <c r="A11" s="4" t="s">
        <v>66</v>
      </c>
      <c r="B11" s="26">
        <v>3.9338703929054197E-2</v>
      </c>
    </row>
    <row r="12" spans="1:2" x14ac:dyDescent="0.25">
      <c r="A12" s="4" t="s">
        <v>133</v>
      </c>
      <c r="B12" s="26">
        <v>3.9133212821360799E-2</v>
      </c>
    </row>
    <row r="13" spans="1:2" x14ac:dyDescent="0.25">
      <c r="A13" s="4" t="s">
        <v>132</v>
      </c>
      <c r="B13" s="26">
        <v>3.8359410368952865E-2</v>
      </c>
    </row>
    <row r="14" spans="1:2" x14ac:dyDescent="0.25">
      <c r="A14" s="4" t="s">
        <v>67</v>
      </c>
      <c r="B14" s="26">
        <v>3.8137865268470919E-2</v>
      </c>
    </row>
    <row r="15" spans="1:2" x14ac:dyDescent="0.25">
      <c r="A15" s="4" t="s">
        <v>65</v>
      </c>
      <c r="B15" s="26">
        <v>3.6843913449714077E-2</v>
      </c>
    </row>
    <row r="16" spans="1:2" x14ac:dyDescent="0.25">
      <c r="A16" s="4" t="s">
        <v>68</v>
      </c>
      <c r="B16" s="26">
        <v>3.2082299188631203E-2</v>
      </c>
    </row>
    <row r="17" spans="1:2" x14ac:dyDescent="0.25">
      <c r="A17" s="4" t="s">
        <v>70</v>
      </c>
      <c r="B17" s="26">
        <v>2.7201885380913088E-2</v>
      </c>
    </row>
    <row r="18" spans="1:2" x14ac:dyDescent="0.25">
      <c r="A18" s="4" t="s">
        <v>60</v>
      </c>
      <c r="B18" s="26">
        <v>1.9345061310198461E-2</v>
      </c>
    </row>
    <row r="19" spans="1:2" x14ac:dyDescent="0.25">
      <c r="A19" s="4" t="s">
        <v>69</v>
      </c>
      <c r="B19" s="26">
        <v>1.8629053231829288E-2</v>
      </c>
    </row>
    <row r="20" spans="1:2" x14ac:dyDescent="0.25">
      <c r="A20" s="4" t="s">
        <v>74</v>
      </c>
      <c r="B20" s="26">
        <v>1.861299923904074E-2</v>
      </c>
    </row>
    <row r="21" spans="1:2" x14ac:dyDescent="0.25">
      <c r="A21" s="4" t="s">
        <v>72</v>
      </c>
      <c r="B21" s="26">
        <v>9.7993571981287459E-3</v>
      </c>
    </row>
    <row r="22" spans="1:2" x14ac:dyDescent="0.25">
      <c r="A22" s="4" t="s">
        <v>73</v>
      </c>
      <c r="B22" s="26">
        <v>8.8104312423542865E-3</v>
      </c>
    </row>
    <row r="23" spans="1:2" x14ac:dyDescent="0.25">
      <c r="A23" s="4" t="s">
        <v>134</v>
      </c>
      <c r="B23" s="2">
        <v>5.1424149700272204E-2</v>
      </c>
    </row>
    <row r="24" spans="1:2" ht="15.75" thickBot="1" x14ac:dyDescent="0.3">
      <c r="A24" s="3"/>
      <c r="B24" s="8"/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2"/>
  <dimension ref="A1:E28"/>
  <sheetViews>
    <sheetView showGridLines="0" topLeftCell="A16" workbookViewId="0">
      <selection activeCell="B27" sqref="B27:C27"/>
    </sheetView>
  </sheetViews>
  <sheetFormatPr defaultRowHeight="15" x14ac:dyDescent="0.25"/>
  <cols>
    <col min="1" max="1" width="24.42578125" customWidth="1"/>
    <col min="2" max="3" width="24.42578125" bestFit="1" customWidth="1"/>
    <col min="4" max="4" width="15.85546875" customWidth="1"/>
    <col min="5" max="5" width="12.42578125" bestFit="1" customWidth="1"/>
  </cols>
  <sheetData>
    <row r="1" spans="1:5" ht="31.5" customHeight="1" x14ac:dyDescent="0.25">
      <c r="A1" s="115" t="s">
        <v>172</v>
      </c>
      <c r="B1" s="115"/>
      <c r="C1" s="115"/>
      <c r="D1" s="115"/>
    </row>
    <row r="2" spans="1:5" x14ac:dyDescent="0.25">
      <c r="A2" s="1" t="s">
        <v>77</v>
      </c>
      <c r="B2" s="37" t="s">
        <v>138</v>
      </c>
      <c r="C2" s="37" t="s">
        <v>137</v>
      </c>
      <c r="D2" s="6" t="s">
        <v>6</v>
      </c>
    </row>
    <row r="3" spans="1:5" x14ac:dyDescent="0.25">
      <c r="A3" s="4" t="s">
        <v>79</v>
      </c>
      <c r="B3" s="27">
        <v>3208</v>
      </c>
      <c r="C3" s="27">
        <v>2744</v>
      </c>
      <c r="D3" s="2">
        <f t="shared" ref="D3:D27" si="0">C3/B3-1</f>
        <v>-0.14463840399002492</v>
      </c>
    </row>
    <row r="4" spans="1:5" x14ac:dyDescent="0.25">
      <c r="A4" s="4" t="s">
        <v>80</v>
      </c>
      <c r="B4" s="27">
        <v>1273</v>
      </c>
      <c r="C4" s="27">
        <v>1433</v>
      </c>
      <c r="D4" s="2">
        <f t="shared" si="0"/>
        <v>0.12568735271013365</v>
      </c>
    </row>
    <row r="5" spans="1:5" x14ac:dyDescent="0.25">
      <c r="A5" s="4" t="s">
        <v>81</v>
      </c>
      <c r="B5" s="27">
        <v>979</v>
      </c>
      <c r="C5" s="27">
        <v>919</v>
      </c>
      <c r="D5" s="2">
        <f t="shared" si="0"/>
        <v>-6.1287027579162379E-2</v>
      </c>
    </row>
    <row r="6" spans="1:5" x14ac:dyDescent="0.25">
      <c r="A6" s="4" t="s">
        <v>82</v>
      </c>
      <c r="B6" s="27">
        <v>1114</v>
      </c>
      <c r="C6" s="27">
        <v>816</v>
      </c>
      <c r="D6" s="2">
        <f t="shared" si="0"/>
        <v>-0.26750448833034113</v>
      </c>
    </row>
    <row r="7" spans="1:5" x14ac:dyDescent="0.25">
      <c r="A7" s="4" t="s">
        <v>83</v>
      </c>
      <c r="B7" s="27">
        <v>765</v>
      </c>
      <c r="C7" s="27">
        <v>737</v>
      </c>
      <c r="D7" s="2">
        <f t="shared" si="0"/>
        <v>-3.6601307189542465E-2</v>
      </c>
    </row>
    <row r="8" spans="1:5" x14ac:dyDescent="0.25">
      <c r="A8" s="4" t="s">
        <v>84</v>
      </c>
      <c r="B8" s="27">
        <v>512</v>
      </c>
      <c r="C8" s="27">
        <v>637</v>
      </c>
      <c r="D8" s="2">
        <f t="shared" si="0"/>
        <v>0.244140625</v>
      </c>
    </row>
    <row r="9" spans="1:5" x14ac:dyDescent="0.25">
      <c r="A9" s="4" t="s">
        <v>85</v>
      </c>
      <c r="B9" s="27">
        <v>617</v>
      </c>
      <c r="C9" s="27">
        <v>557</v>
      </c>
      <c r="D9" s="2">
        <f t="shared" si="0"/>
        <v>-9.7244732576985404E-2</v>
      </c>
      <c r="E9" s="40" t="s">
        <v>139</v>
      </c>
    </row>
    <row r="10" spans="1:5" x14ac:dyDescent="0.25">
      <c r="A10" s="4" t="s">
        <v>86</v>
      </c>
      <c r="B10" s="27">
        <v>573</v>
      </c>
      <c r="C10" s="27">
        <v>473</v>
      </c>
      <c r="D10" s="2">
        <f t="shared" si="0"/>
        <v>-0.17452006980802792</v>
      </c>
    </row>
    <row r="11" spans="1:5" x14ac:dyDescent="0.25">
      <c r="A11" s="4" t="s">
        <v>87</v>
      </c>
      <c r="B11" s="27">
        <v>396</v>
      </c>
      <c r="C11" s="27">
        <v>432</v>
      </c>
      <c r="D11" s="2">
        <f t="shared" si="0"/>
        <v>9.0909090909090828E-2</v>
      </c>
    </row>
    <row r="12" spans="1:5" x14ac:dyDescent="0.25">
      <c r="A12" s="4" t="s">
        <v>89</v>
      </c>
      <c r="B12" s="27">
        <v>224</v>
      </c>
      <c r="C12" s="27">
        <v>330</v>
      </c>
      <c r="D12" s="2">
        <f t="shared" si="0"/>
        <v>0.47321428571428581</v>
      </c>
    </row>
    <row r="13" spans="1:5" x14ac:dyDescent="0.25">
      <c r="A13" s="4" t="s">
        <v>88</v>
      </c>
      <c r="B13" s="27">
        <v>318</v>
      </c>
      <c r="C13" s="27">
        <v>331</v>
      </c>
      <c r="D13" s="2">
        <f t="shared" si="0"/>
        <v>4.088050314465419E-2</v>
      </c>
    </row>
    <row r="14" spans="1:5" x14ac:dyDescent="0.25">
      <c r="A14" s="4" t="s">
        <v>90</v>
      </c>
      <c r="B14" s="27">
        <v>241</v>
      </c>
      <c r="C14" s="27">
        <v>196</v>
      </c>
      <c r="D14" s="2">
        <f t="shared" si="0"/>
        <v>-0.18672199170124482</v>
      </c>
    </row>
    <row r="15" spans="1:5" x14ac:dyDescent="0.25">
      <c r="A15" s="4" t="s">
        <v>91</v>
      </c>
      <c r="B15" s="27">
        <v>176</v>
      </c>
      <c r="C15" s="27">
        <v>192</v>
      </c>
      <c r="D15" s="2">
        <f t="shared" si="0"/>
        <v>9.0909090909090828E-2</v>
      </c>
    </row>
    <row r="16" spans="1:5" x14ac:dyDescent="0.25">
      <c r="A16" s="4" t="s">
        <v>95</v>
      </c>
      <c r="B16" s="27">
        <v>186</v>
      </c>
      <c r="C16" s="27">
        <v>142</v>
      </c>
      <c r="D16" s="2">
        <f t="shared" si="0"/>
        <v>-0.23655913978494625</v>
      </c>
    </row>
    <row r="17" spans="1:4" x14ac:dyDescent="0.25">
      <c r="A17" s="4" t="s">
        <v>92</v>
      </c>
      <c r="B17" s="27">
        <v>206</v>
      </c>
      <c r="C17" s="27">
        <v>149</v>
      </c>
      <c r="D17" s="2">
        <f t="shared" si="0"/>
        <v>-0.27669902912621358</v>
      </c>
    </row>
    <row r="18" spans="1:4" x14ac:dyDescent="0.25">
      <c r="A18" s="4" t="s">
        <v>93</v>
      </c>
      <c r="B18" s="27">
        <v>107</v>
      </c>
      <c r="C18" s="27">
        <v>124</v>
      </c>
      <c r="D18" s="2">
        <f t="shared" si="0"/>
        <v>0.1588785046728971</v>
      </c>
    </row>
    <row r="19" spans="1:4" x14ac:dyDescent="0.25">
      <c r="A19" s="4" t="s">
        <v>96</v>
      </c>
      <c r="B19" s="27">
        <v>76</v>
      </c>
      <c r="C19" s="27">
        <v>107</v>
      </c>
      <c r="D19" s="2">
        <f t="shared" si="0"/>
        <v>0.40789473684210531</v>
      </c>
    </row>
    <row r="20" spans="1:4" x14ac:dyDescent="0.25">
      <c r="A20" s="4" t="s">
        <v>94</v>
      </c>
      <c r="B20" s="27">
        <v>59</v>
      </c>
      <c r="C20" s="27">
        <v>113</v>
      </c>
      <c r="D20" s="2">
        <f t="shared" si="0"/>
        <v>0.9152542372881356</v>
      </c>
    </row>
    <row r="21" spans="1:4" x14ac:dyDescent="0.25">
      <c r="A21" s="4" t="s">
        <v>97</v>
      </c>
      <c r="B21" s="27">
        <v>78</v>
      </c>
      <c r="C21" s="27">
        <v>103</v>
      </c>
      <c r="D21" s="2">
        <f t="shared" si="0"/>
        <v>0.32051282051282048</v>
      </c>
    </row>
    <row r="22" spans="1:4" x14ac:dyDescent="0.25">
      <c r="A22" s="4" t="s">
        <v>99</v>
      </c>
      <c r="B22" s="27">
        <v>114</v>
      </c>
      <c r="C22" s="27">
        <v>78</v>
      </c>
      <c r="D22" s="2">
        <f t="shared" si="0"/>
        <v>-0.31578947368421051</v>
      </c>
    </row>
    <row r="23" spans="1:4" x14ac:dyDescent="0.25">
      <c r="A23" s="4" t="s">
        <v>98</v>
      </c>
      <c r="B23" s="27">
        <v>97</v>
      </c>
      <c r="C23" s="27">
        <v>78</v>
      </c>
      <c r="D23" s="2">
        <f t="shared" si="0"/>
        <v>-0.19587628865979378</v>
      </c>
    </row>
    <row r="24" spans="1:4" x14ac:dyDescent="0.25">
      <c r="A24" s="4" t="s">
        <v>100</v>
      </c>
      <c r="B24" s="27">
        <v>84</v>
      </c>
      <c r="C24" s="27">
        <v>78</v>
      </c>
      <c r="D24" s="2">
        <f t="shared" si="0"/>
        <v>-7.1428571428571397E-2</v>
      </c>
    </row>
    <row r="25" spans="1:4" x14ac:dyDescent="0.25">
      <c r="A25" s="4" t="s">
        <v>143</v>
      </c>
      <c r="B25" s="27">
        <v>66</v>
      </c>
      <c r="C25" s="27">
        <v>64</v>
      </c>
      <c r="D25" s="2">
        <f t="shared" si="0"/>
        <v>-3.0303030303030276E-2</v>
      </c>
    </row>
    <row r="26" spans="1:4" x14ac:dyDescent="0.25">
      <c r="A26" s="4" t="s">
        <v>101</v>
      </c>
      <c r="B26" s="27">
        <v>56</v>
      </c>
      <c r="C26" s="27">
        <v>62</v>
      </c>
      <c r="D26" s="2">
        <f t="shared" si="0"/>
        <v>0.10714285714285721</v>
      </c>
    </row>
    <row r="27" spans="1:4" x14ac:dyDescent="0.25">
      <c r="A27" s="4" t="s">
        <v>135</v>
      </c>
      <c r="B27" s="27">
        <v>192</v>
      </c>
      <c r="C27" s="27">
        <v>135</v>
      </c>
      <c r="D27" s="2">
        <f t="shared" si="0"/>
        <v>-0.296875</v>
      </c>
    </row>
    <row r="28" spans="1:4" ht="15.75" thickBot="1" x14ac:dyDescent="0.3">
      <c r="A28" s="3" t="s">
        <v>5</v>
      </c>
      <c r="B28" s="28">
        <f>SUM(B3:B27)</f>
        <v>11717</v>
      </c>
      <c r="C28" s="28">
        <f>SUM(C3:C27)</f>
        <v>11030</v>
      </c>
      <c r="D28" s="12">
        <f t="shared" ref="D28" si="1">C28/B28-1</f>
        <v>-5.863275582486982E-2</v>
      </c>
    </row>
  </sheetData>
  <sortState ref="A3:D25">
    <sortCondition descending="1" ref="C3:C25"/>
  </sortState>
  <mergeCells count="1">
    <mergeCell ref="A1:D1"/>
  </mergeCells>
  <pageMargins left="0.7" right="0.7" top="0.75" bottom="0.75" header="0.3" footer="0.3"/>
  <pageSetup paperSize="9" orientation="portrait" r:id="rId1"/>
  <ignoredErrors>
    <ignoredError sqref="B28:C28" formulaRange="1"/>
  </ignoredError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topLeftCell="A13" workbookViewId="0">
      <selection activeCell="C28" sqref="C28"/>
    </sheetView>
  </sheetViews>
  <sheetFormatPr defaultRowHeight="15" x14ac:dyDescent="0.25"/>
  <cols>
    <col min="1" max="1" width="24.42578125" customWidth="1"/>
    <col min="2" max="3" width="24.42578125" bestFit="1" customWidth="1"/>
    <col min="4" max="4" width="15.85546875" customWidth="1"/>
    <col min="5" max="5" width="12.42578125" bestFit="1" customWidth="1"/>
  </cols>
  <sheetData>
    <row r="1" spans="1:5" ht="31.5" customHeight="1" x14ac:dyDescent="0.25">
      <c r="A1" s="115" t="s">
        <v>173</v>
      </c>
      <c r="B1" s="115"/>
      <c r="C1" s="115"/>
      <c r="D1" s="115"/>
    </row>
    <row r="2" spans="1:5" x14ac:dyDescent="0.25">
      <c r="A2" s="1" t="s">
        <v>77</v>
      </c>
      <c r="B2" s="37" t="s">
        <v>138</v>
      </c>
      <c r="C2" s="37" t="s">
        <v>137</v>
      </c>
      <c r="D2" s="6" t="s">
        <v>6</v>
      </c>
    </row>
    <row r="3" spans="1:5" x14ac:dyDescent="0.25">
      <c r="A3" s="4" t="s">
        <v>79</v>
      </c>
      <c r="B3" s="27">
        <f>'Fig 1.22'!B3</f>
        <v>3208</v>
      </c>
      <c r="C3" s="27">
        <f>'Fig 1.22'!C3</f>
        <v>2744</v>
      </c>
      <c r="D3" s="2">
        <f t="shared" ref="D3:D28" si="0">C3/B3-1</f>
        <v>-0.14463840399002492</v>
      </c>
    </row>
    <row r="4" spans="1:5" x14ac:dyDescent="0.25">
      <c r="A4" s="4" t="s">
        <v>80</v>
      </c>
      <c r="B4" s="27">
        <f>'Fig 1.22'!B4</f>
        <v>1273</v>
      </c>
      <c r="C4" s="27">
        <f>'Fig 1.22'!C4</f>
        <v>1433</v>
      </c>
      <c r="D4" s="2">
        <f t="shared" si="0"/>
        <v>0.12568735271013365</v>
      </c>
    </row>
    <row r="5" spans="1:5" x14ac:dyDescent="0.25">
      <c r="A5" s="4" t="s">
        <v>81</v>
      </c>
      <c r="B5" s="27">
        <f>'Fig 1.22'!B5</f>
        <v>979</v>
      </c>
      <c r="C5" s="27">
        <f>'Fig 1.22'!C5</f>
        <v>919</v>
      </c>
      <c r="D5" s="2">
        <f t="shared" si="0"/>
        <v>-6.1287027579162379E-2</v>
      </c>
    </row>
    <row r="6" spans="1:5" x14ac:dyDescent="0.25">
      <c r="A6" s="4" t="s">
        <v>82</v>
      </c>
      <c r="B6" s="27">
        <f>'Fig 1.22'!B6</f>
        <v>1114</v>
      </c>
      <c r="C6" s="27">
        <f>'Fig 1.22'!C6</f>
        <v>816</v>
      </c>
      <c r="D6" s="2">
        <f t="shared" si="0"/>
        <v>-0.26750448833034113</v>
      </c>
    </row>
    <row r="7" spans="1:5" x14ac:dyDescent="0.25">
      <c r="A7" s="4" t="s">
        <v>83</v>
      </c>
      <c r="B7" s="27">
        <f>'Fig 1.22'!B7</f>
        <v>765</v>
      </c>
      <c r="C7" s="27">
        <f>'Fig 1.22'!C7</f>
        <v>737</v>
      </c>
      <c r="D7" s="2">
        <f t="shared" si="0"/>
        <v>-3.6601307189542465E-2</v>
      </c>
    </row>
    <row r="8" spans="1:5" x14ac:dyDescent="0.25">
      <c r="A8" s="4" t="s">
        <v>84</v>
      </c>
      <c r="B8" s="27">
        <f>'Fig 1.22'!B8</f>
        <v>512</v>
      </c>
      <c r="C8" s="27">
        <f>'Fig 1.22'!C8</f>
        <v>637</v>
      </c>
      <c r="D8" s="2">
        <f t="shared" si="0"/>
        <v>0.244140625</v>
      </c>
    </row>
    <row r="9" spans="1:5" x14ac:dyDescent="0.25">
      <c r="A9" s="4" t="s">
        <v>85</v>
      </c>
      <c r="B9" s="27">
        <f>'Fig 1.22'!B9</f>
        <v>617</v>
      </c>
      <c r="C9" s="27">
        <f>'Fig 1.22'!C9</f>
        <v>557</v>
      </c>
      <c r="D9" s="2">
        <f t="shared" si="0"/>
        <v>-9.7244732576985404E-2</v>
      </c>
      <c r="E9" s="40" t="s">
        <v>139</v>
      </c>
    </row>
    <row r="10" spans="1:5" x14ac:dyDescent="0.25">
      <c r="A10" s="4" t="s">
        <v>86</v>
      </c>
      <c r="B10" s="27">
        <f>'Fig 1.22'!B10</f>
        <v>573</v>
      </c>
      <c r="C10" s="27">
        <f>'Fig 1.22'!C10</f>
        <v>473</v>
      </c>
      <c r="D10" s="2">
        <f t="shared" si="0"/>
        <v>-0.17452006980802792</v>
      </c>
    </row>
    <row r="11" spans="1:5" x14ac:dyDescent="0.25">
      <c r="A11" s="4" t="s">
        <v>87</v>
      </c>
      <c r="B11" s="27">
        <f>'Fig 1.22'!B11</f>
        <v>396</v>
      </c>
      <c r="C11" s="27">
        <f>'Fig 1.22'!C11</f>
        <v>432</v>
      </c>
      <c r="D11" s="2">
        <f t="shared" si="0"/>
        <v>9.0909090909090828E-2</v>
      </c>
    </row>
    <row r="12" spans="1:5" x14ac:dyDescent="0.25">
      <c r="A12" s="4" t="s">
        <v>89</v>
      </c>
      <c r="B12" s="27">
        <f>'Fig 1.22'!B12</f>
        <v>224</v>
      </c>
      <c r="C12" s="27">
        <f>'Fig 1.22'!C12</f>
        <v>330</v>
      </c>
      <c r="D12" s="2">
        <f t="shared" si="0"/>
        <v>0.47321428571428581</v>
      </c>
    </row>
    <row r="13" spans="1:5" x14ac:dyDescent="0.25">
      <c r="A13" s="4" t="s">
        <v>88</v>
      </c>
      <c r="B13" s="27">
        <f>'Fig 1.22'!B13</f>
        <v>318</v>
      </c>
      <c r="C13" s="27">
        <f>'Fig 1.22'!C13</f>
        <v>331</v>
      </c>
      <c r="D13" s="2">
        <f t="shared" si="0"/>
        <v>4.088050314465419E-2</v>
      </c>
    </row>
    <row r="14" spans="1:5" x14ac:dyDescent="0.25">
      <c r="A14" s="4" t="s">
        <v>90</v>
      </c>
      <c r="B14" s="27">
        <f>'Fig 1.22'!B14</f>
        <v>241</v>
      </c>
      <c r="C14" s="27">
        <f>'Fig 1.22'!C14</f>
        <v>196</v>
      </c>
      <c r="D14" s="2">
        <f t="shared" si="0"/>
        <v>-0.18672199170124482</v>
      </c>
    </row>
    <row r="15" spans="1:5" x14ac:dyDescent="0.25">
      <c r="A15" s="4" t="s">
        <v>91</v>
      </c>
      <c r="B15" s="27">
        <f>'Fig 1.22'!B15</f>
        <v>176</v>
      </c>
      <c r="C15" s="27">
        <f>'Fig 1.22'!C15</f>
        <v>192</v>
      </c>
      <c r="D15" s="2">
        <f t="shared" si="0"/>
        <v>9.0909090909090828E-2</v>
      </c>
    </row>
    <row r="16" spans="1:5" x14ac:dyDescent="0.25">
      <c r="A16" s="4" t="s">
        <v>95</v>
      </c>
      <c r="B16" s="27">
        <f>'Fig 1.22'!B16</f>
        <v>186</v>
      </c>
      <c r="C16" s="27">
        <f>'Fig 1.22'!C16</f>
        <v>142</v>
      </c>
      <c r="D16" s="2">
        <f t="shared" si="0"/>
        <v>-0.23655913978494625</v>
      </c>
    </row>
    <row r="17" spans="1:4" x14ac:dyDescent="0.25">
      <c r="A17" s="4" t="s">
        <v>92</v>
      </c>
      <c r="B17" s="27">
        <f>'Fig 1.22'!B17</f>
        <v>206</v>
      </c>
      <c r="C17" s="27">
        <f>'Fig 1.22'!C17</f>
        <v>149</v>
      </c>
      <c r="D17" s="2">
        <f t="shared" si="0"/>
        <v>-0.27669902912621358</v>
      </c>
    </row>
    <row r="18" spans="1:4" x14ac:dyDescent="0.25">
      <c r="A18" s="4" t="s">
        <v>93</v>
      </c>
      <c r="B18" s="27">
        <f>'Fig 1.22'!B18</f>
        <v>107</v>
      </c>
      <c r="C18" s="27">
        <f>'Fig 1.22'!C18</f>
        <v>124</v>
      </c>
      <c r="D18" s="2">
        <f t="shared" si="0"/>
        <v>0.1588785046728971</v>
      </c>
    </row>
    <row r="19" spans="1:4" x14ac:dyDescent="0.25">
      <c r="A19" s="4" t="s">
        <v>96</v>
      </c>
      <c r="B19" s="27">
        <f>'Fig 1.22'!B19</f>
        <v>76</v>
      </c>
      <c r="C19" s="27">
        <f>'Fig 1.22'!C19</f>
        <v>107</v>
      </c>
      <c r="D19" s="2">
        <f t="shared" si="0"/>
        <v>0.40789473684210531</v>
      </c>
    </row>
    <row r="20" spans="1:4" x14ac:dyDescent="0.25">
      <c r="A20" s="4" t="s">
        <v>94</v>
      </c>
      <c r="B20" s="27">
        <f>'Fig 1.22'!B20</f>
        <v>59</v>
      </c>
      <c r="C20" s="27">
        <f>'Fig 1.22'!C20</f>
        <v>113</v>
      </c>
      <c r="D20" s="2">
        <f t="shared" si="0"/>
        <v>0.9152542372881356</v>
      </c>
    </row>
    <row r="21" spans="1:4" x14ac:dyDescent="0.25">
      <c r="A21" s="4" t="s">
        <v>97</v>
      </c>
      <c r="B21" s="27">
        <f>'Fig 1.22'!B21</f>
        <v>78</v>
      </c>
      <c r="C21" s="27">
        <f>'Fig 1.22'!C21</f>
        <v>103</v>
      </c>
      <c r="D21" s="2">
        <f t="shared" si="0"/>
        <v>0.32051282051282048</v>
      </c>
    </row>
    <row r="22" spans="1:4" x14ac:dyDescent="0.25">
      <c r="A22" s="4" t="s">
        <v>99</v>
      </c>
      <c r="B22" s="27">
        <f>'Fig 1.22'!B22</f>
        <v>114</v>
      </c>
      <c r="C22" s="27">
        <f>'Fig 1.22'!C22</f>
        <v>78</v>
      </c>
      <c r="D22" s="2">
        <f t="shared" si="0"/>
        <v>-0.31578947368421051</v>
      </c>
    </row>
    <row r="23" spans="1:4" x14ac:dyDescent="0.25">
      <c r="A23" s="4" t="s">
        <v>98</v>
      </c>
      <c r="B23" s="27">
        <f>'Fig 1.22'!B23</f>
        <v>97</v>
      </c>
      <c r="C23" s="27">
        <f>'Fig 1.22'!C23</f>
        <v>78</v>
      </c>
      <c r="D23" s="2">
        <f t="shared" si="0"/>
        <v>-0.19587628865979378</v>
      </c>
    </row>
    <row r="24" spans="1:4" x14ac:dyDescent="0.25">
      <c r="A24" s="4" t="s">
        <v>100</v>
      </c>
      <c r="B24" s="27">
        <f>'Fig 1.22'!B24</f>
        <v>84</v>
      </c>
      <c r="C24" s="27">
        <f>'Fig 1.22'!C24</f>
        <v>78</v>
      </c>
      <c r="D24" s="2">
        <f t="shared" si="0"/>
        <v>-7.1428571428571397E-2</v>
      </c>
    </row>
    <row r="25" spans="1:4" x14ac:dyDescent="0.25">
      <c r="A25" s="4" t="s">
        <v>143</v>
      </c>
      <c r="B25" s="27">
        <f>'Fig 1.22'!B25</f>
        <v>66</v>
      </c>
      <c r="C25" s="27">
        <f>'Fig 1.22'!C25</f>
        <v>64</v>
      </c>
      <c r="D25" s="2">
        <f t="shared" si="0"/>
        <v>-3.0303030303030276E-2</v>
      </c>
    </row>
    <row r="26" spans="1:4" x14ac:dyDescent="0.25">
      <c r="A26" s="4" t="s">
        <v>101</v>
      </c>
      <c r="B26" s="27">
        <f>'Fig 1.22'!B26</f>
        <v>56</v>
      </c>
      <c r="C26" s="27">
        <f>'Fig 1.22'!C26</f>
        <v>62</v>
      </c>
      <c r="D26" s="2">
        <f t="shared" si="0"/>
        <v>0.10714285714285721</v>
      </c>
    </row>
    <row r="27" spans="1:4" x14ac:dyDescent="0.25">
      <c r="A27" s="4" t="s">
        <v>135</v>
      </c>
      <c r="B27" s="27">
        <f>'Fig 1.22'!B27</f>
        <v>192</v>
      </c>
      <c r="C27" s="27">
        <f>'Fig 1.22'!C27</f>
        <v>135</v>
      </c>
      <c r="D27" s="2">
        <f t="shared" si="0"/>
        <v>-0.296875</v>
      </c>
    </row>
    <row r="28" spans="1:4" ht="15.75" thickBot="1" x14ac:dyDescent="0.3">
      <c r="A28" s="3" t="s">
        <v>5</v>
      </c>
      <c r="B28" s="28">
        <f>SUM(B3:B27)</f>
        <v>11717</v>
      </c>
      <c r="C28" s="28">
        <f>SUM(C3:C27)</f>
        <v>11030</v>
      </c>
      <c r="D28" s="12">
        <f t="shared" si="0"/>
        <v>-5.863275582486982E-2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3"/>
  <dimension ref="A1:B28"/>
  <sheetViews>
    <sheetView showGridLines="0" workbookViewId="0">
      <selection activeCell="A2" sqref="A2"/>
    </sheetView>
  </sheetViews>
  <sheetFormatPr defaultRowHeight="15" x14ac:dyDescent="0.25"/>
  <cols>
    <col min="1" max="2" width="37" customWidth="1"/>
  </cols>
  <sheetData>
    <row r="1" spans="1:2" ht="31.5" customHeight="1" x14ac:dyDescent="0.25">
      <c r="A1" s="115" t="s">
        <v>174</v>
      </c>
      <c r="B1" s="115"/>
    </row>
    <row r="2" spans="1:2" x14ac:dyDescent="0.25">
      <c r="A2" s="1" t="s">
        <v>77</v>
      </c>
      <c r="B2" s="6" t="s">
        <v>56</v>
      </c>
    </row>
    <row r="3" spans="1:2" x14ac:dyDescent="0.25">
      <c r="A3" s="4" t="s">
        <v>79</v>
      </c>
      <c r="B3" s="2">
        <f>VLOOKUP($A3,'Fig 1.22'!$A$3:$C$27,3,0)/'Fig 1.22'!$C$28</f>
        <v>0.24877606527651858</v>
      </c>
    </row>
    <row r="4" spans="1:2" x14ac:dyDescent="0.25">
      <c r="A4" s="4" t="s">
        <v>80</v>
      </c>
      <c r="B4" s="2">
        <f>VLOOKUP($A4,'Fig 1.22'!$A$3:$C$27,3,0)/'Fig 1.22'!$C$28</f>
        <v>0.12991840435176791</v>
      </c>
    </row>
    <row r="5" spans="1:2" x14ac:dyDescent="0.25">
      <c r="A5" s="4" t="s">
        <v>81</v>
      </c>
      <c r="B5" s="2">
        <f>VLOOKUP($A5,'Fig 1.22'!$A$3:$C$27,3,0)/'Fig 1.22'!$C$28</f>
        <v>8.3318223028105168E-2</v>
      </c>
    </row>
    <row r="6" spans="1:2" x14ac:dyDescent="0.25">
      <c r="A6" s="4" t="s">
        <v>82</v>
      </c>
      <c r="B6" s="2">
        <f>VLOOKUP($A6,'Fig 1.22'!$A$3:$C$27,3,0)/'Fig 1.22'!$C$28</f>
        <v>7.3980054397098816E-2</v>
      </c>
    </row>
    <row r="7" spans="1:2" x14ac:dyDescent="0.25">
      <c r="A7" s="4" t="s">
        <v>83</v>
      </c>
      <c r="B7" s="2">
        <f>VLOOKUP($A7,'Fig 1.22'!$A$3:$C$27,3,0)/'Fig 1.22'!$C$28</f>
        <v>6.6817769718948317E-2</v>
      </c>
    </row>
    <row r="8" spans="1:2" x14ac:dyDescent="0.25">
      <c r="A8" s="4" t="s">
        <v>84</v>
      </c>
      <c r="B8" s="2">
        <f>VLOOKUP($A8,'Fig 1.22'!$A$3:$C$27,3,0)/'Fig 1.22'!$C$28</f>
        <v>5.7751586582048958E-2</v>
      </c>
    </row>
    <row r="9" spans="1:2" x14ac:dyDescent="0.25">
      <c r="A9" s="4" t="s">
        <v>85</v>
      </c>
      <c r="B9" s="2">
        <f>VLOOKUP($A9,'Fig 1.22'!$A$3:$C$27,3,0)/'Fig 1.22'!$C$28</f>
        <v>5.0498640072529466E-2</v>
      </c>
    </row>
    <row r="10" spans="1:2" x14ac:dyDescent="0.25">
      <c r="A10" s="4" t="s">
        <v>86</v>
      </c>
      <c r="B10" s="2">
        <f>VLOOKUP($A10,'Fig 1.22'!$A$3:$C$27,3,0)/'Fig 1.22'!$C$28</f>
        <v>4.2883046237534E-2</v>
      </c>
    </row>
    <row r="11" spans="1:2" x14ac:dyDescent="0.25">
      <c r="A11" s="4" t="s">
        <v>87</v>
      </c>
      <c r="B11" s="2">
        <f>VLOOKUP($A11,'Fig 1.22'!$A$3:$C$27,3,0)/'Fig 1.22'!$C$28</f>
        <v>3.9165911151405261E-2</v>
      </c>
    </row>
    <row r="12" spans="1:2" x14ac:dyDescent="0.25">
      <c r="A12" s="4" t="s">
        <v>89</v>
      </c>
      <c r="B12" s="2">
        <f>VLOOKUP($A12,'Fig 1.22'!$A$3:$C$27,3,0)/'Fig 1.22'!$C$28</f>
        <v>2.9918404351767906E-2</v>
      </c>
    </row>
    <row r="13" spans="1:2" x14ac:dyDescent="0.25">
      <c r="A13" s="4" t="s">
        <v>88</v>
      </c>
      <c r="B13" s="2">
        <f>VLOOKUP($A13,'Fig 1.22'!$A$3:$C$27,3,0)/'Fig 1.22'!$C$28</f>
        <v>3.0009066183136899E-2</v>
      </c>
    </row>
    <row r="14" spans="1:2" x14ac:dyDescent="0.25">
      <c r="A14" s="4" t="s">
        <v>90</v>
      </c>
      <c r="B14" s="2">
        <f>VLOOKUP($A14,'Fig 1.22'!$A$3:$C$27,3,0)/'Fig 1.22'!$C$28</f>
        <v>1.7769718948322757E-2</v>
      </c>
    </row>
    <row r="15" spans="1:2" x14ac:dyDescent="0.25">
      <c r="A15" s="4" t="s">
        <v>91</v>
      </c>
      <c r="B15" s="2">
        <f>VLOOKUP($A15,'Fig 1.22'!$A$3:$C$27,3,0)/'Fig 1.22'!$C$28</f>
        <v>1.7407071622846781E-2</v>
      </c>
    </row>
    <row r="16" spans="1:2" x14ac:dyDescent="0.25">
      <c r="A16" s="4" t="s">
        <v>95</v>
      </c>
      <c r="B16" s="2">
        <f>VLOOKUP($A16,'Fig 1.22'!$A$3:$C$27,3,0)/'Fig 1.22'!$C$28</f>
        <v>1.2873980054397098E-2</v>
      </c>
    </row>
    <row r="17" spans="1:2" x14ac:dyDescent="0.25">
      <c r="A17" s="4" t="s">
        <v>92</v>
      </c>
      <c r="B17" s="2">
        <f>VLOOKUP($A17,'Fig 1.22'!$A$3:$C$27,3,0)/'Fig 1.22'!$C$28</f>
        <v>1.3508612873980055E-2</v>
      </c>
    </row>
    <row r="18" spans="1:2" x14ac:dyDescent="0.25">
      <c r="A18" s="4" t="s">
        <v>93</v>
      </c>
      <c r="B18" s="2">
        <f>VLOOKUP($A18,'Fig 1.22'!$A$3:$C$27,3,0)/'Fig 1.22'!$C$28</f>
        <v>1.1242067089755213E-2</v>
      </c>
    </row>
    <row r="19" spans="1:2" x14ac:dyDescent="0.25">
      <c r="A19" s="4" t="s">
        <v>96</v>
      </c>
      <c r="B19" s="2">
        <f>VLOOKUP($A19,'Fig 1.22'!$A$3:$C$27,3,0)/'Fig 1.22'!$C$28</f>
        <v>9.7008159564823202E-3</v>
      </c>
    </row>
    <row r="20" spans="1:2" x14ac:dyDescent="0.25">
      <c r="A20" s="4" t="s">
        <v>94</v>
      </c>
      <c r="B20" s="2">
        <f>VLOOKUP($A20,'Fig 1.22'!$A$3:$C$27,3,0)/'Fig 1.22'!$C$28</f>
        <v>1.0244786944696284E-2</v>
      </c>
    </row>
    <row r="21" spans="1:2" x14ac:dyDescent="0.25">
      <c r="A21" s="4" t="s">
        <v>97</v>
      </c>
      <c r="B21" s="2">
        <f>VLOOKUP($A21,'Fig 1.22'!$A$3:$C$27,3,0)/'Fig 1.22'!$C$28</f>
        <v>9.338168631006347E-3</v>
      </c>
    </row>
    <row r="22" spans="1:2" x14ac:dyDescent="0.25">
      <c r="A22" s="4" t="s">
        <v>99</v>
      </c>
      <c r="B22" s="2">
        <f>VLOOKUP($A22,'Fig 1.22'!$A$3:$C$27,3,0)/'Fig 1.22'!$C$28</f>
        <v>7.0716228467815048E-3</v>
      </c>
    </row>
    <row r="23" spans="1:2" x14ac:dyDescent="0.25">
      <c r="A23" s="4" t="s">
        <v>98</v>
      </c>
      <c r="B23" s="2">
        <f>VLOOKUP($A23,'Fig 1.22'!$A$3:$C$27,3,0)/'Fig 1.22'!$C$28</f>
        <v>7.0716228467815048E-3</v>
      </c>
    </row>
    <row r="24" spans="1:2" x14ac:dyDescent="0.25">
      <c r="A24" s="4" t="s">
        <v>100</v>
      </c>
      <c r="B24" s="2">
        <f>VLOOKUP($A24,'Fig 1.22'!$A$3:$C$27,3,0)/'Fig 1.22'!$C$28</f>
        <v>7.0716228467815048E-3</v>
      </c>
    </row>
    <row r="25" spans="1:2" x14ac:dyDescent="0.25">
      <c r="A25" s="4" t="s">
        <v>143</v>
      </c>
      <c r="B25" s="2">
        <f>VLOOKUP($A25,'Fig 1.22'!$A$3:$C$27,3,0)/'Fig 1.22'!$C$28</f>
        <v>5.8023572076155942E-3</v>
      </c>
    </row>
    <row r="26" spans="1:2" x14ac:dyDescent="0.25">
      <c r="A26" s="4" t="s">
        <v>101</v>
      </c>
      <c r="B26" s="2">
        <f>VLOOKUP($A26,'Fig 1.22'!$A$3:$C$27,3,0)/'Fig 1.22'!$C$28</f>
        <v>5.6210335448776067E-3</v>
      </c>
    </row>
    <row r="27" spans="1:2" x14ac:dyDescent="0.25">
      <c r="A27" s="4" t="s">
        <v>135</v>
      </c>
      <c r="B27" s="2">
        <f>VLOOKUP($A27,'Fig 1.22'!$A$3:$C$27,3,0)/'Fig 1.22'!$C$28</f>
        <v>1.2239347234814143E-2</v>
      </c>
    </row>
    <row r="28" spans="1:2" ht="15.75" thickBot="1" x14ac:dyDescent="0.3">
      <c r="A28" s="3" t="s">
        <v>102</v>
      </c>
      <c r="B28" s="29">
        <f>SUM(B3:B27)</f>
        <v>1.0000000000000002</v>
      </c>
    </row>
  </sheetData>
  <sortState ref="A3:B26">
    <sortCondition descending="1" ref="B3:B26"/>
  </sortState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4"/>
  <dimension ref="A1:D28"/>
  <sheetViews>
    <sheetView showGridLines="0" workbookViewId="0">
      <selection activeCell="D2" sqref="D1:D1048576"/>
    </sheetView>
  </sheetViews>
  <sheetFormatPr defaultRowHeight="15" x14ac:dyDescent="0.25"/>
  <cols>
    <col min="1" max="1" width="26.140625" customWidth="1"/>
    <col min="2" max="3" width="24.42578125" bestFit="1" customWidth="1"/>
    <col min="4" max="4" width="10.42578125" customWidth="1"/>
    <col min="5" max="5" width="12.42578125" bestFit="1" customWidth="1"/>
  </cols>
  <sheetData>
    <row r="1" spans="1:4" ht="35.25" customHeight="1" x14ac:dyDescent="0.25">
      <c r="A1" s="115" t="s">
        <v>175</v>
      </c>
      <c r="B1" s="115"/>
      <c r="C1" s="115"/>
      <c r="D1" s="115"/>
    </row>
    <row r="2" spans="1:4" x14ac:dyDescent="0.25">
      <c r="A2" s="1" t="s">
        <v>77</v>
      </c>
      <c r="B2" s="37" t="s">
        <v>138</v>
      </c>
      <c r="C2" s="37" t="s">
        <v>137</v>
      </c>
      <c r="D2" s="6" t="s">
        <v>6</v>
      </c>
    </row>
    <row r="3" spans="1:4" x14ac:dyDescent="0.25">
      <c r="A3" s="4" t="s">
        <v>79</v>
      </c>
      <c r="B3" s="27">
        <v>276184</v>
      </c>
      <c r="C3" s="27">
        <v>326089</v>
      </c>
      <c r="D3" s="2">
        <f t="shared" ref="D3:D28" si="0">C3/B3-1</f>
        <v>0.18069475422182313</v>
      </c>
    </row>
    <row r="4" spans="1:4" x14ac:dyDescent="0.25">
      <c r="A4" s="4" t="s">
        <v>80</v>
      </c>
      <c r="B4" s="27">
        <v>121325</v>
      </c>
      <c r="C4" s="27">
        <v>176445</v>
      </c>
      <c r="D4" s="2">
        <f t="shared" si="0"/>
        <v>0.45431691737069846</v>
      </c>
    </row>
    <row r="5" spans="1:4" x14ac:dyDescent="0.25">
      <c r="A5" s="4" t="s">
        <v>81</v>
      </c>
      <c r="B5" s="27">
        <v>106960</v>
      </c>
      <c r="C5" s="27">
        <v>110143</v>
      </c>
      <c r="D5" s="2">
        <f t="shared" si="0"/>
        <v>2.9758788332086672E-2</v>
      </c>
    </row>
    <row r="6" spans="1:4" x14ac:dyDescent="0.25">
      <c r="A6" s="4" t="s">
        <v>82</v>
      </c>
      <c r="B6" s="27">
        <v>83928</v>
      </c>
      <c r="C6" s="27">
        <v>78368</v>
      </c>
      <c r="D6" s="2">
        <f t="shared" si="0"/>
        <v>-6.624725955580979E-2</v>
      </c>
    </row>
    <row r="7" spans="1:4" x14ac:dyDescent="0.25">
      <c r="A7" s="4" t="s">
        <v>86</v>
      </c>
      <c r="B7" s="27">
        <v>77186</v>
      </c>
      <c r="C7" s="27">
        <v>61873</v>
      </c>
      <c r="D7" s="2">
        <f t="shared" si="0"/>
        <v>-0.19839089990412773</v>
      </c>
    </row>
    <row r="8" spans="1:4" x14ac:dyDescent="0.25">
      <c r="A8" s="4" t="s">
        <v>83</v>
      </c>
      <c r="B8" s="27">
        <v>70350</v>
      </c>
      <c r="C8" s="27">
        <v>75996</v>
      </c>
      <c r="D8" s="2">
        <f t="shared" si="0"/>
        <v>8.0255863539445693E-2</v>
      </c>
    </row>
    <row r="9" spans="1:4" x14ac:dyDescent="0.25">
      <c r="A9" s="4" t="s">
        <v>84</v>
      </c>
      <c r="B9" s="27">
        <v>64674</v>
      </c>
      <c r="C9" s="27">
        <v>80235</v>
      </c>
      <c r="D9" s="2">
        <f t="shared" si="0"/>
        <v>0.24060673531867516</v>
      </c>
    </row>
    <row r="10" spans="1:4" x14ac:dyDescent="0.25">
      <c r="A10" s="4" t="s">
        <v>85</v>
      </c>
      <c r="B10" s="27">
        <v>64693</v>
      </c>
      <c r="C10" s="27">
        <v>60288</v>
      </c>
      <c r="D10" s="2">
        <f t="shared" si="0"/>
        <v>-6.8090828992317554E-2</v>
      </c>
    </row>
    <row r="11" spans="1:4" x14ac:dyDescent="0.25">
      <c r="A11" s="4" t="s">
        <v>87</v>
      </c>
      <c r="B11" s="27">
        <v>43479</v>
      </c>
      <c r="C11" s="27">
        <v>55053</v>
      </c>
      <c r="D11" s="2">
        <f t="shared" si="0"/>
        <v>0.26619747464293098</v>
      </c>
    </row>
    <row r="12" spans="1:4" x14ac:dyDescent="0.25">
      <c r="A12" s="4" t="s">
        <v>88</v>
      </c>
      <c r="B12" s="27">
        <v>44454</v>
      </c>
      <c r="C12" s="27">
        <v>49224</v>
      </c>
      <c r="D12" s="2">
        <f t="shared" si="0"/>
        <v>0.10730193008503175</v>
      </c>
    </row>
    <row r="13" spans="1:4" x14ac:dyDescent="0.25">
      <c r="A13" s="4" t="s">
        <v>89</v>
      </c>
      <c r="B13" s="27">
        <v>34727</v>
      </c>
      <c r="C13" s="27">
        <v>48804</v>
      </c>
      <c r="D13" s="2">
        <f t="shared" si="0"/>
        <v>0.40536182221326356</v>
      </c>
    </row>
    <row r="14" spans="1:4" x14ac:dyDescent="0.25">
      <c r="A14" s="4" t="s">
        <v>92</v>
      </c>
      <c r="B14" s="27">
        <v>29534</v>
      </c>
      <c r="C14" s="27">
        <v>22651</v>
      </c>
      <c r="D14" s="2">
        <f t="shared" si="0"/>
        <v>-0.23305342994514799</v>
      </c>
    </row>
    <row r="15" spans="1:4" x14ac:dyDescent="0.25">
      <c r="A15" s="4" t="s">
        <v>95</v>
      </c>
      <c r="B15" s="27">
        <v>25838</v>
      </c>
      <c r="C15" s="27">
        <v>20221</v>
      </c>
      <c r="D15" s="2">
        <f t="shared" si="0"/>
        <v>-0.2173929870733029</v>
      </c>
    </row>
    <row r="16" spans="1:4" x14ac:dyDescent="0.25">
      <c r="A16" s="4" t="s">
        <v>91</v>
      </c>
      <c r="B16" s="27">
        <v>25992</v>
      </c>
      <c r="C16" s="27">
        <v>29107</v>
      </c>
      <c r="D16" s="2">
        <f t="shared" si="0"/>
        <v>0.11984456755924899</v>
      </c>
    </row>
    <row r="17" spans="1:4" x14ac:dyDescent="0.25">
      <c r="A17" s="4" t="s">
        <v>90</v>
      </c>
      <c r="B17" s="27">
        <v>25700</v>
      </c>
      <c r="C17" s="27">
        <v>27224</v>
      </c>
      <c r="D17" s="2">
        <f t="shared" si="0"/>
        <v>5.9299610894941734E-2</v>
      </c>
    </row>
    <row r="18" spans="1:4" x14ac:dyDescent="0.25">
      <c r="A18" s="4" t="s">
        <v>93</v>
      </c>
      <c r="B18" s="27">
        <v>12864</v>
      </c>
      <c r="C18" s="27">
        <v>16033</v>
      </c>
      <c r="D18" s="2">
        <f t="shared" si="0"/>
        <v>0.24634639303482597</v>
      </c>
    </row>
    <row r="19" spans="1:4" x14ac:dyDescent="0.25">
      <c r="A19" s="4" t="s">
        <v>98</v>
      </c>
      <c r="B19" s="27">
        <v>12183</v>
      </c>
      <c r="C19" s="27">
        <v>10610</v>
      </c>
      <c r="D19" s="2">
        <f t="shared" si="0"/>
        <v>-0.12911433965361574</v>
      </c>
    </row>
    <row r="20" spans="1:4" x14ac:dyDescent="0.25">
      <c r="A20" s="4" t="s">
        <v>97</v>
      </c>
      <c r="B20" s="27">
        <v>11714</v>
      </c>
      <c r="C20" s="27">
        <v>15682</v>
      </c>
      <c r="D20" s="2">
        <f t="shared" si="0"/>
        <v>0.33873996926754302</v>
      </c>
    </row>
    <row r="21" spans="1:4" x14ac:dyDescent="0.25">
      <c r="A21" s="4" t="s">
        <v>100</v>
      </c>
      <c r="B21" s="27">
        <v>10166</v>
      </c>
      <c r="C21" s="27">
        <v>11279</v>
      </c>
      <c r="D21" s="2">
        <f t="shared" si="0"/>
        <v>0.10948258902223107</v>
      </c>
    </row>
    <row r="22" spans="1:4" x14ac:dyDescent="0.25">
      <c r="A22" s="4" t="s">
        <v>101</v>
      </c>
      <c r="B22" s="27">
        <v>9839</v>
      </c>
      <c r="C22" s="27">
        <v>8629</v>
      </c>
      <c r="D22" s="2">
        <f t="shared" si="0"/>
        <v>-0.12297997764000401</v>
      </c>
    </row>
    <row r="23" spans="1:4" x14ac:dyDescent="0.25">
      <c r="A23" s="4" t="s">
        <v>96</v>
      </c>
      <c r="B23" s="27">
        <v>7180</v>
      </c>
      <c r="C23" s="27">
        <v>12921</v>
      </c>
      <c r="D23" s="2">
        <f t="shared" si="0"/>
        <v>0.79958217270194987</v>
      </c>
    </row>
    <row r="24" spans="1:4" x14ac:dyDescent="0.25">
      <c r="A24" s="4" t="s">
        <v>94</v>
      </c>
      <c r="B24" s="27">
        <v>5577</v>
      </c>
      <c r="C24" s="27">
        <v>10521</v>
      </c>
      <c r="D24" s="2">
        <f t="shared" si="0"/>
        <v>0.88649811726734806</v>
      </c>
    </row>
    <row r="25" spans="1:4" x14ac:dyDescent="0.25">
      <c r="A25" s="4" t="s">
        <v>99</v>
      </c>
      <c r="B25" s="27">
        <v>5550</v>
      </c>
      <c r="C25" s="27">
        <v>3885</v>
      </c>
      <c r="D25" s="2">
        <f t="shared" si="0"/>
        <v>-0.30000000000000004</v>
      </c>
    </row>
    <row r="26" spans="1:4" x14ac:dyDescent="0.25">
      <c r="A26" s="4" t="s">
        <v>149</v>
      </c>
      <c r="B26" s="27">
        <v>4971</v>
      </c>
      <c r="C26" s="27">
        <v>0</v>
      </c>
      <c r="D26" s="2"/>
    </row>
    <row r="27" spans="1:4" x14ac:dyDescent="0.25">
      <c r="A27" s="4" t="s">
        <v>135</v>
      </c>
      <c r="B27" s="27">
        <v>16411</v>
      </c>
      <c r="C27" s="27">
        <v>18892</v>
      </c>
      <c r="D27" s="2">
        <f t="shared" si="0"/>
        <v>0.15117908719761131</v>
      </c>
    </row>
    <row r="28" spans="1:4" ht="15.75" thickBot="1" x14ac:dyDescent="0.3">
      <c r="A28" s="3" t="s">
        <v>5</v>
      </c>
      <c r="B28" s="28">
        <f>SUM(B3:B27)</f>
        <v>1191479</v>
      </c>
      <c r="C28" s="28">
        <f>SUM(C3:C27)</f>
        <v>1330173</v>
      </c>
      <c r="D28" s="12">
        <f t="shared" si="0"/>
        <v>0.11640490516408608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topLeftCell="A16" workbookViewId="0">
      <selection activeCell="H45" sqref="H45"/>
    </sheetView>
  </sheetViews>
  <sheetFormatPr defaultRowHeight="15" x14ac:dyDescent="0.25"/>
  <cols>
    <col min="1" max="1" width="26.140625" customWidth="1"/>
    <col min="2" max="3" width="24.42578125" bestFit="1" customWidth="1"/>
    <col min="4" max="4" width="10.42578125" customWidth="1"/>
    <col min="5" max="5" width="12.42578125" bestFit="1" customWidth="1"/>
  </cols>
  <sheetData>
    <row r="1" spans="1:4" ht="35.25" customHeight="1" x14ac:dyDescent="0.25">
      <c r="A1" s="115" t="s">
        <v>176</v>
      </c>
      <c r="B1" s="115"/>
      <c r="C1" s="115"/>
      <c r="D1" s="115"/>
    </row>
    <row r="2" spans="1:4" x14ac:dyDescent="0.25">
      <c r="A2" s="1" t="s">
        <v>77</v>
      </c>
      <c r="B2" s="37" t="s">
        <v>138</v>
      </c>
      <c r="C2" s="37" t="s">
        <v>137</v>
      </c>
      <c r="D2" s="6" t="s">
        <v>6</v>
      </c>
    </row>
    <row r="3" spans="1:4" x14ac:dyDescent="0.25">
      <c r="A3" s="4" t="s">
        <v>79</v>
      </c>
      <c r="B3" s="27">
        <v>276184</v>
      </c>
      <c r="C3" s="27">
        <v>326089</v>
      </c>
      <c r="D3" s="2">
        <f t="shared" ref="D3:D28" si="0">C3/B3-1</f>
        <v>0.18069475422182313</v>
      </c>
    </row>
    <row r="4" spans="1:4" x14ac:dyDescent="0.25">
      <c r="A4" s="4" t="s">
        <v>80</v>
      </c>
      <c r="B4" s="27">
        <v>121325</v>
      </c>
      <c r="C4" s="27">
        <v>176445</v>
      </c>
      <c r="D4" s="2">
        <f t="shared" si="0"/>
        <v>0.45431691737069846</v>
      </c>
    </row>
    <row r="5" spans="1:4" x14ac:dyDescent="0.25">
      <c r="A5" s="4" t="s">
        <v>81</v>
      </c>
      <c r="B5" s="27">
        <v>106960</v>
      </c>
      <c r="C5" s="27">
        <v>110143</v>
      </c>
      <c r="D5" s="2">
        <f t="shared" si="0"/>
        <v>2.9758788332086672E-2</v>
      </c>
    </row>
    <row r="6" spans="1:4" x14ac:dyDescent="0.25">
      <c r="A6" s="4" t="s">
        <v>82</v>
      </c>
      <c r="B6" s="27">
        <v>83928</v>
      </c>
      <c r="C6" s="27">
        <v>78368</v>
      </c>
      <c r="D6" s="2">
        <f t="shared" si="0"/>
        <v>-6.624725955580979E-2</v>
      </c>
    </row>
    <row r="7" spans="1:4" x14ac:dyDescent="0.25">
      <c r="A7" s="4" t="s">
        <v>86</v>
      </c>
      <c r="B7" s="27">
        <v>77186</v>
      </c>
      <c r="C7" s="27">
        <v>61873</v>
      </c>
      <c r="D7" s="2">
        <f t="shared" si="0"/>
        <v>-0.19839089990412773</v>
      </c>
    </row>
    <row r="8" spans="1:4" x14ac:dyDescent="0.25">
      <c r="A8" s="4" t="s">
        <v>83</v>
      </c>
      <c r="B8" s="27">
        <v>70350</v>
      </c>
      <c r="C8" s="27">
        <v>75996</v>
      </c>
      <c r="D8" s="2">
        <f t="shared" si="0"/>
        <v>8.0255863539445693E-2</v>
      </c>
    </row>
    <row r="9" spans="1:4" x14ac:dyDescent="0.25">
      <c r="A9" s="4" t="s">
        <v>84</v>
      </c>
      <c r="B9" s="27">
        <v>64674</v>
      </c>
      <c r="C9" s="27">
        <v>80235</v>
      </c>
      <c r="D9" s="2">
        <f t="shared" si="0"/>
        <v>0.24060673531867516</v>
      </c>
    </row>
    <row r="10" spans="1:4" x14ac:dyDescent="0.25">
      <c r="A10" s="4" t="s">
        <v>85</v>
      </c>
      <c r="B10" s="27">
        <v>64693</v>
      </c>
      <c r="C10" s="27">
        <v>60288</v>
      </c>
      <c r="D10" s="2">
        <f t="shared" si="0"/>
        <v>-6.8090828992317554E-2</v>
      </c>
    </row>
    <row r="11" spans="1:4" x14ac:dyDescent="0.25">
      <c r="A11" s="4" t="s">
        <v>87</v>
      </c>
      <c r="B11" s="27">
        <v>43479</v>
      </c>
      <c r="C11" s="27">
        <v>55053</v>
      </c>
      <c r="D11" s="2">
        <f t="shared" si="0"/>
        <v>0.26619747464293098</v>
      </c>
    </row>
    <row r="12" spans="1:4" x14ac:dyDescent="0.25">
      <c r="A12" s="4" t="s">
        <v>88</v>
      </c>
      <c r="B12" s="27">
        <v>44454</v>
      </c>
      <c r="C12" s="27">
        <v>49224</v>
      </c>
      <c r="D12" s="2">
        <f t="shared" si="0"/>
        <v>0.10730193008503175</v>
      </c>
    </row>
    <row r="13" spans="1:4" x14ac:dyDescent="0.25">
      <c r="A13" s="4" t="s">
        <v>89</v>
      </c>
      <c r="B13" s="27">
        <v>34727</v>
      </c>
      <c r="C13" s="27">
        <v>48804</v>
      </c>
      <c r="D13" s="2">
        <f t="shared" si="0"/>
        <v>0.40536182221326356</v>
      </c>
    </row>
    <row r="14" spans="1:4" x14ac:dyDescent="0.25">
      <c r="A14" s="4" t="s">
        <v>92</v>
      </c>
      <c r="B14" s="27">
        <v>29534</v>
      </c>
      <c r="C14" s="27">
        <v>22651</v>
      </c>
      <c r="D14" s="2">
        <f t="shared" si="0"/>
        <v>-0.23305342994514799</v>
      </c>
    </row>
    <row r="15" spans="1:4" x14ac:dyDescent="0.25">
      <c r="A15" s="4" t="s">
        <v>95</v>
      </c>
      <c r="B15" s="27">
        <v>25838</v>
      </c>
      <c r="C15" s="27">
        <v>20221</v>
      </c>
      <c r="D15" s="2">
        <f t="shared" si="0"/>
        <v>-0.2173929870733029</v>
      </c>
    </row>
    <row r="16" spans="1:4" x14ac:dyDescent="0.25">
      <c r="A16" s="4" t="s">
        <v>91</v>
      </c>
      <c r="B16" s="27">
        <v>25992</v>
      </c>
      <c r="C16" s="27">
        <v>29107</v>
      </c>
      <c r="D16" s="2">
        <f t="shared" si="0"/>
        <v>0.11984456755924899</v>
      </c>
    </row>
    <row r="17" spans="1:4" x14ac:dyDescent="0.25">
      <c r="A17" s="4" t="s">
        <v>90</v>
      </c>
      <c r="B17" s="27">
        <v>25700</v>
      </c>
      <c r="C17" s="27">
        <v>27224</v>
      </c>
      <c r="D17" s="2">
        <f t="shared" si="0"/>
        <v>5.9299610894941734E-2</v>
      </c>
    </row>
    <row r="18" spans="1:4" x14ac:dyDescent="0.25">
      <c r="A18" s="4" t="s">
        <v>93</v>
      </c>
      <c r="B18" s="27">
        <v>12864</v>
      </c>
      <c r="C18" s="27">
        <v>16033</v>
      </c>
      <c r="D18" s="2">
        <f t="shared" si="0"/>
        <v>0.24634639303482597</v>
      </c>
    </row>
    <row r="19" spans="1:4" x14ac:dyDescent="0.25">
      <c r="A19" s="4" t="s">
        <v>98</v>
      </c>
      <c r="B19" s="27">
        <v>12183</v>
      </c>
      <c r="C19" s="27">
        <v>10610</v>
      </c>
      <c r="D19" s="2">
        <f t="shared" si="0"/>
        <v>-0.12911433965361574</v>
      </c>
    </row>
    <row r="20" spans="1:4" x14ac:dyDescent="0.25">
      <c r="A20" s="4" t="s">
        <v>97</v>
      </c>
      <c r="B20" s="27">
        <v>11714</v>
      </c>
      <c r="C20" s="27">
        <v>15682</v>
      </c>
      <c r="D20" s="2">
        <f t="shared" si="0"/>
        <v>0.33873996926754302</v>
      </c>
    </row>
    <row r="21" spans="1:4" x14ac:dyDescent="0.25">
      <c r="A21" s="4" t="s">
        <v>100</v>
      </c>
      <c r="B21" s="27">
        <v>10166</v>
      </c>
      <c r="C21" s="27">
        <v>11279</v>
      </c>
      <c r="D21" s="2">
        <f t="shared" si="0"/>
        <v>0.10948258902223107</v>
      </c>
    </row>
    <row r="22" spans="1:4" x14ac:dyDescent="0.25">
      <c r="A22" s="4" t="s">
        <v>101</v>
      </c>
      <c r="B22" s="27">
        <v>9839</v>
      </c>
      <c r="C22" s="27">
        <v>8629</v>
      </c>
      <c r="D22" s="2">
        <f t="shared" si="0"/>
        <v>-0.12297997764000401</v>
      </c>
    </row>
    <row r="23" spans="1:4" x14ac:dyDescent="0.25">
      <c r="A23" s="4" t="s">
        <v>96</v>
      </c>
      <c r="B23" s="27">
        <v>7180</v>
      </c>
      <c r="C23" s="27">
        <v>12921</v>
      </c>
      <c r="D23" s="2">
        <f t="shared" si="0"/>
        <v>0.79958217270194987</v>
      </c>
    </row>
    <row r="24" spans="1:4" x14ac:dyDescent="0.25">
      <c r="A24" s="4" t="s">
        <v>94</v>
      </c>
      <c r="B24" s="27">
        <v>5577</v>
      </c>
      <c r="C24" s="27">
        <v>10521</v>
      </c>
      <c r="D24" s="2">
        <f t="shared" si="0"/>
        <v>0.88649811726734806</v>
      </c>
    </row>
    <row r="25" spans="1:4" x14ac:dyDescent="0.25">
      <c r="A25" s="4" t="s">
        <v>99</v>
      </c>
      <c r="B25" s="27">
        <v>5550</v>
      </c>
      <c r="C25" s="27">
        <v>3885</v>
      </c>
      <c r="D25" s="2">
        <f t="shared" si="0"/>
        <v>-0.30000000000000004</v>
      </c>
    </row>
    <row r="26" spans="1:4" x14ac:dyDescent="0.25">
      <c r="A26" s="4" t="s">
        <v>149</v>
      </c>
      <c r="B26" s="27">
        <v>4971</v>
      </c>
      <c r="C26" s="27">
        <v>0</v>
      </c>
      <c r="D26" s="2">
        <f t="shared" si="0"/>
        <v>-1</v>
      </c>
    </row>
    <row r="27" spans="1:4" x14ac:dyDescent="0.25">
      <c r="A27" s="4" t="s">
        <v>135</v>
      </c>
      <c r="B27" s="27">
        <v>16411</v>
      </c>
      <c r="C27" s="27">
        <v>18892</v>
      </c>
      <c r="D27" s="2">
        <f t="shared" si="0"/>
        <v>0.15117908719761131</v>
      </c>
    </row>
    <row r="28" spans="1:4" ht="15.75" thickBot="1" x14ac:dyDescent="0.3">
      <c r="A28" s="3" t="s">
        <v>5</v>
      </c>
      <c r="B28" s="28">
        <f>SUM(B3:B27)</f>
        <v>1191479</v>
      </c>
      <c r="C28" s="28">
        <f>SUM(C3:C27)</f>
        <v>1330173</v>
      </c>
      <c r="D28" s="12">
        <f t="shared" si="0"/>
        <v>0.11640490516408608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5"/>
  <dimension ref="A1:B28"/>
  <sheetViews>
    <sheetView showGridLines="0" workbookViewId="0">
      <selection activeCell="A2" sqref="A2"/>
    </sheetView>
  </sheetViews>
  <sheetFormatPr defaultRowHeight="15" x14ac:dyDescent="0.25"/>
  <cols>
    <col min="1" max="1" width="44.7109375" customWidth="1"/>
    <col min="2" max="2" width="37" customWidth="1"/>
  </cols>
  <sheetData>
    <row r="1" spans="1:2" ht="31.5" customHeight="1" x14ac:dyDescent="0.25">
      <c r="A1" s="115" t="s">
        <v>177</v>
      </c>
      <c r="B1" s="115"/>
    </row>
    <row r="2" spans="1:2" x14ac:dyDescent="0.25">
      <c r="A2" s="1" t="s">
        <v>77</v>
      </c>
      <c r="B2" s="6" t="s">
        <v>56</v>
      </c>
    </row>
    <row r="3" spans="1:2" x14ac:dyDescent="0.25">
      <c r="A3" s="4" t="s">
        <v>79</v>
      </c>
      <c r="B3" s="2">
        <f>IFERROR(VLOOKUP($A3,'Fig 1.25'!$A$3:$C$27,3,0)/'Fig 1.25'!$C$28,"")</f>
        <v>0.24514781160044596</v>
      </c>
    </row>
    <row r="4" spans="1:2" x14ac:dyDescent="0.25">
      <c r="A4" s="4" t="s">
        <v>80</v>
      </c>
      <c r="B4" s="2">
        <f>IFERROR(VLOOKUP($A4,'Fig 1.25'!$A$3:$C$27,3,0)/'Fig 1.25'!$C$28,"")</f>
        <v>0.13264815929957982</v>
      </c>
    </row>
    <row r="5" spans="1:2" x14ac:dyDescent="0.25">
      <c r="A5" s="4" t="s">
        <v>81</v>
      </c>
      <c r="B5" s="2">
        <f>IFERROR(VLOOKUP($A5,'Fig 1.25'!$A$3:$C$27,3,0)/'Fig 1.25'!$C$28,"")</f>
        <v>8.2803515031503419E-2</v>
      </c>
    </row>
    <row r="6" spans="1:2" x14ac:dyDescent="0.25">
      <c r="A6" s="4" t="s">
        <v>82</v>
      </c>
      <c r="B6" s="2">
        <f>IFERROR(VLOOKUP($A6,'Fig 1.25'!$A$3:$C$27,3,0)/'Fig 1.25'!$C$28,"")</f>
        <v>5.891564480710404E-2</v>
      </c>
    </row>
    <row r="7" spans="1:2" x14ac:dyDescent="0.25">
      <c r="A7" s="4" t="s">
        <v>86</v>
      </c>
      <c r="B7" s="2">
        <f>IFERROR(VLOOKUP($A7,'Fig 1.25'!$A$3:$C$27,3,0)/'Fig 1.25'!$C$28,"")</f>
        <v>4.651500218392645E-2</v>
      </c>
    </row>
    <row r="8" spans="1:2" x14ac:dyDescent="0.25">
      <c r="A8" s="4" t="s">
        <v>83</v>
      </c>
      <c r="B8" s="2">
        <f>IFERROR(VLOOKUP($A8,'Fig 1.25'!$A$3:$C$27,3,0)/'Fig 1.25'!$C$28,"")</f>
        <v>5.7132418114034793E-2</v>
      </c>
    </row>
    <row r="9" spans="1:2" x14ac:dyDescent="0.25">
      <c r="A9" s="4" t="s">
        <v>84</v>
      </c>
      <c r="B9" s="2">
        <f>IFERROR(VLOOKUP($A9,'Fig 1.25'!$A$3:$C$27,3,0)/'Fig 1.25'!$C$28,"")</f>
        <v>6.031922163508055E-2</v>
      </c>
    </row>
    <row r="10" spans="1:2" x14ac:dyDescent="0.25">
      <c r="A10" s="4" t="s">
        <v>85</v>
      </c>
      <c r="B10" s="2">
        <f>IFERROR(VLOOKUP($A10,'Fig 1.25'!$A$3:$C$27,3,0)/'Fig 1.25'!$C$28,"")</f>
        <v>4.5323427854873012E-2</v>
      </c>
    </row>
    <row r="11" spans="1:2" x14ac:dyDescent="0.25">
      <c r="A11" s="4" t="s">
        <v>87</v>
      </c>
      <c r="B11" s="2">
        <f>IFERROR(VLOOKUP($A11,'Fig 1.25'!$A$3:$C$27,3,0)/'Fig 1.25'!$C$28,"")</f>
        <v>4.138784955039683E-2</v>
      </c>
    </row>
    <row r="12" spans="1:2" x14ac:dyDescent="0.25">
      <c r="A12" s="4" t="s">
        <v>88</v>
      </c>
      <c r="B12" s="2">
        <f>IFERROR(VLOOKUP($A12,'Fig 1.25'!$A$3:$C$27,3,0)/'Fig 1.25'!$C$28,"")</f>
        <v>3.7005712790742259E-2</v>
      </c>
    </row>
    <row r="13" spans="1:2" x14ac:dyDescent="0.25">
      <c r="A13" s="4" t="s">
        <v>89</v>
      </c>
      <c r="B13" s="2">
        <f>IFERROR(VLOOKUP($A13,'Fig 1.25'!$A$3:$C$27,3,0)/'Fig 1.25'!$C$28,"")</f>
        <v>3.668996438809087E-2</v>
      </c>
    </row>
    <row r="14" spans="1:2" x14ac:dyDescent="0.25">
      <c r="A14" s="4" t="s">
        <v>92</v>
      </c>
      <c r="B14" s="2">
        <f>IFERROR(VLOOKUP($A14,'Fig 1.25'!$A$3:$C$27,3,0)/'Fig 1.25'!$C$28,"")</f>
        <v>1.7028612067753593E-2</v>
      </c>
    </row>
    <row r="15" spans="1:2" x14ac:dyDescent="0.25">
      <c r="A15" s="4" t="s">
        <v>95</v>
      </c>
      <c r="B15" s="2">
        <f>IFERROR(VLOOKUP($A15,'Fig 1.25'!$A$3:$C$27,3,0)/'Fig 1.25'!$C$28,"")</f>
        <v>1.5201782023842012E-2</v>
      </c>
    </row>
    <row r="16" spans="1:2" x14ac:dyDescent="0.25">
      <c r="A16" s="4" t="s">
        <v>91</v>
      </c>
      <c r="B16" s="2">
        <f>IFERROR(VLOOKUP($A16,'Fig 1.25'!$A$3:$C$27,3,0)/'Fig 1.25'!$C$28,"")</f>
        <v>2.1882116085652017E-2</v>
      </c>
    </row>
    <row r="17" spans="1:2" x14ac:dyDescent="0.25">
      <c r="A17" s="4" t="s">
        <v>90</v>
      </c>
      <c r="B17" s="2">
        <f>IFERROR(VLOOKUP($A17,'Fig 1.25'!$A$3:$C$27,3,0)/'Fig 1.25'!$C$28,"")</f>
        <v>2.0466510747098311E-2</v>
      </c>
    </row>
    <row r="18" spans="1:2" x14ac:dyDescent="0.25">
      <c r="A18" s="4" t="s">
        <v>93</v>
      </c>
      <c r="B18" s="2">
        <f>IFERROR(VLOOKUP($A18,'Fig 1.25'!$A$3:$C$27,3,0)/'Fig 1.25'!$C$28,"")</f>
        <v>1.2053319380261064E-2</v>
      </c>
    </row>
    <row r="19" spans="1:2" x14ac:dyDescent="0.25">
      <c r="A19" s="4" t="s">
        <v>98</v>
      </c>
      <c r="B19" s="2">
        <f>IFERROR(VLOOKUP($A19,'Fig 1.25'!$A$3:$C$27,3,0)/'Fig 1.25'!$C$28,"")</f>
        <v>7.9764060765028302E-3</v>
      </c>
    </row>
    <row r="20" spans="1:2" x14ac:dyDescent="0.25">
      <c r="A20" s="4" t="s">
        <v>97</v>
      </c>
      <c r="B20" s="2">
        <f>IFERROR(VLOOKUP($A20,'Fig 1.25'!$A$3:$C$27,3,0)/'Fig 1.25'!$C$28,"")</f>
        <v>1.1789443929473835E-2</v>
      </c>
    </row>
    <row r="21" spans="1:2" x14ac:dyDescent="0.25">
      <c r="A21" s="4" t="s">
        <v>100</v>
      </c>
      <c r="B21" s="2">
        <f>IFERROR(VLOOKUP($A21,'Fig 1.25'!$A$3:$C$27,3,0)/'Fig 1.25'!$C$28,"")</f>
        <v>8.4793481750118221E-3</v>
      </c>
    </row>
    <row r="22" spans="1:2" x14ac:dyDescent="0.25">
      <c r="A22" s="4" t="s">
        <v>101</v>
      </c>
      <c r="B22" s="2">
        <f>IFERROR(VLOOKUP($A22,'Fig 1.25'!$A$3:$C$27,3,0)/'Fig 1.25'!$C$28,"")</f>
        <v>6.4871261106638012E-3</v>
      </c>
    </row>
    <row r="23" spans="1:2" x14ac:dyDescent="0.25">
      <c r="A23" s="4" t="s">
        <v>96</v>
      </c>
      <c r="B23" s="2">
        <f>IFERROR(VLOOKUP($A23,'Fig 1.25'!$A$3:$C$27,3,0)/'Fig 1.25'!$C$28,"")</f>
        <v>9.71377407299652E-3</v>
      </c>
    </row>
    <row r="24" spans="1:2" x14ac:dyDescent="0.25">
      <c r="A24" s="4" t="s">
        <v>94</v>
      </c>
      <c r="B24" s="2">
        <f>IFERROR(VLOOKUP($A24,'Fig 1.25'!$A$3:$C$27,3,0)/'Fig 1.25'!$C$28,"")</f>
        <v>7.9094974864171805E-3</v>
      </c>
    </row>
    <row r="25" spans="1:2" x14ac:dyDescent="0.25">
      <c r="A25" s="4" t="s">
        <v>99</v>
      </c>
      <c r="B25" s="2">
        <f>IFERROR(VLOOKUP($A25,'Fig 1.25'!$A$3:$C$27,3,0)/'Fig 1.25'!$C$28,"")</f>
        <v>2.9206727245253061E-3</v>
      </c>
    </row>
    <row r="26" spans="1:2" x14ac:dyDescent="0.25">
      <c r="A26" s="4" t="s">
        <v>149</v>
      </c>
      <c r="B26" s="2">
        <f>IFERROR(VLOOKUP($A26,'Fig 1.25'!$A$3:$C$27,3,0)/'Fig 1.25'!$C$28,"")</f>
        <v>0</v>
      </c>
    </row>
    <row r="27" spans="1:2" x14ac:dyDescent="0.25">
      <c r="A27" s="4" t="s">
        <v>135</v>
      </c>
      <c r="B27" s="2">
        <f>IFERROR(VLOOKUP($A27,'Fig 1.25'!$A$3:$C$27,3,0)/'Fig 1.25'!$C$28,"")</f>
        <v>1.4202663864023702E-2</v>
      </c>
    </row>
    <row r="28" spans="1:2" ht="15.75" thickBot="1" x14ac:dyDescent="0.3">
      <c r="A28" s="3" t="s">
        <v>102</v>
      </c>
      <c r="B28" s="29">
        <f>SUM(B3:B27)</f>
        <v>1.0000000000000002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8"/>
  <dimension ref="A1:D27"/>
  <sheetViews>
    <sheetView showGridLines="0" workbookViewId="0">
      <selection activeCell="C8" sqref="C8"/>
    </sheetView>
  </sheetViews>
  <sheetFormatPr defaultRowHeight="15" x14ac:dyDescent="0.25"/>
  <cols>
    <col min="1" max="1" width="24.5703125" customWidth="1"/>
    <col min="2" max="2" width="19.85546875" customWidth="1"/>
    <col min="3" max="3" width="14.42578125" customWidth="1"/>
  </cols>
  <sheetData>
    <row r="1" spans="1:4" ht="33" customHeight="1" x14ac:dyDescent="0.25">
      <c r="A1" s="114" t="s">
        <v>178</v>
      </c>
      <c r="B1" s="114"/>
      <c r="C1" s="114"/>
      <c r="D1" s="114"/>
    </row>
    <row r="2" spans="1:4" x14ac:dyDescent="0.25">
      <c r="A2" s="1" t="s">
        <v>77</v>
      </c>
      <c r="B2" s="33" t="s">
        <v>105</v>
      </c>
      <c r="C2" s="33" t="s">
        <v>106</v>
      </c>
      <c r="D2" s="6" t="s">
        <v>6</v>
      </c>
    </row>
    <row r="3" spans="1:4" x14ac:dyDescent="0.25">
      <c r="A3" s="4" t="s">
        <v>79</v>
      </c>
      <c r="B3" s="2">
        <v>0.57968631115020841</v>
      </c>
      <c r="C3" s="2">
        <v>0.76098602472501209</v>
      </c>
      <c r="D3" s="31">
        <f>IFERROR(C3/B3-1,"")</f>
        <v>0.31275486429043053</v>
      </c>
    </row>
    <row r="4" spans="1:4" x14ac:dyDescent="0.25">
      <c r="A4" s="4" t="s">
        <v>80</v>
      </c>
      <c r="B4" s="2">
        <v>0.62575144513586511</v>
      </c>
      <c r="C4" s="2">
        <v>0.76892547381638199</v>
      </c>
      <c r="D4" s="31">
        <f t="shared" ref="D4:D26" si="0">IFERROR(C4/B4-1,"")</f>
        <v>0.22880335282235031</v>
      </c>
    </row>
    <row r="5" spans="1:4" x14ac:dyDescent="0.25">
      <c r="A5" s="4" t="s">
        <v>81</v>
      </c>
      <c r="B5" s="2">
        <v>0.72904611850973433</v>
      </c>
      <c r="C5" s="2">
        <v>0.78317328750343951</v>
      </c>
      <c r="D5" s="31">
        <f t="shared" si="0"/>
        <v>7.4243820273466543E-2</v>
      </c>
    </row>
    <row r="6" spans="1:4" x14ac:dyDescent="0.25">
      <c r="A6" s="4" t="s">
        <v>82</v>
      </c>
      <c r="B6" s="2">
        <v>0.59643898982152477</v>
      </c>
      <c r="C6" s="2">
        <v>0.81733878782562219</v>
      </c>
      <c r="D6" s="31">
        <f t="shared" si="0"/>
        <v>0.37036444929631163</v>
      </c>
    </row>
    <row r="7" spans="1:4" x14ac:dyDescent="0.25">
      <c r="A7" s="4" t="s">
        <v>84</v>
      </c>
      <c r="B7" s="2">
        <v>0.80020281912711488</v>
      </c>
      <c r="C7" s="2">
        <v>0.83145504532011838</v>
      </c>
      <c r="D7" s="31">
        <f t="shared" si="0"/>
        <v>3.9055381268331857E-2</v>
      </c>
    </row>
    <row r="8" spans="1:4" x14ac:dyDescent="0.25">
      <c r="A8" s="4" t="s">
        <v>83</v>
      </c>
      <c r="B8" s="2">
        <v>0.6431234960772968</v>
      </c>
      <c r="C8" s="2">
        <v>0.73807725545900182</v>
      </c>
      <c r="D8" s="31">
        <f t="shared" si="0"/>
        <v>0.1476446747177973</v>
      </c>
    </row>
    <row r="9" spans="1:4" x14ac:dyDescent="0.25">
      <c r="A9" s="4" t="s">
        <v>86</v>
      </c>
      <c r="B9" s="2">
        <v>0.82346247210914059</v>
      </c>
      <c r="C9" s="2">
        <v>0.77670271776297461</v>
      </c>
      <c r="D9" s="31">
        <f t="shared" si="0"/>
        <v>-5.6784317354985014E-2</v>
      </c>
    </row>
    <row r="10" spans="1:4" x14ac:dyDescent="0.25">
      <c r="A10" s="4" t="s">
        <v>85</v>
      </c>
      <c r="B10" s="2">
        <v>0.70650340191719485</v>
      </c>
      <c r="C10" s="2">
        <v>0.74902280390981935</v>
      </c>
      <c r="D10" s="31">
        <f t="shared" si="0"/>
        <v>6.0182869434516784E-2</v>
      </c>
    </row>
    <row r="11" spans="1:4" x14ac:dyDescent="0.25">
      <c r="A11" s="4" t="s">
        <v>87</v>
      </c>
      <c r="B11" s="2">
        <v>0.7682654752381749</v>
      </c>
      <c r="C11" s="2">
        <v>0.83024347984013458</v>
      </c>
      <c r="D11" s="31">
        <f t="shared" si="0"/>
        <v>8.0672640642540205E-2</v>
      </c>
    </row>
    <row r="12" spans="1:4" x14ac:dyDescent="0.25">
      <c r="A12" s="4" t="s">
        <v>89</v>
      </c>
      <c r="B12" s="2">
        <v>0.91689856366501565</v>
      </c>
      <c r="C12" s="2">
        <v>0.81861470505309986</v>
      </c>
      <c r="D12" s="31">
        <f t="shared" si="0"/>
        <v>-0.10719163766497442</v>
      </c>
    </row>
    <row r="13" spans="1:4" x14ac:dyDescent="0.25">
      <c r="A13" s="4" t="s">
        <v>88</v>
      </c>
      <c r="B13" s="2">
        <v>0.89554884004628554</v>
      </c>
      <c r="C13" s="2">
        <v>0.89416354436247059</v>
      </c>
      <c r="D13" s="31">
        <f t="shared" si="0"/>
        <v>-1.5468678221316479E-3</v>
      </c>
    </row>
    <row r="14" spans="1:4" x14ac:dyDescent="0.25">
      <c r="A14" s="4" t="s">
        <v>91</v>
      </c>
      <c r="B14" s="2">
        <v>0.85436126825417713</v>
      </c>
      <c r="C14" s="2">
        <v>0.79624604251469921</v>
      </c>
      <c r="D14" s="31">
        <f t="shared" si="0"/>
        <v>-6.8021840290386715E-2</v>
      </c>
    </row>
    <row r="15" spans="1:4" x14ac:dyDescent="0.25">
      <c r="A15" s="4" t="s">
        <v>90</v>
      </c>
      <c r="B15" s="2">
        <v>0.68255849411844705</v>
      </c>
      <c r="C15" s="2">
        <v>0.80458677086838182</v>
      </c>
      <c r="D15" s="31">
        <f t="shared" si="0"/>
        <v>0.17878068737176789</v>
      </c>
    </row>
    <row r="16" spans="1:4" x14ac:dyDescent="0.25">
      <c r="A16" s="4" t="s">
        <v>92</v>
      </c>
      <c r="B16" s="2">
        <v>0.84107355666073957</v>
      </c>
      <c r="C16" s="2">
        <v>0.78723838113447409</v>
      </c>
      <c r="D16" s="31">
        <f t="shared" si="0"/>
        <v>-6.4007690052703348E-2</v>
      </c>
    </row>
    <row r="17" spans="1:4" x14ac:dyDescent="0.25">
      <c r="A17" s="4" t="s">
        <v>95</v>
      </c>
      <c r="B17" s="2">
        <v>0.82389205608750615</v>
      </c>
      <c r="C17" s="2">
        <v>0.81708094327597192</v>
      </c>
      <c r="D17" s="31">
        <f t="shared" si="0"/>
        <v>-8.2669965819052171E-3</v>
      </c>
    </row>
    <row r="18" spans="1:4" x14ac:dyDescent="0.25">
      <c r="A18" s="4" t="s">
        <v>93</v>
      </c>
      <c r="B18" s="2">
        <v>0.73040993515770969</v>
      </c>
      <c r="C18" s="2">
        <v>0.72678455698546429</v>
      </c>
      <c r="D18" s="31">
        <f t="shared" si="0"/>
        <v>-4.9634841994072865E-3</v>
      </c>
    </row>
    <row r="19" spans="1:4" x14ac:dyDescent="0.25">
      <c r="A19" s="4" t="s">
        <v>97</v>
      </c>
      <c r="B19" s="2">
        <v>0.91600587371512476</v>
      </c>
      <c r="C19" s="2">
        <v>0.80665961945031717</v>
      </c>
      <c r="D19" s="31">
        <f t="shared" si="0"/>
        <v>-0.11937287456610124</v>
      </c>
    </row>
    <row r="20" spans="1:4" x14ac:dyDescent="0.25">
      <c r="A20" s="4" t="s">
        <v>96</v>
      </c>
      <c r="B20" s="2">
        <v>0.69964664310954061</v>
      </c>
      <c r="C20" s="2">
        <v>0.84460260972716483</v>
      </c>
      <c r="D20" s="31">
        <f t="shared" si="0"/>
        <v>0.20718453814539228</v>
      </c>
    </row>
    <row r="21" spans="1:4" x14ac:dyDescent="0.25">
      <c r="A21" s="4" t="s">
        <v>100</v>
      </c>
      <c r="B21" s="2">
        <v>0.75361730899256252</v>
      </c>
      <c r="C21" s="2">
        <v>0.81846153846153846</v>
      </c>
      <c r="D21" s="31">
        <f t="shared" si="0"/>
        <v>8.6043975762260416E-2</v>
      </c>
    </row>
    <row r="22" spans="1:4" x14ac:dyDescent="0.25">
      <c r="A22" s="4" t="s">
        <v>98</v>
      </c>
      <c r="B22" s="2">
        <v>0.78680926916221039</v>
      </c>
      <c r="C22" s="2">
        <v>0.75633137787952498</v>
      </c>
      <c r="D22" s="31">
        <f t="shared" si="0"/>
        <v>-3.8736060284518592E-2</v>
      </c>
    </row>
    <row r="23" spans="1:4" x14ac:dyDescent="0.25">
      <c r="A23" s="4" t="s">
        <v>94</v>
      </c>
      <c r="B23" s="2">
        <v>0.87183100862388641</v>
      </c>
      <c r="C23" s="2">
        <v>0.8181825343693041</v>
      </c>
      <c r="D23" s="31">
        <f t="shared" si="0"/>
        <v>-6.1535405054314429E-2</v>
      </c>
    </row>
    <row r="24" spans="1:4" x14ac:dyDescent="0.25">
      <c r="A24" s="4" t="s">
        <v>101</v>
      </c>
      <c r="B24" s="2">
        <v>0.88194878201124294</v>
      </c>
      <c r="C24" s="2">
        <v>0.76272427682167709</v>
      </c>
      <c r="D24" s="31">
        <f t="shared" si="0"/>
        <v>-0.13518302606833921</v>
      </c>
    </row>
    <row r="25" spans="1:4" x14ac:dyDescent="0.25">
      <c r="A25" s="4" t="s">
        <v>144</v>
      </c>
      <c r="B25" s="2" t="s">
        <v>139</v>
      </c>
      <c r="C25" s="2">
        <v>0.846045197740113</v>
      </c>
      <c r="D25" s="31" t="str">
        <f t="shared" si="0"/>
        <v/>
      </c>
    </row>
    <row r="26" spans="1:4" x14ac:dyDescent="0.25">
      <c r="A26" s="4" t="s">
        <v>99</v>
      </c>
      <c r="B26" s="2">
        <v>0.76709183673469383</v>
      </c>
      <c r="C26" s="2">
        <v>0.75974512743628186</v>
      </c>
      <c r="D26" s="31">
        <f t="shared" si="0"/>
        <v>-9.5773529929414902E-3</v>
      </c>
    </row>
    <row r="27" spans="1:4" ht="15.75" thickBot="1" x14ac:dyDescent="0.3">
      <c r="A27" s="3" t="str">
        <f>'[1]Fig 1.26'!G32</f>
        <v>Total</v>
      </c>
      <c r="B27" s="12">
        <v>0.74251631930091289</v>
      </c>
      <c r="C27" s="12">
        <v>0.81110591288076539</v>
      </c>
      <c r="D27" s="12">
        <f t="shared" ref="D27" si="1">C27/B27-1</f>
        <v>9.2374526723439931E-2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9"/>
  <dimension ref="A1:D27"/>
  <sheetViews>
    <sheetView showGridLines="0" workbookViewId="0">
      <selection activeCell="A2" sqref="A2"/>
    </sheetView>
  </sheetViews>
  <sheetFormatPr defaultRowHeight="15" x14ac:dyDescent="0.25"/>
  <cols>
    <col min="1" max="1" width="36.5703125" customWidth="1"/>
    <col min="2" max="2" width="26.140625" customWidth="1"/>
  </cols>
  <sheetData>
    <row r="1" spans="1:4" ht="32.25" customHeight="1" x14ac:dyDescent="0.25">
      <c r="A1" s="114" t="s">
        <v>179</v>
      </c>
      <c r="B1" s="114"/>
      <c r="C1" s="114"/>
      <c r="D1" s="114"/>
    </row>
    <row r="2" spans="1:4" x14ac:dyDescent="0.25">
      <c r="A2" s="1" t="s">
        <v>77</v>
      </c>
      <c r="B2" s="6">
        <v>2015</v>
      </c>
      <c r="C2" s="6">
        <v>2016</v>
      </c>
      <c r="D2" s="6" t="s">
        <v>6</v>
      </c>
    </row>
    <row r="3" spans="1:4" x14ac:dyDescent="0.25">
      <c r="A3" s="4" t="str">
        <f>'Fig 1.28'!A3</f>
        <v>São Paulo - Congonhas</v>
      </c>
      <c r="B3" s="2">
        <f>'Fig 1.28'!B3</f>
        <v>0.57968631115020841</v>
      </c>
      <c r="C3" s="2">
        <f>'Fig 1.28'!C3</f>
        <v>0.76098602472501209</v>
      </c>
      <c r="D3" s="31">
        <f>IFERROR('Fig 1.28'!D3,"")</f>
        <v>0.31275486429043053</v>
      </c>
    </row>
    <row r="4" spans="1:4" x14ac:dyDescent="0.25">
      <c r="A4" s="4" t="str">
        <f>'Fig 1.28'!A4</f>
        <v>São Paulo - Guarulhos</v>
      </c>
      <c r="B4" s="2">
        <f>'Fig 1.28'!B4</f>
        <v>0.62575144513586511</v>
      </c>
      <c r="C4" s="2">
        <f>'Fig 1.28'!C4</f>
        <v>0.76892547381638199</v>
      </c>
      <c r="D4" s="31">
        <f>IFERROR('Fig 1.28'!D4,"")</f>
        <v>0.22880335282235031</v>
      </c>
    </row>
    <row r="5" spans="1:4" x14ac:dyDescent="0.25">
      <c r="A5" s="4" t="str">
        <f>'Fig 1.28'!A5</f>
        <v>Brasília</v>
      </c>
      <c r="B5" s="2">
        <f>'Fig 1.28'!B5</f>
        <v>0.72904611850973433</v>
      </c>
      <c r="C5" s="2">
        <f>'Fig 1.28'!C5</f>
        <v>0.78317328750343951</v>
      </c>
      <c r="D5" s="31">
        <f>IFERROR('Fig 1.28'!D5,"")</f>
        <v>7.4243820273466543E-2</v>
      </c>
    </row>
    <row r="6" spans="1:4" x14ac:dyDescent="0.25">
      <c r="A6" s="4" t="str">
        <f>'Fig 1.28'!A6</f>
        <v>Campinas</v>
      </c>
      <c r="B6" s="2">
        <f>'Fig 1.28'!B6</f>
        <v>0.59643898982152477</v>
      </c>
      <c r="C6" s="2">
        <f>'Fig 1.28'!C6</f>
        <v>0.81733878782562219</v>
      </c>
      <c r="D6" s="31">
        <f>IFERROR('Fig 1.28'!D6,"")</f>
        <v>0.37036444929631163</v>
      </c>
    </row>
    <row r="7" spans="1:4" x14ac:dyDescent="0.25">
      <c r="A7" s="4" t="str">
        <f>'Fig 1.28'!A7</f>
        <v>Porto Alegre</v>
      </c>
      <c r="B7" s="2">
        <f>'Fig 1.28'!B7</f>
        <v>0.80020281912711488</v>
      </c>
      <c r="C7" s="2">
        <f>'Fig 1.28'!C7</f>
        <v>0.83145504532011838</v>
      </c>
      <c r="D7" s="31">
        <f>IFERROR('Fig 1.28'!D7,"")</f>
        <v>3.9055381268331857E-2</v>
      </c>
    </row>
    <row r="8" spans="1:4" x14ac:dyDescent="0.25">
      <c r="A8" s="4" t="str">
        <f>'Fig 1.28'!A8</f>
        <v>Belo Horizonte - Confins</v>
      </c>
      <c r="B8" s="2">
        <f>'Fig 1.28'!B8</f>
        <v>0.6431234960772968</v>
      </c>
      <c r="C8" s="2">
        <f>'Fig 1.28'!C8</f>
        <v>0.73807725545900182</v>
      </c>
      <c r="D8" s="31">
        <f>IFERROR('Fig 1.28'!D8,"")</f>
        <v>0.1476446747177973</v>
      </c>
    </row>
    <row r="9" spans="1:4" x14ac:dyDescent="0.25">
      <c r="A9" s="4" t="str">
        <f>'Fig 1.28'!A9</f>
        <v>Salvador</v>
      </c>
      <c r="B9" s="2">
        <f>'Fig 1.28'!B9</f>
        <v>0.82346247210914059</v>
      </c>
      <c r="C9" s="2">
        <f>'Fig 1.28'!C9</f>
        <v>0.77670271776297461</v>
      </c>
      <c r="D9" s="31">
        <f>IFERROR('Fig 1.28'!D9,"")</f>
        <v>-5.6784317354985014E-2</v>
      </c>
    </row>
    <row r="10" spans="1:4" x14ac:dyDescent="0.25">
      <c r="A10" s="4" t="str">
        <f>'Fig 1.28'!A10</f>
        <v>Vitória</v>
      </c>
      <c r="B10" s="2">
        <f>'Fig 1.28'!B10</f>
        <v>0.70650340191719485</v>
      </c>
      <c r="C10" s="2">
        <f>'Fig 1.28'!C10</f>
        <v>0.74902280390981935</v>
      </c>
      <c r="D10" s="31">
        <f>IFERROR('Fig 1.28'!D10,"")</f>
        <v>6.0182869434516784E-2</v>
      </c>
    </row>
    <row r="11" spans="1:4" x14ac:dyDescent="0.25">
      <c r="A11" s="4" t="str">
        <f>'Fig 1.28'!A11</f>
        <v>Curitiba</v>
      </c>
      <c r="B11" s="2">
        <f>'Fig 1.28'!B11</f>
        <v>0.7682654752381749</v>
      </c>
      <c r="C11" s="2">
        <f>'Fig 1.28'!C11</f>
        <v>0.83024347984013458</v>
      </c>
      <c r="D11" s="31">
        <f>IFERROR('Fig 1.28'!D11,"")</f>
        <v>8.0672640642540205E-2</v>
      </c>
    </row>
    <row r="12" spans="1:4" x14ac:dyDescent="0.25">
      <c r="A12" s="4" t="str">
        <f>'Fig 1.28'!A12</f>
        <v>Fortaleza</v>
      </c>
      <c r="B12" s="2">
        <f>'Fig 1.28'!B12</f>
        <v>0.91689856366501565</v>
      </c>
      <c r="C12" s="2">
        <f>'Fig 1.28'!C12</f>
        <v>0.81861470505309986</v>
      </c>
      <c r="D12" s="31">
        <f>IFERROR('Fig 1.28'!D12,"")</f>
        <v>-0.10719163766497442</v>
      </c>
    </row>
    <row r="13" spans="1:4" x14ac:dyDescent="0.25">
      <c r="A13" s="4" t="str">
        <f>'Fig 1.28'!A13</f>
        <v>Recife</v>
      </c>
      <c r="B13" s="2">
        <f>'Fig 1.28'!B13</f>
        <v>0.89554884004628554</v>
      </c>
      <c r="C13" s="2">
        <f>'Fig 1.28'!C13</f>
        <v>0.89416354436247059</v>
      </c>
      <c r="D13" s="31">
        <f>IFERROR('Fig 1.28'!D13,"")</f>
        <v>-1.5468678221316479E-3</v>
      </c>
    </row>
    <row r="14" spans="1:4" x14ac:dyDescent="0.25">
      <c r="A14" s="4" t="str">
        <f>'Fig 1.28'!A14</f>
        <v>Foz Do Iguaçu</v>
      </c>
      <c r="B14" s="2">
        <f>'Fig 1.28'!B14</f>
        <v>0.85436126825417713</v>
      </c>
      <c r="C14" s="2">
        <f>'Fig 1.28'!C14</f>
        <v>0.79624604251469921</v>
      </c>
      <c r="D14" s="31">
        <f>IFERROR('Fig 1.28'!D14,"")</f>
        <v>-6.8021840290386715E-2</v>
      </c>
    </row>
    <row r="15" spans="1:4" x14ac:dyDescent="0.25">
      <c r="A15" s="4" t="str">
        <f>'Fig 1.28'!A15</f>
        <v>Florianópolis</v>
      </c>
      <c r="B15" s="2">
        <f>'Fig 1.28'!B15</f>
        <v>0.68255849411844705</v>
      </c>
      <c r="C15" s="2">
        <f>'Fig 1.28'!C15</f>
        <v>0.80458677086838182</v>
      </c>
      <c r="D15" s="31">
        <f>IFERROR('Fig 1.28'!D15,"")</f>
        <v>0.17878068737176789</v>
      </c>
    </row>
    <row r="16" spans="1:4" x14ac:dyDescent="0.25">
      <c r="A16" s="4" t="str">
        <f>'Fig 1.28'!A16</f>
        <v>Natal</v>
      </c>
      <c r="B16" s="2">
        <f>'Fig 1.28'!B16</f>
        <v>0.84107355666073957</v>
      </c>
      <c r="C16" s="2">
        <f>'Fig 1.28'!C16</f>
        <v>0.78723838113447409</v>
      </c>
      <c r="D16" s="31">
        <f>IFERROR('Fig 1.28'!D16,"")</f>
        <v>-6.4007690052703348E-2</v>
      </c>
    </row>
    <row r="17" spans="1:4" x14ac:dyDescent="0.25">
      <c r="A17" s="4" t="str">
        <f>'Fig 1.28'!A17</f>
        <v>João Pessoa</v>
      </c>
      <c r="B17" s="2">
        <f>'Fig 1.28'!B17</f>
        <v>0.82389205608750615</v>
      </c>
      <c r="C17" s="2">
        <f>'Fig 1.28'!C17</f>
        <v>0.81708094327597192</v>
      </c>
      <c r="D17" s="31">
        <f>IFERROR('Fig 1.28'!D17,"")</f>
        <v>-8.2669965819052171E-3</v>
      </c>
    </row>
    <row r="18" spans="1:4" x14ac:dyDescent="0.25">
      <c r="A18" s="4" t="str">
        <f>'Fig 1.28'!A18</f>
        <v>Belém</v>
      </c>
      <c r="B18" s="2">
        <f>'Fig 1.28'!B18</f>
        <v>0.73040993515770969</v>
      </c>
      <c r="C18" s="2">
        <f>'Fig 1.28'!C18</f>
        <v>0.72678455698546429</v>
      </c>
      <c r="D18" s="31">
        <f>IFERROR('Fig 1.28'!D18,"")</f>
        <v>-4.9634841994072865E-3</v>
      </c>
    </row>
    <row r="19" spans="1:4" x14ac:dyDescent="0.25">
      <c r="A19" s="4" t="str">
        <f>'Fig 1.28'!A19</f>
        <v>Maceió</v>
      </c>
      <c r="B19" s="2">
        <f>'Fig 1.28'!B19</f>
        <v>0.91600587371512476</v>
      </c>
      <c r="C19" s="2">
        <f>'Fig 1.28'!C19</f>
        <v>0.80665961945031717</v>
      </c>
      <c r="D19" s="31">
        <f>IFERROR('Fig 1.28'!D19,"")</f>
        <v>-0.11937287456610124</v>
      </c>
    </row>
    <row r="20" spans="1:4" x14ac:dyDescent="0.25">
      <c r="A20" s="4" t="str">
        <f>'Fig 1.28'!A20</f>
        <v>Navegantes</v>
      </c>
      <c r="B20" s="2">
        <f>'Fig 1.28'!B20</f>
        <v>0.69964664310954061</v>
      </c>
      <c r="C20" s="2">
        <f>'Fig 1.28'!C20</f>
        <v>0.84460260972716483</v>
      </c>
      <c r="D20" s="31">
        <f>IFERROR('Fig 1.28'!D20,"")</f>
        <v>0.20718453814539228</v>
      </c>
    </row>
    <row r="21" spans="1:4" x14ac:dyDescent="0.25">
      <c r="A21" s="4" t="str">
        <f>'Fig 1.28'!A21</f>
        <v>Aracaju</v>
      </c>
      <c r="B21" s="2">
        <f>'Fig 1.28'!B21</f>
        <v>0.75361730899256252</v>
      </c>
      <c r="C21" s="2">
        <f>'Fig 1.28'!C21</f>
        <v>0.81846153846153846</v>
      </c>
      <c r="D21" s="31">
        <f>IFERROR('Fig 1.28'!D21,"")</f>
        <v>8.6043975762260416E-2</v>
      </c>
    </row>
    <row r="22" spans="1:4" x14ac:dyDescent="0.25">
      <c r="A22" s="4" t="str">
        <f>'Fig 1.28'!A22</f>
        <v>Manaus</v>
      </c>
      <c r="B22" s="2">
        <f>'Fig 1.28'!B22</f>
        <v>0.78680926916221039</v>
      </c>
      <c r="C22" s="2">
        <f>'Fig 1.28'!C22</f>
        <v>0.75633137787952498</v>
      </c>
      <c r="D22" s="31">
        <f>IFERROR('Fig 1.28'!D22,"")</f>
        <v>-3.8736060284518592E-2</v>
      </c>
    </row>
    <row r="23" spans="1:4" x14ac:dyDescent="0.25">
      <c r="A23" s="4" t="str">
        <f>'Fig 1.28'!A23</f>
        <v>Goiânia</v>
      </c>
      <c r="B23" s="2">
        <f>'Fig 1.28'!B23</f>
        <v>0.87183100862388641</v>
      </c>
      <c r="C23" s="2">
        <f>'Fig 1.28'!C23</f>
        <v>0.8181825343693041</v>
      </c>
      <c r="D23" s="31">
        <f>IFERROR('Fig 1.28'!D23,"")</f>
        <v>-6.1535405054314429E-2</v>
      </c>
    </row>
    <row r="24" spans="1:4" x14ac:dyDescent="0.25">
      <c r="A24" s="4" t="str">
        <f>'Fig 1.28'!A24</f>
        <v>São Luís</v>
      </c>
      <c r="B24" s="2">
        <f>'Fig 1.28'!B24</f>
        <v>0.88194878201124294</v>
      </c>
      <c r="C24" s="2">
        <f>'Fig 1.28'!C24</f>
        <v>0.76272427682167709</v>
      </c>
      <c r="D24" s="31">
        <f>IFERROR('Fig 1.28'!D24,"")</f>
        <v>-0.13518302606833921</v>
      </c>
    </row>
    <row r="25" spans="1:4" x14ac:dyDescent="0.25">
      <c r="A25" s="4" t="str">
        <f>'Fig 1.28'!A25</f>
        <v>Teresina</v>
      </c>
      <c r="B25" s="2" t="str">
        <f>'Fig 1.28'!B25</f>
        <v/>
      </c>
      <c r="C25" s="2">
        <f>'Fig 1.28'!C25</f>
        <v>0.846045197740113</v>
      </c>
      <c r="D25" s="31" t="str">
        <f>IFERROR('Fig 1.28'!D25,"")</f>
        <v/>
      </c>
    </row>
    <row r="26" spans="1:4" x14ac:dyDescent="0.25">
      <c r="A26" s="4" t="str">
        <f>'Fig 1.28'!A26</f>
        <v>Ribeirão Preto</v>
      </c>
      <c r="B26" s="2">
        <f>'Fig 1.28'!B26</f>
        <v>0.76709183673469383</v>
      </c>
      <c r="C26" s="2">
        <f>'Fig 1.28'!C26</f>
        <v>0.75974512743628186</v>
      </c>
      <c r="D26" s="31">
        <f>IFERROR('Fig 1.28'!D26,"")</f>
        <v>-9.5773529929414902E-3</v>
      </c>
    </row>
    <row r="27" spans="1:4" ht="15.75" thickBot="1" x14ac:dyDescent="0.3">
      <c r="A27" s="3" t="str">
        <f>'[1]Fig 1.26'!G32</f>
        <v>Total</v>
      </c>
      <c r="B27" s="12">
        <v>0.74251631930091289</v>
      </c>
      <c r="C27" s="12">
        <v>0.81110591288076539</v>
      </c>
      <c r="D27" s="12">
        <f t="shared" ref="D27" si="0">C27/B27-1</f>
        <v>9.2374526723439931E-2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D17"/>
  <sheetViews>
    <sheetView showGridLines="0" workbookViewId="0">
      <selection activeCell="A2" sqref="A2"/>
    </sheetView>
  </sheetViews>
  <sheetFormatPr defaultRowHeight="15" x14ac:dyDescent="0.25"/>
  <cols>
    <col min="1" max="1" width="19.85546875" bestFit="1" customWidth="1"/>
    <col min="2" max="2" width="32.42578125" bestFit="1" customWidth="1"/>
    <col min="3" max="3" width="33.42578125" bestFit="1" customWidth="1"/>
    <col min="4" max="4" width="10.5703125" customWidth="1"/>
  </cols>
  <sheetData>
    <row r="1" spans="1:4" x14ac:dyDescent="0.25">
      <c r="A1" s="113" t="s">
        <v>153</v>
      </c>
      <c r="B1" s="113"/>
      <c r="C1" s="113"/>
      <c r="D1" s="113"/>
    </row>
    <row r="2" spans="1:4" x14ac:dyDescent="0.25">
      <c r="A2" s="1" t="s">
        <v>0</v>
      </c>
      <c r="B2" s="6" t="s">
        <v>128</v>
      </c>
      <c r="C2" s="6" t="s">
        <v>127</v>
      </c>
      <c r="D2" s="6" t="s">
        <v>4</v>
      </c>
    </row>
    <row r="3" spans="1:4" x14ac:dyDescent="0.25">
      <c r="A3" s="4">
        <v>42217</v>
      </c>
      <c r="B3" s="2">
        <v>-1.7248990889345284E-2</v>
      </c>
      <c r="C3" s="2">
        <v>2.1115023139827827E-2</v>
      </c>
      <c r="D3" s="2">
        <v>1.3200744739961578E-2</v>
      </c>
    </row>
    <row r="4" spans="1:4" x14ac:dyDescent="0.25">
      <c r="A4" s="4">
        <v>42248</v>
      </c>
      <c r="B4" s="2">
        <v>5.5239627151233206E-2</v>
      </c>
      <c r="C4" s="2">
        <v>4.3688869151369492E-2</v>
      </c>
      <c r="D4" s="2">
        <v>4.6028697235007465E-2</v>
      </c>
    </row>
    <row r="5" spans="1:4" x14ac:dyDescent="0.25">
      <c r="A5" s="4">
        <v>42278</v>
      </c>
      <c r="B5" s="2">
        <v>9.7759789999168012E-2</v>
      </c>
      <c r="C5" s="2">
        <v>1.4558620273983802E-2</v>
      </c>
      <c r="D5" s="2">
        <v>3.1137533889971536E-2</v>
      </c>
    </row>
    <row r="6" spans="1:4" x14ac:dyDescent="0.25">
      <c r="A6" s="4">
        <v>42309</v>
      </c>
      <c r="B6" s="2">
        <v>6.751641943556308E-2</v>
      </c>
      <c r="C6" s="2">
        <v>-3.508367825747305E-2</v>
      </c>
      <c r="D6" s="2">
        <v>-1.4874809446607462E-2</v>
      </c>
    </row>
    <row r="7" spans="1:4" x14ac:dyDescent="0.25">
      <c r="A7" s="4">
        <v>42339</v>
      </c>
      <c r="B7" s="2">
        <v>-1.6511358693926947E-4</v>
      </c>
      <c r="C7" s="2">
        <v>1.0928263452587794E-2</v>
      </c>
      <c r="D7" s="2">
        <v>8.657281765908742E-3</v>
      </c>
    </row>
    <row r="8" spans="1:4" x14ac:dyDescent="0.25">
      <c r="A8" s="4">
        <v>42370</v>
      </c>
      <c r="B8" s="2">
        <v>2.0696350608113034E-2</v>
      </c>
      <c r="C8" s="2">
        <v>-8.5762264665796284E-3</v>
      </c>
      <c r="D8" s="2">
        <v>-2.7751596869296513E-3</v>
      </c>
    </row>
    <row r="9" spans="1:4" x14ac:dyDescent="0.25">
      <c r="A9" s="4">
        <v>42401</v>
      </c>
      <c r="B9" s="2">
        <v>9.176598665490987E-2</v>
      </c>
      <c r="C9" s="2">
        <v>1.2821975364503135E-3</v>
      </c>
      <c r="D9" s="2">
        <v>1.9323317965473041E-2</v>
      </c>
    </row>
    <row r="10" spans="1:4" x14ac:dyDescent="0.25">
      <c r="A10" s="4">
        <v>42430</v>
      </c>
      <c r="B10" s="2">
        <v>5.1012168131739255E-2</v>
      </c>
      <c r="C10" s="2">
        <v>-6.8251709164563246E-2</v>
      </c>
      <c r="D10" s="2">
        <v>-4.4944270460167801E-2</v>
      </c>
    </row>
    <row r="11" spans="1:4" x14ac:dyDescent="0.25">
      <c r="A11" s="4">
        <v>42461</v>
      </c>
      <c r="B11" s="2">
        <v>1.3538313089946907E-2</v>
      </c>
      <c r="C11" s="2">
        <v>-9.1501778760882169E-2</v>
      </c>
      <c r="D11" s="2">
        <v>-7.0311434178379817E-2</v>
      </c>
    </row>
    <row r="12" spans="1:4" x14ac:dyDescent="0.25">
      <c r="A12" s="4">
        <v>42491</v>
      </c>
      <c r="B12" s="2">
        <v>4.3584348628213254E-2</v>
      </c>
      <c r="C12" s="2">
        <v>-8.6418141897513845E-2</v>
      </c>
      <c r="D12" s="2">
        <v>-6.0373069089346254E-2</v>
      </c>
    </row>
    <row r="13" spans="1:4" x14ac:dyDescent="0.25">
      <c r="A13" s="4">
        <v>42522</v>
      </c>
      <c r="B13" s="2">
        <v>4.9653647147460012E-2</v>
      </c>
      <c r="C13" s="2">
        <v>-0.11292270125112047</v>
      </c>
      <c r="D13" s="2">
        <v>-8.0701086020158685E-2</v>
      </c>
    </row>
    <row r="14" spans="1:4" x14ac:dyDescent="0.25">
      <c r="A14" s="4">
        <v>42552</v>
      </c>
      <c r="B14" s="2">
        <v>8.9567844747330705E-2</v>
      </c>
      <c r="C14" s="2">
        <v>-0.11157093160484211</v>
      </c>
      <c r="D14" s="2">
        <v>-7.2323328701486833E-2</v>
      </c>
    </row>
    <row r="15" spans="1:4" x14ac:dyDescent="0.25">
      <c r="A15" s="34" t="s">
        <v>129</v>
      </c>
      <c r="B15" s="35">
        <v>4.6078555992296932E-2</v>
      </c>
      <c r="C15" s="35">
        <v>-3.5787461955722688E-2</v>
      </c>
      <c r="D15" s="35">
        <v>-1.9428220504045357E-2</v>
      </c>
    </row>
    <row r="16" spans="1:4" ht="15.75" thickBot="1" x14ac:dyDescent="0.3">
      <c r="A16" s="3" t="s">
        <v>56</v>
      </c>
      <c r="B16" s="3">
        <v>0.22640816751278695</v>
      </c>
      <c r="C16" s="7">
        <v>-0.10611477628048256</v>
      </c>
      <c r="D16" s="7">
        <v>-3.9349121062871091E-2</v>
      </c>
    </row>
    <row r="17" spans="2:2" x14ac:dyDescent="0.25">
      <c r="B17" s="25"/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6"/>
  <dimension ref="A1:D25"/>
  <sheetViews>
    <sheetView showGridLines="0" topLeftCell="A16" workbookViewId="0">
      <selection activeCell="C25" sqref="C25"/>
    </sheetView>
  </sheetViews>
  <sheetFormatPr defaultRowHeight="15" x14ac:dyDescent="0.25"/>
  <cols>
    <col min="1" max="1" width="23.42578125" customWidth="1"/>
    <col min="2" max="2" width="24.42578125" bestFit="1" customWidth="1"/>
    <col min="3" max="3" width="23.85546875" customWidth="1"/>
  </cols>
  <sheetData>
    <row r="1" spans="1:4" ht="31.5" customHeight="1" x14ac:dyDescent="0.25">
      <c r="A1" s="115" t="s">
        <v>180</v>
      </c>
      <c r="B1" s="115"/>
      <c r="C1" s="115"/>
      <c r="D1" s="115"/>
    </row>
    <row r="2" spans="1:4" x14ac:dyDescent="0.25">
      <c r="A2" s="1" t="s">
        <v>126</v>
      </c>
      <c r="B2" s="37" t="s">
        <v>138</v>
      </c>
      <c r="C2" s="37" t="s">
        <v>137</v>
      </c>
      <c r="D2" s="6" t="s">
        <v>6</v>
      </c>
    </row>
    <row r="3" spans="1:4" x14ac:dyDescent="0.25">
      <c r="A3" s="4" t="s">
        <v>107</v>
      </c>
      <c r="B3" s="9">
        <v>52383</v>
      </c>
      <c r="C3" s="11">
        <v>61769</v>
      </c>
      <c r="D3" s="30">
        <f>IFERROR(C3/B3-1,"")</f>
        <v>0.17918026840768952</v>
      </c>
    </row>
    <row r="4" spans="1:4" x14ac:dyDescent="0.25">
      <c r="A4" s="4" t="s">
        <v>108</v>
      </c>
      <c r="B4" s="9">
        <v>35384</v>
      </c>
      <c r="C4" s="11">
        <v>60265</v>
      </c>
      <c r="D4" s="30">
        <f t="shared" ref="D4:D23" si="0">IFERROR(C4/B4-1,"")</f>
        <v>0.70317092471173415</v>
      </c>
    </row>
    <row r="5" spans="1:4" x14ac:dyDescent="0.25">
      <c r="A5" s="4" t="s">
        <v>109</v>
      </c>
      <c r="B5" s="9">
        <v>19643</v>
      </c>
      <c r="C5" s="11">
        <v>28089</v>
      </c>
      <c r="D5" s="30">
        <f t="shared" si="0"/>
        <v>0.42997505472687481</v>
      </c>
    </row>
    <row r="6" spans="1:4" x14ac:dyDescent="0.25">
      <c r="A6" s="4" t="s">
        <v>110</v>
      </c>
      <c r="B6" s="9">
        <v>21067</v>
      </c>
      <c r="C6" s="11">
        <v>25258</v>
      </c>
      <c r="D6" s="30">
        <f t="shared" si="0"/>
        <v>0.19893672568472009</v>
      </c>
    </row>
    <row r="7" spans="1:4" x14ac:dyDescent="0.25">
      <c r="A7" s="4" t="s">
        <v>111</v>
      </c>
      <c r="B7" s="9">
        <v>20072</v>
      </c>
      <c r="C7" s="11">
        <v>21573</v>
      </c>
      <c r="D7" s="30">
        <f t="shared" si="0"/>
        <v>7.4780789159027528E-2</v>
      </c>
    </row>
    <row r="8" spans="1:4" x14ac:dyDescent="0.25">
      <c r="A8" s="4" t="s">
        <v>123</v>
      </c>
      <c r="B8" s="9">
        <v>13370</v>
      </c>
      <c r="C8" s="11">
        <v>15774</v>
      </c>
      <c r="D8" s="30">
        <f t="shared" si="0"/>
        <v>0.17980553477935679</v>
      </c>
    </row>
    <row r="9" spans="1:4" x14ac:dyDescent="0.25">
      <c r="A9" s="4" t="s">
        <v>112</v>
      </c>
      <c r="B9" s="9">
        <v>11120</v>
      </c>
      <c r="C9" s="11">
        <v>12750</v>
      </c>
      <c r="D9" s="30">
        <f t="shared" si="0"/>
        <v>0.14658273381294973</v>
      </c>
    </row>
    <row r="10" spans="1:4" x14ac:dyDescent="0.25">
      <c r="A10" s="4" t="s">
        <v>115</v>
      </c>
      <c r="B10" s="9">
        <v>9536</v>
      </c>
      <c r="C10" s="11">
        <v>12188</v>
      </c>
      <c r="D10" s="30">
        <f t="shared" si="0"/>
        <v>0.27810402684563762</v>
      </c>
    </row>
    <row r="11" spans="1:4" x14ac:dyDescent="0.25">
      <c r="A11" s="4" t="s">
        <v>113</v>
      </c>
      <c r="B11" s="9">
        <v>10584</v>
      </c>
      <c r="C11" s="11">
        <v>11947</v>
      </c>
      <c r="D11" s="30">
        <f t="shared" si="0"/>
        <v>0.12877928949357531</v>
      </c>
    </row>
    <row r="12" spans="1:4" x14ac:dyDescent="0.25">
      <c r="A12" s="4" t="s">
        <v>114</v>
      </c>
      <c r="B12" s="9">
        <v>8652</v>
      </c>
      <c r="C12" s="11">
        <v>11847</v>
      </c>
      <c r="D12" s="30">
        <f t="shared" si="0"/>
        <v>0.36927877947295418</v>
      </c>
    </row>
    <row r="13" spans="1:4" x14ac:dyDescent="0.25">
      <c r="A13" s="4" t="s">
        <v>117</v>
      </c>
      <c r="B13" s="9">
        <v>9277</v>
      </c>
      <c r="C13" s="11">
        <v>9992</v>
      </c>
      <c r="D13" s="30">
        <f t="shared" si="0"/>
        <v>7.7072329416837393E-2</v>
      </c>
    </row>
    <row r="14" spans="1:4" x14ac:dyDescent="0.25">
      <c r="A14" s="4" t="s">
        <v>116</v>
      </c>
      <c r="B14" s="9">
        <v>4867</v>
      </c>
      <c r="C14" s="11">
        <v>9988</v>
      </c>
      <c r="D14" s="30">
        <f t="shared" si="0"/>
        <v>1.0521882062872407</v>
      </c>
    </row>
    <row r="15" spans="1:4" x14ac:dyDescent="0.25">
      <c r="A15" s="4" t="s">
        <v>118</v>
      </c>
      <c r="B15" s="9">
        <v>5289</v>
      </c>
      <c r="C15" s="11">
        <v>6405</v>
      </c>
      <c r="D15" s="30">
        <f t="shared" si="0"/>
        <v>0.21100397050482123</v>
      </c>
    </row>
    <row r="16" spans="1:4" x14ac:dyDescent="0.25">
      <c r="A16" s="4" t="s">
        <v>119</v>
      </c>
      <c r="B16" s="9">
        <v>4355</v>
      </c>
      <c r="C16" s="11">
        <v>6025</v>
      </c>
      <c r="D16" s="30">
        <f t="shared" si="0"/>
        <v>0.38346727898966715</v>
      </c>
    </row>
    <row r="17" spans="1:4" x14ac:dyDescent="0.25">
      <c r="A17" s="4" t="s">
        <v>121</v>
      </c>
      <c r="B17" s="9">
        <v>3225</v>
      </c>
      <c r="C17" s="11">
        <v>5802</v>
      </c>
      <c r="D17" s="30">
        <f t="shared" si="0"/>
        <v>0.79906976744186053</v>
      </c>
    </row>
    <row r="18" spans="1:4" x14ac:dyDescent="0.25">
      <c r="A18" s="4" t="s">
        <v>120</v>
      </c>
      <c r="B18" s="9">
        <v>5355</v>
      </c>
      <c r="C18" s="11">
        <v>5797</v>
      </c>
      <c r="D18" s="30">
        <f t="shared" si="0"/>
        <v>8.2539682539682468E-2</v>
      </c>
    </row>
    <row r="19" spans="1:4" x14ac:dyDescent="0.25">
      <c r="A19" s="4" t="s">
        <v>122</v>
      </c>
      <c r="B19" s="9">
        <v>0</v>
      </c>
      <c r="C19" s="11">
        <v>3380</v>
      </c>
      <c r="D19" s="30" t="str">
        <f t="shared" si="0"/>
        <v/>
      </c>
    </row>
    <row r="20" spans="1:4" x14ac:dyDescent="0.25">
      <c r="A20" s="4" t="s">
        <v>124</v>
      </c>
      <c r="B20" s="9">
        <v>2067</v>
      </c>
      <c r="C20" s="11">
        <v>1723</v>
      </c>
      <c r="D20" s="30">
        <f t="shared" si="0"/>
        <v>-0.16642477019835511</v>
      </c>
    </row>
    <row r="21" spans="1:4" x14ac:dyDescent="0.25">
      <c r="A21" s="4" t="s">
        <v>145</v>
      </c>
      <c r="B21" s="9">
        <v>297</v>
      </c>
      <c r="C21" s="11">
        <v>116</v>
      </c>
      <c r="D21" s="30">
        <f t="shared" si="0"/>
        <v>-0.60942760942760943</v>
      </c>
    </row>
    <row r="22" spans="1:4" x14ac:dyDescent="0.25">
      <c r="A22" s="4" t="s">
        <v>125</v>
      </c>
      <c r="B22" s="9">
        <v>0</v>
      </c>
      <c r="C22" s="11">
        <v>423</v>
      </c>
      <c r="D22" s="30" t="str">
        <f t="shared" si="0"/>
        <v/>
      </c>
    </row>
    <row r="23" spans="1:4" x14ac:dyDescent="0.25">
      <c r="A23" s="4" t="s">
        <v>148</v>
      </c>
      <c r="B23" s="9">
        <v>1658</v>
      </c>
      <c r="C23" s="11">
        <v>338</v>
      </c>
      <c r="D23" s="30">
        <f t="shared" si="0"/>
        <v>-0.79613992762364294</v>
      </c>
    </row>
    <row r="24" spans="1:4" ht="15.75" thickBot="1" x14ac:dyDescent="0.3">
      <c r="A24" s="3" t="s">
        <v>4</v>
      </c>
      <c r="B24" s="10">
        <f>SUM(B3:B23)</f>
        <v>238201</v>
      </c>
      <c r="C24" s="10">
        <f>SUM(C3:C23)</f>
        <v>311449</v>
      </c>
      <c r="D24" s="29">
        <f>C24/B24-1</f>
        <v>0.30750500627621213</v>
      </c>
    </row>
    <row r="25" spans="1:4" x14ac:dyDescent="0.25">
      <c r="A25" s="13"/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7"/>
  <dimension ref="A1:D25"/>
  <sheetViews>
    <sheetView showGridLines="0" workbookViewId="0">
      <selection activeCell="A2" sqref="A2"/>
    </sheetView>
  </sheetViews>
  <sheetFormatPr defaultRowHeight="15" x14ac:dyDescent="0.25"/>
  <cols>
    <col min="1" max="1" width="33" customWidth="1"/>
    <col min="2" max="2" width="23.140625" customWidth="1"/>
    <col min="3" max="3" width="23.85546875" customWidth="1"/>
  </cols>
  <sheetData>
    <row r="1" spans="1:4" ht="34.5" customHeight="1" x14ac:dyDescent="0.25">
      <c r="A1" s="115" t="s">
        <v>181</v>
      </c>
      <c r="B1" s="115"/>
      <c r="C1" s="115"/>
      <c r="D1" s="115"/>
    </row>
    <row r="2" spans="1:4" x14ac:dyDescent="0.25">
      <c r="A2" s="1" t="s">
        <v>77</v>
      </c>
      <c r="B2" s="37" t="s">
        <v>138</v>
      </c>
      <c r="C2" s="37" t="s">
        <v>137</v>
      </c>
      <c r="D2" s="6" t="s">
        <v>6</v>
      </c>
    </row>
    <row r="3" spans="1:4" x14ac:dyDescent="0.25">
      <c r="A3" s="4" t="str">
        <f>'Fig 1.30'!A3</f>
        <v>Estados Unidos</v>
      </c>
      <c r="B3" s="9">
        <f>'Fig 1.30'!B3</f>
        <v>52383</v>
      </c>
      <c r="C3" s="11">
        <f>'Fig 1.30'!C3</f>
        <v>61769</v>
      </c>
      <c r="D3" s="30">
        <f>'Fig 1.30'!D3</f>
        <v>0.17918026840768952</v>
      </c>
    </row>
    <row r="4" spans="1:4" x14ac:dyDescent="0.25">
      <c r="A4" s="4" t="str">
        <f>'Fig 1.30'!A4</f>
        <v>Argentina</v>
      </c>
      <c r="B4" s="9">
        <f>'Fig 1.30'!B4</f>
        <v>35384</v>
      </c>
      <c r="C4" s="11">
        <f>'Fig 1.30'!C4</f>
        <v>60265</v>
      </c>
      <c r="D4" s="30">
        <f>'Fig 1.30'!D4</f>
        <v>0.70317092471173415</v>
      </c>
    </row>
    <row r="5" spans="1:4" x14ac:dyDescent="0.25">
      <c r="A5" s="4" t="str">
        <f>'Fig 1.30'!A5</f>
        <v>Chile</v>
      </c>
      <c r="B5" s="9">
        <f>'Fig 1.30'!B5</f>
        <v>19643</v>
      </c>
      <c r="C5" s="11">
        <f>'Fig 1.30'!C5</f>
        <v>28089</v>
      </c>
      <c r="D5" s="30">
        <f>'Fig 1.30'!D5</f>
        <v>0.42997505472687481</v>
      </c>
    </row>
    <row r="6" spans="1:4" x14ac:dyDescent="0.25">
      <c r="A6" s="4" t="str">
        <f>'Fig 1.30'!A6</f>
        <v>Portugal</v>
      </c>
      <c r="B6" s="9">
        <f>'Fig 1.30'!B6</f>
        <v>21067</v>
      </c>
      <c r="C6" s="11">
        <f>'Fig 1.30'!C6</f>
        <v>25258</v>
      </c>
      <c r="D6" s="30">
        <f>'Fig 1.30'!D6</f>
        <v>0.19893672568472009</v>
      </c>
    </row>
    <row r="7" spans="1:4" x14ac:dyDescent="0.25">
      <c r="A7" s="4" t="str">
        <f>'Fig 1.30'!A7</f>
        <v>França</v>
      </c>
      <c r="B7" s="9">
        <f>'Fig 1.30'!B7</f>
        <v>20072</v>
      </c>
      <c r="C7" s="11">
        <f>'Fig 1.30'!C7</f>
        <v>21573</v>
      </c>
      <c r="D7" s="30">
        <f>'Fig 1.30'!D7</f>
        <v>7.4780789159027528E-2</v>
      </c>
    </row>
    <row r="8" spans="1:4" x14ac:dyDescent="0.25">
      <c r="A8" s="4" t="str">
        <f>'Fig 1.30'!A8</f>
        <v>Alemanha</v>
      </c>
      <c r="B8" s="9">
        <f>'Fig 1.30'!B8</f>
        <v>13370</v>
      </c>
      <c r="C8" s="11">
        <f>'Fig 1.30'!C8</f>
        <v>15774</v>
      </c>
      <c r="D8" s="30">
        <f>'Fig 1.30'!D8</f>
        <v>0.17980553477935679</v>
      </c>
    </row>
    <row r="9" spans="1:4" x14ac:dyDescent="0.25">
      <c r="A9" s="4" t="str">
        <f>'Fig 1.30'!A9</f>
        <v>Espanha</v>
      </c>
      <c r="B9" s="9">
        <f>'Fig 1.30'!B9</f>
        <v>11120</v>
      </c>
      <c r="C9" s="11">
        <f>'Fig 1.30'!C9</f>
        <v>12750</v>
      </c>
      <c r="D9" s="30">
        <f>'Fig 1.30'!D9</f>
        <v>0.14658273381294973</v>
      </c>
    </row>
    <row r="10" spans="1:4" x14ac:dyDescent="0.25">
      <c r="A10" s="4" t="str">
        <f>'Fig 1.30'!A10</f>
        <v>Panamá</v>
      </c>
      <c r="B10" s="9">
        <f>'Fig 1.30'!B10</f>
        <v>9536</v>
      </c>
      <c r="C10" s="11">
        <f>'Fig 1.30'!C10</f>
        <v>12188</v>
      </c>
      <c r="D10" s="30">
        <f>'Fig 1.30'!D10</f>
        <v>0.27810402684563762</v>
      </c>
    </row>
    <row r="11" spans="1:4" x14ac:dyDescent="0.25">
      <c r="A11" s="4" t="str">
        <f>'Fig 1.30'!A11</f>
        <v>Holanda</v>
      </c>
      <c r="B11" s="9">
        <f>'Fig 1.30'!B11</f>
        <v>10584</v>
      </c>
      <c r="C11" s="11">
        <f>'Fig 1.30'!C11</f>
        <v>11947</v>
      </c>
      <c r="D11" s="30">
        <f>'Fig 1.30'!D11</f>
        <v>0.12877928949357531</v>
      </c>
    </row>
    <row r="12" spans="1:4" x14ac:dyDescent="0.25">
      <c r="A12" s="4" t="str">
        <f>'Fig 1.30'!A12</f>
        <v>Reino Unido</v>
      </c>
      <c r="B12" s="9">
        <f>'Fig 1.30'!B12</f>
        <v>8652</v>
      </c>
      <c r="C12" s="11">
        <f>'Fig 1.30'!C12</f>
        <v>11847</v>
      </c>
      <c r="D12" s="30">
        <f>'Fig 1.30'!D12</f>
        <v>0.36927877947295418</v>
      </c>
    </row>
    <row r="13" spans="1:4" x14ac:dyDescent="0.25">
      <c r="A13" s="4" t="str">
        <f>'Fig 1.30'!A13</f>
        <v>Itália</v>
      </c>
      <c r="B13" s="9">
        <f>'Fig 1.30'!B13</f>
        <v>9277</v>
      </c>
      <c r="C13" s="11">
        <f>'Fig 1.30'!C13</f>
        <v>9992</v>
      </c>
      <c r="D13" s="30">
        <f>'Fig 1.30'!D13</f>
        <v>7.7072329416837393E-2</v>
      </c>
    </row>
    <row r="14" spans="1:4" x14ac:dyDescent="0.25">
      <c r="A14" s="4" t="str">
        <f>'Fig 1.30'!A14</f>
        <v>Emirados Árabes Unidos</v>
      </c>
      <c r="B14" s="9">
        <f>'Fig 1.30'!B14</f>
        <v>4867</v>
      </c>
      <c r="C14" s="11">
        <f>'Fig 1.30'!C14</f>
        <v>9988</v>
      </c>
      <c r="D14" s="30">
        <f>'Fig 1.30'!D14</f>
        <v>1.0521882062872407</v>
      </c>
    </row>
    <row r="15" spans="1:4" x14ac:dyDescent="0.25">
      <c r="A15" s="4" t="str">
        <f>'Fig 1.30'!A15</f>
        <v>Uruguai</v>
      </c>
      <c r="B15" s="9">
        <f>'Fig 1.30'!B15</f>
        <v>5289</v>
      </c>
      <c r="C15" s="11">
        <f>'Fig 1.30'!C15</f>
        <v>6405</v>
      </c>
      <c r="D15" s="30">
        <f>'Fig 1.30'!D15</f>
        <v>0.21100397050482123</v>
      </c>
    </row>
    <row r="16" spans="1:4" x14ac:dyDescent="0.25">
      <c r="A16" s="4" t="str">
        <f>'Fig 1.30'!A16</f>
        <v>Colômbia</v>
      </c>
      <c r="B16" s="9">
        <f>'Fig 1.30'!B16</f>
        <v>4355</v>
      </c>
      <c r="C16" s="11">
        <f>'Fig 1.30'!C16</f>
        <v>6025</v>
      </c>
      <c r="D16" s="30">
        <f>'Fig 1.30'!D16</f>
        <v>0.38346727898966715</v>
      </c>
    </row>
    <row r="17" spans="1:4" x14ac:dyDescent="0.25">
      <c r="A17" s="4" t="str">
        <f>'Fig 1.30'!A17</f>
        <v>Canadá</v>
      </c>
      <c r="B17" s="9">
        <f>'Fig 1.30'!B17</f>
        <v>3225</v>
      </c>
      <c r="C17" s="11">
        <f>'Fig 1.30'!C17</f>
        <v>5802</v>
      </c>
      <c r="D17" s="30">
        <f>'Fig 1.30'!D17</f>
        <v>0.79906976744186053</v>
      </c>
    </row>
    <row r="18" spans="1:4" x14ac:dyDescent="0.25">
      <c r="A18" s="4" t="str">
        <f>'Fig 1.30'!A18</f>
        <v>Peru</v>
      </c>
      <c r="B18" s="9">
        <f>'Fig 1.30'!B18</f>
        <v>5355</v>
      </c>
      <c r="C18" s="11">
        <f>'Fig 1.30'!C18</f>
        <v>5797</v>
      </c>
      <c r="D18" s="30">
        <f>'Fig 1.30'!D18</f>
        <v>8.2539682539682468E-2</v>
      </c>
    </row>
    <row r="19" spans="1:4" x14ac:dyDescent="0.25">
      <c r="A19" s="4" t="str">
        <f>'Fig 1.30'!A19</f>
        <v>Suíça</v>
      </c>
      <c r="B19" s="9">
        <f>'Fig 1.30'!B19</f>
        <v>0</v>
      </c>
      <c r="C19" s="11">
        <f>'Fig 1.30'!C19</f>
        <v>3380</v>
      </c>
      <c r="D19" s="30" t="str">
        <f>'Fig 1.30'!D19</f>
        <v/>
      </c>
    </row>
    <row r="20" spans="1:4" x14ac:dyDescent="0.25">
      <c r="A20" s="4" t="str">
        <f>'Fig 1.30'!A20</f>
        <v>Angola</v>
      </c>
      <c r="B20" s="9">
        <f>'Fig 1.30'!B20</f>
        <v>2067</v>
      </c>
      <c r="C20" s="11">
        <f>'Fig 1.30'!C20</f>
        <v>1723</v>
      </c>
      <c r="D20" s="30">
        <f>'Fig 1.30'!D20</f>
        <v>-0.16642477019835511</v>
      </c>
    </row>
    <row r="21" spans="1:4" x14ac:dyDescent="0.25">
      <c r="A21" s="4" t="str">
        <f>'Fig 1.30'!A21</f>
        <v>Paraguai</v>
      </c>
      <c r="B21" s="9">
        <f>'Fig 1.30'!B21</f>
        <v>297</v>
      </c>
      <c r="C21" s="11">
        <f>'Fig 1.30'!C21</f>
        <v>116</v>
      </c>
      <c r="D21" s="30">
        <f>'Fig 1.30'!D21</f>
        <v>-0.60942760942760943</v>
      </c>
    </row>
    <row r="22" spans="1:4" x14ac:dyDescent="0.25">
      <c r="A22" s="4" t="str">
        <f>'Fig 1.30'!A22</f>
        <v>Rússia</v>
      </c>
      <c r="B22" s="9">
        <f>'Fig 1.30'!B22</f>
        <v>0</v>
      </c>
      <c r="C22" s="11">
        <f>'Fig 1.30'!C22</f>
        <v>423</v>
      </c>
      <c r="D22" s="30" t="str">
        <f>'Fig 1.30'!D22</f>
        <v/>
      </c>
    </row>
    <row r="23" spans="1:4" x14ac:dyDescent="0.25">
      <c r="A23" s="4" t="s">
        <v>148</v>
      </c>
      <c r="B23" s="9">
        <f>'Fig 1.30'!B23</f>
        <v>1658</v>
      </c>
      <c r="C23" s="11">
        <f>'Fig 1.30'!C23</f>
        <v>338</v>
      </c>
      <c r="D23" s="30">
        <f>'Fig 1.30'!D23</f>
        <v>-0.79613992762364294</v>
      </c>
    </row>
    <row r="24" spans="1:4" ht="15.75" thickBot="1" x14ac:dyDescent="0.3">
      <c r="A24" s="3" t="str">
        <f>'Fig 1.30'!A24</f>
        <v>Total</v>
      </c>
      <c r="B24" s="10">
        <f>'Fig 1.30'!B24</f>
        <v>238201</v>
      </c>
      <c r="C24" s="10">
        <f>'Fig 1.30'!C24</f>
        <v>311449</v>
      </c>
      <c r="D24" s="29">
        <f>'Fig 1.30'!D24</f>
        <v>0.30750500627621213</v>
      </c>
    </row>
    <row r="25" spans="1:4" x14ac:dyDescent="0.25">
      <c r="A25" s="13"/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8"/>
  <dimension ref="A1:D25"/>
  <sheetViews>
    <sheetView showGridLines="0" topLeftCell="A13" workbookViewId="0">
      <selection activeCell="B25" sqref="B25"/>
    </sheetView>
  </sheetViews>
  <sheetFormatPr defaultRowHeight="15" x14ac:dyDescent="0.25"/>
  <cols>
    <col min="1" max="1" width="33" customWidth="1"/>
    <col min="2" max="2" width="24.42578125" bestFit="1" customWidth="1"/>
    <col min="3" max="3" width="23.85546875" customWidth="1"/>
  </cols>
  <sheetData>
    <row r="1" spans="1:4" ht="32.25" customHeight="1" x14ac:dyDescent="0.25">
      <c r="A1" s="115" t="s">
        <v>182</v>
      </c>
      <c r="B1" s="115"/>
      <c r="C1" s="115"/>
      <c r="D1" s="115"/>
    </row>
    <row r="2" spans="1:4" x14ac:dyDescent="0.25">
      <c r="A2" s="1" t="s">
        <v>77</v>
      </c>
      <c r="B2" s="37" t="s">
        <v>138</v>
      </c>
      <c r="C2" s="37" t="s">
        <v>137</v>
      </c>
      <c r="D2" s="6" t="s">
        <v>6</v>
      </c>
    </row>
    <row r="3" spans="1:4" x14ac:dyDescent="0.25">
      <c r="A3" s="4" t="s">
        <v>108</v>
      </c>
      <c r="B3" s="9">
        <v>325</v>
      </c>
      <c r="C3" s="11">
        <v>429</v>
      </c>
      <c r="D3" s="30">
        <f>IFERROR(C3/B3-1,"")</f>
        <v>0.32000000000000006</v>
      </c>
    </row>
    <row r="4" spans="1:4" x14ac:dyDescent="0.25">
      <c r="A4" s="4" t="s">
        <v>107</v>
      </c>
      <c r="B4" s="9">
        <v>268</v>
      </c>
      <c r="C4" s="11">
        <v>303</v>
      </c>
      <c r="D4" s="30">
        <f t="shared" ref="D4:D23" si="0">IFERROR(C4/B4-1,"")</f>
        <v>0.13059701492537323</v>
      </c>
    </row>
    <row r="5" spans="1:4" x14ac:dyDescent="0.25">
      <c r="A5" s="4" t="s">
        <v>109</v>
      </c>
      <c r="B5" s="9">
        <v>161</v>
      </c>
      <c r="C5" s="11">
        <v>188</v>
      </c>
      <c r="D5" s="30">
        <f t="shared" si="0"/>
        <v>0.16770186335403725</v>
      </c>
    </row>
    <row r="6" spans="1:4" x14ac:dyDescent="0.25">
      <c r="A6" s="4" t="s">
        <v>110</v>
      </c>
      <c r="B6" s="9">
        <v>95</v>
      </c>
      <c r="C6" s="11">
        <v>100</v>
      </c>
      <c r="D6" s="30">
        <f t="shared" si="0"/>
        <v>5.2631578947368363E-2</v>
      </c>
    </row>
    <row r="7" spans="1:4" x14ac:dyDescent="0.25">
      <c r="A7" s="4" t="s">
        <v>115</v>
      </c>
      <c r="B7" s="9">
        <v>84</v>
      </c>
      <c r="C7" s="11">
        <v>84</v>
      </c>
      <c r="D7" s="30">
        <f t="shared" si="0"/>
        <v>0</v>
      </c>
    </row>
    <row r="8" spans="1:4" x14ac:dyDescent="0.25">
      <c r="A8" s="4" t="s">
        <v>111</v>
      </c>
      <c r="B8" s="9">
        <v>71</v>
      </c>
      <c r="C8" s="11">
        <v>76</v>
      </c>
      <c r="D8" s="30">
        <f t="shared" si="0"/>
        <v>7.0422535211267512E-2</v>
      </c>
    </row>
    <row r="9" spans="1:4" x14ac:dyDescent="0.25">
      <c r="A9" s="4" t="s">
        <v>118</v>
      </c>
      <c r="B9" s="9">
        <v>52</v>
      </c>
      <c r="C9" s="11">
        <v>59</v>
      </c>
      <c r="D9" s="30">
        <f t="shared" si="0"/>
        <v>0.13461538461538458</v>
      </c>
    </row>
    <row r="10" spans="1:4" x14ac:dyDescent="0.25">
      <c r="A10" s="4" t="s">
        <v>123</v>
      </c>
      <c r="B10" s="9">
        <v>42</v>
      </c>
      <c r="C10" s="11">
        <v>54</v>
      </c>
      <c r="D10" s="30">
        <f t="shared" si="0"/>
        <v>0.28571428571428581</v>
      </c>
    </row>
    <row r="11" spans="1:4" x14ac:dyDescent="0.25">
      <c r="A11" s="4" t="s">
        <v>112</v>
      </c>
      <c r="B11" s="9">
        <v>43</v>
      </c>
      <c r="C11" s="11">
        <v>49</v>
      </c>
      <c r="D11" s="30">
        <f t="shared" si="0"/>
        <v>0.13953488372093026</v>
      </c>
    </row>
    <row r="12" spans="1:4" x14ac:dyDescent="0.25">
      <c r="A12" s="4" t="s">
        <v>117</v>
      </c>
      <c r="B12" s="9">
        <v>42</v>
      </c>
      <c r="C12" s="11">
        <v>45</v>
      </c>
      <c r="D12" s="30">
        <f t="shared" si="0"/>
        <v>7.1428571428571397E-2</v>
      </c>
    </row>
    <row r="13" spans="1:4" x14ac:dyDescent="0.25">
      <c r="A13" s="4" t="s">
        <v>114</v>
      </c>
      <c r="B13" s="9">
        <v>41</v>
      </c>
      <c r="C13" s="11">
        <v>45</v>
      </c>
      <c r="D13" s="30">
        <f t="shared" si="0"/>
        <v>9.7560975609756184E-2</v>
      </c>
    </row>
    <row r="14" spans="1:4" x14ac:dyDescent="0.25">
      <c r="A14" s="4" t="s">
        <v>120</v>
      </c>
      <c r="B14" s="9">
        <v>43</v>
      </c>
      <c r="C14" s="11">
        <v>44</v>
      </c>
      <c r="D14" s="30">
        <f t="shared" si="0"/>
        <v>2.3255813953488413E-2</v>
      </c>
    </row>
    <row r="15" spans="1:4" x14ac:dyDescent="0.25">
      <c r="A15" s="4" t="s">
        <v>119</v>
      </c>
      <c r="B15" s="9">
        <v>43</v>
      </c>
      <c r="C15" s="11">
        <v>43</v>
      </c>
      <c r="D15" s="30">
        <f t="shared" si="0"/>
        <v>0</v>
      </c>
    </row>
    <row r="16" spans="1:4" x14ac:dyDescent="0.25">
      <c r="A16" s="4" t="s">
        <v>116</v>
      </c>
      <c r="B16" s="9">
        <v>42</v>
      </c>
      <c r="C16" s="11">
        <v>42</v>
      </c>
      <c r="D16" s="30">
        <f t="shared" si="0"/>
        <v>0</v>
      </c>
    </row>
    <row r="17" spans="1:4" x14ac:dyDescent="0.25">
      <c r="A17" s="4" t="s">
        <v>113</v>
      </c>
      <c r="B17" s="9">
        <v>37</v>
      </c>
      <c r="C17" s="11">
        <v>37</v>
      </c>
      <c r="D17" s="30">
        <f t="shared" si="0"/>
        <v>0</v>
      </c>
    </row>
    <row r="18" spans="1:4" x14ac:dyDescent="0.25">
      <c r="A18" s="4" t="s">
        <v>121</v>
      </c>
      <c r="B18" s="9">
        <v>18</v>
      </c>
      <c r="C18" s="11">
        <v>24</v>
      </c>
      <c r="D18" s="30">
        <f t="shared" si="0"/>
        <v>0.33333333333333326</v>
      </c>
    </row>
    <row r="19" spans="1:4" x14ac:dyDescent="0.25">
      <c r="A19" s="4" t="s">
        <v>122</v>
      </c>
      <c r="B19" s="9">
        <v>0</v>
      </c>
      <c r="C19" s="11">
        <v>13</v>
      </c>
      <c r="D19" s="30" t="str">
        <f t="shared" si="0"/>
        <v/>
      </c>
    </row>
    <row r="20" spans="1:4" x14ac:dyDescent="0.25">
      <c r="A20" s="4" t="s">
        <v>124</v>
      </c>
      <c r="B20" s="9">
        <v>12</v>
      </c>
      <c r="C20" s="11">
        <v>12</v>
      </c>
      <c r="D20" s="30">
        <f t="shared" si="0"/>
        <v>0</v>
      </c>
    </row>
    <row r="21" spans="1:4" x14ac:dyDescent="0.25">
      <c r="A21" s="4" t="s">
        <v>146</v>
      </c>
      <c r="B21" s="9">
        <v>0</v>
      </c>
      <c r="C21" s="11">
        <v>3</v>
      </c>
      <c r="D21" s="30" t="str">
        <f t="shared" si="0"/>
        <v/>
      </c>
    </row>
    <row r="22" spans="1:4" x14ac:dyDescent="0.25">
      <c r="A22" s="4" t="s">
        <v>147</v>
      </c>
      <c r="B22" s="9">
        <v>0</v>
      </c>
      <c r="C22" s="11">
        <v>2</v>
      </c>
      <c r="D22" s="30" t="str">
        <f t="shared" si="0"/>
        <v/>
      </c>
    </row>
    <row r="23" spans="1:4" x14ac:dyDescent="0.25">
      <c r="A23" s="4" t="s">
        <v>148</v>
      </c>
      <c r="B23" s="9">
        <v>29</v>
      </c>
      <c r="C23" s="11">
        <v>28</v>
      </c>
      <c r="D23" s="30">
        <f t="shared" si="0"/>
        <v>-3.4482758620689613E-2</v>
      </c>
    </row>
    <row r="24" spans="1:4" ht="15.75" thickBot="1" x14ac:dyDescent="0.3">
      <c r="A24" s="3" t="s">
        <v>4</v>
      </c>
      <c r="B24" s="10">
        <f>SUM(B3:B23)</f>
        <v>1448</v>
      </c>
      <c r="C24" s="10">
        <f>SUM(C3:C23)</f>
        <v>1680</v>
      </c>
      <c r="D24" s="29">
        <v>0.13674033149171261</v>
      </c>
    </row>
    <row r="25" spans="1:4" x14ac:dyDescent="0.25">
      <c r="A25" s="13"/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9"/>
  <dimension ref="A1:D25"/>
  <sheetViews>
    <sheetView showGridLines="0" workbookViewId="0">
      <selection activeCell="C35" sqref="C35"/>
    </sheetView>
  </sheetViews>
  <sheetFormatPr defaultRowHeight="15" x14ac:dyDescent="0.25"/>
  <cols>
    <col min="1" max="1" width="33" customWidth="1"/>
    <col min="2" max="2" width="23.140625" customWidth="1"/>
    <col min="3" max="3" width="23.85546875" customWidth="1"/>
  </cols>
  <sheetData>
    <row r="1" spans="1:4" ht="30" customHeight="1" x14ac:dyDescent="0.25">
      <c r="A1" s="115" t="s">
        <v>183</v>
      </c>
      <c r="B1" s="115"/>
      <c r="C1" s="115"/>
      <c r="D1" s="115"/>
    </row>
    <row r="2" spans="1:4" x14ac:dyDescent="0.25">
      <c r="A2" s="1" t="s">
        <v>77</v>
      </c>
      <c r="B2" s="6">
        <v>2015</v>
      </c>
      <c r="C2" s="6">
        <v>2016</v>
      </c>
      <c r="D2" s="6" t="s">
        <v>6</v>
      </c>
    </row>
    <row r="3" spans="1:4" x14ac:dyDescent="0.25">
      <c r="A3" s="4" t="str">
        <f>'Fig 1.32'!A3</f>
        <v>Argentina</v>
      </c>
      <c r="B3" s="9">
        <f>'Fig 1.32'!B3</f>
        <v>325</v>
      </c>
      <c r="C3" s="11">
        <f>'Fig 1.32'!C3</f>
        <v>429</v>
      </c>
      <c r="D3" s="30">
        <f>'Fig 1.32'!D3</f>
        <v>0.32000000000000006</v>
      </c>
    </row>
    <row r="4" spans="1:4" x14ac:dyDescent="0.25">
      <c r="A4" s="4" t="str">
        <f>'Fig 1.32'!A4</f>
        <v>Estados Unidos</v>
      </c>
      <c r="B4" s="9">
        <f>'Fig 1.32'!B4</f>
        <v>268</v>
      </c>
      <c r="C4" s="11">
        <f>'Fig 1.32'!C4</f>
        <v>303</v>
      </c>
      <c r="D4" s="30">
        <f>'Fig 1.32'!D4</f>
        <v>0.13059701492537323</v>
      </c>
    </row>
    <row r="5" spans="1:4" x14ac:dyDescent="0.25">
      <c r="A5" s="4" t="str">
        <f>'Fig 1.32'!A5</f>
        <v>Chile</v>
      </c>
      <c r="B5" s="9">
        <f>'Fig 1.32'!B5</f>
        <v>161</v>
      </c>
      <c r="C5" s="11">
        <f>'Fig 1.32'!C5</f>
        <v>188</v>
      </c>
      <c r="D5" s="30">
        <f>'Fig 1.32'!D5</f>
        <v>0.16770186335403725</v>
      </c>
    </row>
    <row r="6" spans="1:4" x14ac:dyDescent="0.25">
      <c r="A6" s="4" t="str">
        <f>'Fig 1.32'!A6</f>
        <v>Portugal</v>
      </c>
      <c r="B6" s="9">
        <f>'Fig 1.32'!B6</f>
        <v>95</v>
      </c>
      <c r="C6" s="11">
        <f>'Fig 1.32'!C6</f>
        <v>100</v>
      </c>
      <c r="D6" s="30">
        <f>'Fig 1.32'!D6</f>
        <v>5.2631578947368363E-2</v>
      </c>
    </row>
    <row r="7" spans="1:4" x14ac:dyDescent="0.25">
      <c r="A7" s="4" t="str">
        <f>'Fig 1.32'!A7</f>
        <v>Panamá</v>
      </c>
      <c r="B7" s="9">
        <f>'Fig 1.32'!B7</f>
        <v>84</v>
      </c>
      <c r="C7" s="11">
        <f>'Fig 1.32'!C7</f>
        <v>84</v>
      </c>
      <c r="D7" s="30">
        <f>'Fig 1.32'!D7</f>
        <v>0</v>
      </c>
    </row>
    <row r="8" spans="1:4" x14ac:dyDescent="0.25">
      <c r="A8" s="4" t="str">
        <f>'Fig 1.32'!A8</f>
        <v>França</v>
      </c>
      <c r="B8" s="9">
        <f>'Fig 1.32'!B8</f>
        <v>71</v>
      </c>
      <c r="C8" s="11">
        <f>'Fig 1.32'!C8</f>
        <v>76</v>
      </c>
      <c r="D8" s="30">
        <f>'Fig 1.32'!D8</f>
        <v>7.0422535211267512E-2</v>
      </c>
    </row>
    <row r="9" spans="1:4" x14ac:dyDescent="0.25">
      <c r="A9" s="4" t="str">
        <f>'Fig 1.32'!A9</f>
        <v>Uruguai</v>
      </c>
      <c r="B9" s="9">
        <f>'Fig 1.32'!B9</f>
        <v>52</v>
      </c>
      <c r="C9" s="11">
        <f>'Fig 1.32'!C9</f>
        <v>59</v>
      </c>
      <c r="D9" s="30">
        <f>'Fig 1.32'!D9</f>
        <v>0.13461538461538458</v>
      </c>
    </row>
    <row r="10" spans="1:4" x14ac:dyDescent="0.25">
      <c r="A10" s="4" t="str">
        <f>'Fig 1.32'!A10</f>
        <v>Alemanha</v>
      </c>
      <c r="B10" s="9">
        <f>'Fig 1.32'!B10</f>
        <v>42</v>
      </c>
      <c r="C10" s="11">
        <f>'Fig 1.32'!C10</f>
        <v>54</v>
      </c>
      <c r="D10" s="30">
        <f>'Fig 1.32'!D10</f>
        <v>0.28571428571428581</v>
      </c>
    </row>
    <row r="11" spans="1:4" x14ac:dyDescent="0.25">
      <c r="A11" s="4" t="str">
        <f>'Fig 1.32'!A11</f>
        <v>Espanha</v>
      </c>
      <c r="B11" s="9">
        <f>'Fig 1.32'!B11</f>
        <v>43</v>
      </c>
      <c r="C11" s="11">
        <f>'Fig 1.32'!C11</f>
        <v>49</v>
      </c>
      <c r="D11" s="30">
        <f>'Fig 1.32'!D11</f>
        <v>0.13953488372093026</v>
      </c>
    </row>
    <row r="12" spans="1:4" x14ac:dyDescent="0.25">
      <c r="A12" s="4" t="str">
        <f>'Fig 1.32'!A12</f>
        <v>Itália</v>
      </c>
      <c r="B12" s="9">
        <f>'Fig 1.32'!B12</f>
        <v>42</v>
      </c>
      <c r="C12" s="11">
        <f>'Fig 1.32'!C12</f>
        <v>45</v>
      </c>
      <c r="D12" s="30">
        <f>'Fig 1.32'!D12</f>
        <v>7.1428571428571397E-2</v>
      </c>
    </row>
    <row r="13" spans="1:4" x14ac:dyDescent="0.25">
      <c r="A13" s="4" t="str">
        <f>'Fig 1.32'!A13</f>
        <v>Reino Unido</v>
      </c>
      <c r="B13" s="9">
        <f>'Fig 1.32'!B13</f>
        <v>41</v>
      </c>
      <c r="C13" s="11">
        <f>'Fig 1.32'!C13</f>
        <v>45</v>
      </c>
      <c r="D13" s="30">
        <f>'Fig 1.32'!D13</f>
        <v>9.7560975609756184E-2</v>
      </c>
    </row>
    <row r="14" spans="1:4" x14ac:dyDescent="0.25">
      <c r="A14" s="4" t="str">
        <f>'Fig 1.32'!A14</f>
        <v>Peru</v>
      </c>
      <c r="B14" s="9">
        <f>'Fig 1.32'!B14</f>
        <v>43</v>
      </c>
      <c r="C14" s="11">
        <f>'Fig 1.32'!C14</f>
        <v>44</v>
      </c>
      <c r="D14" s="30">
        <f>'Fig 1.32'!D14</f>
        <v>2.3255813953488413E-2</v>
      </c>
    </row>
    <row r="15" spans="1:4" x14ac:dyDescent="0.25">
      <c r="A15" s="4" t="str">
        <f>'Fig 1.32'!A15</f>
        <v>Colômbia</v>
      </c>
      <c r="B15" s="9">
        <f>'Fig 1.32'!B15</f>
        <v>43</v>
      </c>
      <c r="C15" s="11">
        <f>'Fig 1.32'!C15</f>
        <v>43</v>
      </c>
      <c r="D15" s="30">
        <f>'Fig 1.32'!D15</f>
        <v>0</v>
      </c>
    </row>
    <row r="16" spans="1:4" x14ac:dyDescent="0.25">
      <c r="A16" s="4" t="str">
        <f>'Fig 1.32'!A16</f>
        <v>Emirados Árabes Unidos</v>
      </c>
      <c r="B16" s="9">
        <f>'Fig 1.32'!B16</f>
        <v>42</v>
      </c>
      <c r="C16" s="11">
        <f>'Fig 1.32'!C16</f>
        <v>42</v>
      </c>
      <c r="D16" s="30">
        <f>'Fig 1.32'!D16</f>
        <v>0</v>
      </c>
    </row>
    <row r="17" spans="1:4" x14ac:dyDescent="0.25">
      <c r="A17" s="4" t="str">
        <f>'Fig 1.32'!A17</f>
        <v>Holanda</v>
      </c>
      <c r="B17" s="9">
        <f>'Fig 1.32'!B17</f>
        <v>37</v>
      </c>
      <c r="C17" s="11">
        <f>'Fig 1.32'!C17</f>
        <v>37</v>
      </c>
      <c r="D17" s="30">
        <f>'Fig 1.32'!D17</f>
        <v>0</v>
      </c>
    </row>
    <row r="18" spans="1:4" x14ac:dyDescent="0.25">
      <c r="A18" s="4" t="str">
        <f>'Fig 1.32'!A18</f>
        <v>Canadá</v>
      </c>
      <c r="B18" s="9">
        <f>'Fig 1.32'!B18</f>
        <v>18</v>
      </c>
      <c r="C18" s="11">
        <f>'Fig 1.32'!C18</f>
        <v>24</v>
      </c>
      <c r="D18" s="30">
        <f>'Fig 1.32'!D18</f>
        <v>0.33333333333333326</v>
      </c>
    </row>
    <row r="19" spans="1:4" x14ac:dyDescent="0.25">
      <c r="A19" s="4" t="str">
        <f>'Fig 1.32'!A19</f>
        <v>Suíça</v>
      </c>
      <c r="B19" s="9">
        <f>'Fig 1.32'!B19</f>
        <v>0</v>
      </c>
      <c r="C19" s="11">
        <f>'Fig 1.32'!C19</f>
        <v>13</v>
      </c>
      <c r="D19" s="30" t="str">
        <f>'Fig 1.32'!D19</f>
        <v/>
      </c>
    </row>
    <row r="20" spans="1:4" x14ac:dyDescent="0.25">
      <c r="A20" s="4" t="str">
        <f>'Fig 1.32'!A20</f>
        <v>Angola</v>
      </c>
      <c r="B20" s="9">
        <f>'Fig 1.32'!B20</f>
        <v>12</v>
      </c>
      <c r="C20" s="11">
        <f>'Fig 1.32'!C20</f>
        <v>12</v>
      </c>
      <c r="D20" s="30">
        <f>'Fig 1.32'!D20</f>
        <v>0</v>
      </c>
    </row>
    <row r="21" spans="1:4" x14ac:dyDescent="0.25">
      <c r="A21" s="4" t="str">
        <f>'Fig 1.32'!A21</f>
        <v>Turquia</v>
      </c>
      <c r="B21" s="9">
        <f>'Fig 1.32'!B21</f>
        <v>0</v>
      </c>
      <c r="C21" s="11">
        <f>'Fig 1.32'!C21</f>
        <v>3</v>
      </c>
      <c r="D21" s="30" t="str">
        <f>'Fig 1.32'!D21</f>
        <v/>
      </c>
    </row>
    <row r="22" spans="1:4" x14ac:dyDescent="0.25">
      <c r="A22" s="4" t="str">
        <f>'Fig 1.32'!A22</f>
        <v>Equador</v>
      </c>
      <c r="B22" s="9">
        <f>'Fig 1.32'!B22</f>
        <v>0</v>
      </c>
      <c r="C22" s="11">
        <f>'Fig 1.32'!C22</f>
        <v>2</v>
      </c>
      <c r="D22" s="30" t="str">
        <f>'Fig 1.32'!D22</f>
        <v/>
      </c>
    </row>
    <row r="23" spans="1:4" x14ac:dyDescent="0.25">
      <c r="A23" s="4" t="str">
        <f>'Fig 1.32'!A23</f>
        <v>Outros Países</v>
      </c>
      <c r="B23" s="9">
        <f>'Fig 1.32'!B23</f>
        <v>29</v>
      </c>
      <c r="C23" s="11">
        <f>'Fig 1.32'!C23</f>
        <v>28</v>
      </c>
      <c r="D23" s="30">
        <f>'Fig 1.32'!D23</f>
        <v>-3.4482758620689613E-2</v>
      </c>
    </row>
    <row r="24" spans="1:4" ht="15.75" thickBot="1" x14ac:dyDescent="0.3">
      <c r="A24" s="3" t="s">
        <v>4</v>
      </c>
      <c r="B24" s="10">
        <f>'Fig 1.32'!B24</f>
        <v>1448</v>
      </c>
      <c r="C24" s="10">
        <f>'Fig 1.32'!C24</f>
        <v>1680</v>
      </c>
      <c r="D24" s="29">
        <v>0.13674033149171261</v>
      </c>
    </row>
    <row r="25" spans="1:4" x14ac:dyDescent="0.25">
      <c r="A25" s="13"/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0"/>
  <dimension ref="A1:D24"/>
  <sheetViews>
    <sheetView showGridLines="0" topLeftCell="A7" workbookViewId="0">
      <selection activeCell="A2" sqref="A2"/>
    </sheetView>
  </sheetViews>
  <sheetFormatPr defaultRowHeight="15" x14ac:dyDescent="0.25"/>
  <cols>
    <col min="1" max="1" width="34.5703125" customWidth="1"/>
    <col min="2" max="3" width="24.42578125" bestFit="1" customWidth="1"/>
  </cols>
  <sheetData>
    <row r="1" spans="1:4" ht="33" customHeight="1" x14ac:dyDescent="0.25">
      <c r="A1" s="115" t="s">
        <v>184</v>
      </c>
      <c r="B1" s="115"/>
      <c r="C1" s="115"/>
      <c r="D1" s="115"/>
    </row>
    <row r="2" spans="1:4" x14ac:dyDescent="0.25">
      <c r="A2" s="1" t="s">
        <v>77</v>
      </c>
      <c r="B2" s="37" t="s">
        <v>138</v>
      </c>
      <c r="C2" s="37" t="s">
        <v>137</v>
      </c>
      <c r="D2" s="6" t="s">
        <v>6</v>
      </c>
    </row>
    <row r="3" spans="1:4" x14ac:dyDescent="0.25">
      <c r="A3" s="4" t="s">
        <v>107</v>
      </c>
      <c r="B3" s="30">
        <v>0.84972999692363749</v>
      </c>
      <c r="C3" s="30">
        <v>0.88300866042602844</v>
      </c>
      <c r="D3" s="2">
        <v>0.20423947862911063</v>
      </c>
    </row>
    <row r="4" spans="1:4" x14ac:dyDescent="0.25">
      <c r="A4" s="4" t="s">
        <v>108</v>
      </c>
      <c r="B4" s="30">
        <v>0.64101753180595133</v>
      </c>
      <c r="C4" s="30">
        <v>0.75467034841178282</v>
      </c>
      <c r="D4" s="2">
        <v>7.7303357029017805E-2</v>
      </c>
    </row>
    <row r="5" spans="1:4" x14ac:dyDescent="0.25">
      <c r="A5" s="4" t="s">
        <v>109</v>
      </c>
      <c r="B5" s="30">
        <v>0.76901998710509345</v>
      </c>
      <c r="C5" s="30">
        <v>0.83635976446347415</v>
      </c>
      <c r="D5" s="2">
        <v>0.15528895802067777</v>
      </c>
    </row>
    <row r="6" spans="1:4" x14ac:dyDescent="0.25">
      <c r="A6" s="4" t="s">
        <v>110</v>
      </c>
      <c r="B6" s="30">
        <v>0.77470767259330453</v>
      </c>
      <c r="C6" s="30">
        <v>0.9607727577100168</v>
      </c>
      <c r="D6" s="2">
        <v>6.6709740984871368E-2</v>
      </c>
    </row>
    <row r="7" spans="1:4" x14ac:dyDescent="0.25">
      <c r="A7" s="4" t="s">
        <v>111</v>
      </c>
      <c r="B7" s="30">
        <v>0.94568866553143638</v>
      </c>
      <c r="C7" s="30">
        <v>0.92990390050876204</v>
      </c>
      <c r="D7" s="2">
        <v>-4.4194585486448501E-2</v>
      </c>
    </row>
    <row r="8" spans="1:4" x14ac:dyDescent="0.25">
      <c r="A8" s="4" t="s">
        <v>123</v>
      </c>
      <c r="B8" s="30">
        <v>0.80843606478124241</v>
      </c>
      <c r="C8" s="30">
        <v>0.88802790793197928</v>
      </c>
      <c r="D8" s="2">
        <v>1.6019072508819843E-2</v>
      </c>
    </row>
    <row r="9" spans="1:4" x14ac:dyDescent="0.25">
      <c r="A9" s="4" t="s">
        <v>112</v>
      </c>
      <c r="B9" s="30">
        <v>0.8402724036526853</v>
      </c>
      <c r="C9" s="30">
        <v>0.84568619891401575</v>
      </c>
      <c r="D9" s="2">
        <v>7.5039349976643521E-2</v>
      </c>
    </row>
    <row r="10" spans="1:4" x14ac:dyDescent="0.25">
      <c r="A10" s="4" t="s">
        <v>115</v>
      </c>
      <c r="B10" s="30">
        <v>0.71160714285714288</v>
      </c>
      <c r="C10" s="30">
        <v>0.92827380952380956</v>
      </c>
      <c r="D10" s="2">
        <v>-1.5021214361428781E-2</v>
      </c>
    </row>
    <row r="11" spans="1:4" x14ac:dyDescent="0.25">
      <c r="A11" s="4" t="s">
        <v>113</v>
      </c>
      <c r="B11" s="30">
        <v>0.95702306079664567</v>
      </c>
      <c r="C11" s="30">
        <v>0.91286843997124367</v>
      </c>
      <c r="D11" s="2">
        <v>0.27844477643960519</v>
      </c>
    </row>
    <row r="12" spans="1:4" x14ac:dyDescent="0.25">
      <c r="A12" s="4" t="s">
        <v>114</v>
      </c>
      <c r="B12" s="30">
        <v>0.75303030303030305</v>
      </c>
      <c r="C12" s="30">
        <v>0.98062524437147358</v>
      </c>
      <c r="D12" s="2">
        <v>-5.9206579776542867E-3</v>
      </c>
    </row>
    <row r="13" spans="1:4" x14ac:dyDescent="0.25">
      <c r="A13" s="4" t="s">
        <v>117</v>
      </c>
      <c r="B13" s="30">
        <v>0.88517665130568357</v>
      </c>
      <c r="C13" s="30">
        <v>0.8732026543959015</v>
      </c>
      <c r="D13" s="2">
        <v>0.33285402479408321</v>
      </c>
    </row>
    <row r="14" spans="1:4" x14ac:dyDescent="0.25">
      <c r="A14" s="4" t="s">
        <v>116</v>
      </c>
      <c r="B14" s="30">
        <v>0.44934177009250481</v>
      </c>
      <c r="C14" s="30">
        <v>0.73512239671021085</v>
      </c>
      <c r="D14" s="2">
        <v>0.15928978175330544</v>
      </c>
    </row>
    <row r="15" spans="1:4" x14ac:dyDescent="0.25">
      <c r="A15" s="4" t="s">
        <v>118</v>
      </c>
      <c r="B15" s="30">
        <v>0.59817429481409823</v>
      </c>
      <c r="C15" s="30">
        <v>0.63458333333333339</v>
      </c>
      <c r="D15" s="2">
        <v>-1.7728017343118685E-2</v>
      </c>
    </row>
    <row r="16" spans="1:4" x14ac:dyDescent="0.25">
      <c r="A16" s="4" t="s">
        <v>119</v>
      </c>
      <c r="B16" s="30">
        <v>0.84523809523809523</v>
      </c>
      <c r="C16" s="30">
        <v>0.87339181286549705</v>
      </c>
      <c r="D16" s="2">
        <v>0.58409002237821084</v>
      </c>
    </row>
    <row r="17" spans="1:4" x14ac:dyDescent="0.25">
      <c r="A17" s="4" t="s">
        <v>121</v>
      </c>
      <c r="B17" s="30">
        <v>0.88301282051282048</v>
      </c>
      <c r="C17" s="30">
        <v>0.93535031847133754</v>
      </c>
      <c r="D17" s="2">
        <v>0.10961614562722599</v>
      </c>
    </row>
    <row r="18" spans="1:4" x14ac:dyDescent="0.25">
      <c r="A18" s="4" t="s">
        <v>120</v>
      </c>
      <c r="B18" s="30">
        <v>0.82724358974358969</v>
      </c>
      <c r="C18" s="30">
        <v>0.90764525993883793</v>
      </c>
      <c r="D18" s="2">
        <v>5.8359887023506252E-2</v>
      </c>
    </row>
    <row r="19" spans="1:4" x14ac:dyDescent="0.25">
      <c r="A19" s="4" t="s">
        <v>122</v>
      </c>
      <c r="B19" s="30">
        <v>0</v>
      </c>
      <c r="C19" s="30">
        <v>0.85826007220278611</v>
      </c>
      <c r="D19" s="2">
        <v>1.9396942413438811E-2</v>
      </c>
    </row>
    <row r="20" spans="1:4" x14ac:dyDescent="0.25">
      <c r="A20" s="4" t="s">
        <v>124</v>
      </c>
      <c r="B20" s="30">
        <v>0.51882352941176468</v>
      </c>
      <c r="C20" s="30">
        <v>0.5</v>
      </c>
      <c r="D20" s="2">
        <v>7.256643460228096E-2</v>
      </c>
    </row>
    <row r="21" spans="1:4" x14ac:dyDescent="0.25">
      <c r="A21" s="4" t="s">
        <v>103</v>
      </c>
      <c r="B21" s="30"/>
      <c r="C21" s="30">
        <v>0.88639143730886849</v>
      </c>
      <c r="D21" s="2"/>
    </row>
    <row r="22" spans="1:4" x14ac:dyDescent="0.25">
      <c r="A22" s="4" t="s">
        <v>104</v>
      </c>
      <c r="B22" s="30">
        <v>0.69491525423728817</v>
      </c>
      <c r="C22" s="30">
        <v>0.68940005380683345</v>
      </c>
      <c r="D22" s="2">
        <v>-7.9365079365080193E-3</v>
      </c>
    </row>
    <row r="23" spans="1:4" x14ac:dyDescent="0.25">
      <c r="A23" s="4" t="s">
        <v>78</v>
      </c>
      <c r="B23" s="30">
        <v>0.79718659220611265</v>
      </c>
      <c r="C23" s="30">
        <v>0.74800536760238756</v>
      </c>
      <c r="D23" s="2">
        <v>-6.1693491943488832E-2</v>
      </c>
    </row>
    <row r="24" spans="1:4" ht="15.75" thickBot="1" x14ac:dyDescent="0.3">
      <c r="A24" s="3" t="s">
        <v>4</v>
      </c>
      <c r="B24" s="32">
        <v>0.77815135133067093</v>
      </c>
      <c r="C24" s="32">
        <v>0.84375712315410856</v>
      </c>
      <c r="D24" s="7">
        <v>8.4309783323320175E-2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1"/>
  <dimension ref="A1:D24"/>
  <sheetViews>
    <sheetView showGridLines="0" topLeftCell="A16" workbookViewId="0">
      <selection activeCell="E30" sqref="E30"/>
    </sheetView>
  </sheetViews>
  <sheetFormatPr defaultRowHeight="15" x14ac:dyDescent="0.25"/>
  <cols>
    <col min="1" max="1" width="34.5703125" customWidth="1"/>
    <col min="2" max="3" width="19.42578125" customWidth="1"/>
  </cols>
  <sheetData>
    <row r="1" spans="1:4" ht="33.75" customHeight="1" x14ac:dyDescent="0.25">
      <c r="A1" s="115" t="s">
        <v>185</v>
      </c>
      <c r="B1" s="115"/>
      <c r="C1" s="115"/>
      <c r="D1" s="115"/>
    </row>
    <row r="2" spans="1:4" x14ac:dyDescent="0.25">
      <c r="A2" s="1" t="s">
        <v>77</v>
      </c>
      <c r="B2" s="6">
        <v>2015</v>
      </c>
      <c r="C2" s="6">
        <v>2016</v>
      </c>
      <c r="D2" s="6" t="s">
        <v>6</v>
      </c>
    </row>
    <row r="3" spans="1:4" x14ac:dyDescent="0.25">
      <c r="A3" s="4" t="str">
        <f>'Fig 1.34'!A3</f>
        <v>Estados Unidos</v>
      </c>
      <c r="B3" s="30">
        <f>'Fig 1.34'!B3</f>
        <v>0.84972999692363749</v>
      </c>
      <c r="C3" s="30">
        <f>'Fig 1.34'!C3</f>
        <v>0.88300866042602844</v>
      </c>
      <c r="D3" s="2">
        <f>'Fig 1.34'!D3</f>
        <v>0.20423947862911063</v>
      </c>
    </row>
    <row r="4" spans="1:4" x14ac:dyDescent="0.25">
      <c r="A4" s="4" t="str">
        <f>'Fig 1.34'!A4</f>
        <v>Argentina</v>
      </c>
      <c r="B4" s="30">
        <f>'Fig 1.34'!B4</f>
        <v>0.64101753180595133</v>
      </c>
      <c r="C4" s="30">
        <f>'Fig 1.34'!C4</f>
        <v>0.75467034841178282</v>
      </c>
      <c r="D4" s="2">
        <f>'Fig 1.34'!D4</f>
        <v>7.7303357029017805E-2</v>
      </c>
    </row>
    <row r="5" spans="1:4" x14ac:dyDescent="0.25">
      <c r="A5" s="4" t="str">
        <f>'Fig 1.34'!A5</f>
        <v>Chile</v>
      </c>
      <c r="B5" s="30">
        <f>'Fig 1.34'!B5</f>
        <v>0.76901998710509345</v>
      </c>
      <c r="C5" s="30">
        <f>'Fig 1.34'!C5</f>
        <v>0.83635976446347415</v>
      </c>
      <c r="D5" s="2">
        <f>'Fig 1.34'!D5</f>
        <v>0.15528895802067777</v>
      </c>
    </row>
    <row r="6" spans="1:4" x14ac:dyDescent="0.25">
      <c r="A6" s="4" t="str">
        <f>'Fig 1.34'!A6</f>
        <v>Portugal</v>
      </c>
      <c r="B6" s="30">
        <f>'Fig 1.34'!B6</f>
        <v>0.77470767259330453</v>
      </c>
      <c r="C6" s="30">
        <f>'Fig 1.34'!C6</f>
        <v>0.9607727577100168</v>
      </c>
      <c r="D6" s="2">
        <f>'Fig 1.34'!D6</f>
        <v>6.6709740984871368E-2</v>
      </c>
    </row>
    <row r="7" spans="1:4" x14ac:dyDescent="0.25">
      <c r="A7" s="4" t="str">
        <f>'Fig 1.34'!A7</f>
        <v>França</v>
      </c>
      <c r="B7" s="30">
        <f>'Fig 1.34'!B7</f>
        <v>0.94568866553143638</v>
      </c>
      <c r="C7" s="30">
        <f>'Fig 1.34'!C7</f>
        <v>0.92990390050876204</v>
      </c>
      <c r="D7" s="2">
        <f>'Fig 1.34'!D7</f>
        <v>-4.4194585486448501E-2</v>
      </c>
    </row>
    <row r="8" spans="1:4" x14ac:dyDescent="0.25">
      <c r="A8" s="4" t="str">
        <f>'Fig 1.34'!A8</f>
        <v>Alemanha</v>
      </c>
      <c r="B8" s="30">
        <f>'Fig 1.34'!B8</f>
        <v>0.80843606478124241</v>
      </c>
      <c r="C8" s="30">
        <f>'Fig 1.34'!C8</f>
        <v>0.88802790793197928</v>
      </c>
      <c r="D8" s="2">
        <f>'Fig 1.34'!D8</f>
        <v>1.6019072508819843E-2</v>
      </c>
    </row>
    <row r="9" spans="1:4" x14ac:dyDescent="0.25">
      <c r="A9" s="4" t="str">
        <f>'Fig 1.34'!A9</f>
        <v>Espanha</v>
      </c>
      <c r="B9" s="30">
        <f>'Fig 1.34'!B9</f>
        <v>0.8402724036526853</v>
      </c>
      <c r="C9" s="30">
        <f>'Fig 1.34'!C9</f>
        <v>0.84568619891401575</v>
      </c>
      <c r="D9" s="2">
        <f>'Fig 1.34'!D9</f>
        <v>7.5039349976643521E-2</v>
      </c>
    </row>
    <row r="10" spans="1:4" x14ac:dyDescent="0.25">
      <c r="A10" s="4" t="str">
        <f>'Fig 1.34'!A10</f>
        <v>Panamá</v>
      </c>
      <c r="B10" s="30">
        <f>'Fig 1.34'!B10</f>
        <v>0.71160714285714288</v>
      </c>
      <c r="C10" s="30">
        <f>'Fig 1.34'!C10</f>
        <v>0.92827380952380956</v>
      </c>
      <c r="D10" s="2">
        <f>'Fig 1.34'!D10</f>
        <v>-1.5021214361428781E-2</v>
      </c>
    </row>
    <row r="11" spans="1:4" x14ac:dyDescent="0.25">
      <c r="A11" s="4" t="str">
        <f>'Fig 1.34'!A11</f>
        <v>Holanda</v>
      </c>
      <c r="B11" s="30">
        <f>'Fig 1.34'!B11</f>
        <v>0.95702306079664567</v>
      </c>
      <c r="C11" s="30">
        <f>'Fig 1.34'!C11</f>
        <v>0.91286843997124367</v>
      </c>
      <c r="D11" s="2">
        <f>'Fig 1.34'!D11</f>
        <v>0.27844477643960519</v>
      </c>
    </row>
    <row r="12" spans="1:4" x14ac:dyDescent="0.25">
      <c r="A12" s="4" t="str">
        <f>'Fig 1.34'!A12</f>
        <v>Reino Unido</v>
      </c>
      <c r="B12" s="30">
        <f>'Fig 1.34'!B12</f>
        <v>0.75303030303030305</v>
      </c>
      <c r="C12" s="30">
        <f>'Fig 1.34'!C12</f>
        <v>0.98062524437147358</v>
      </c>
      <c r="D12" s="2">
        <f>'Fig 1.34'!D12</f>
        <v>-5.9206579776542867E-3</v>
      </c>
    </row>
    <row r="13" spans="1:4" x14ac:dyDescent="0.25">
      <c r="A13" s="4" t="str">
        <f>'Fig 1.34'!A13</f>
        <v>Itália</v>
      </c>
      <c r="B13" s="30">
        <f>'Fig 1.34'!B13</f>
        <v>0.88517665130568357</v>
      </c>
      <c r="C13" s="30">
        <f>'Fig 1.34'!C13</f>
        <v>0.8732026543959015</v>
      </c>
      <c r="D13" s="2">
        <f>'Fig 1.34'!D13</f>
        <v>0.33285402479408321</v>
      </c>
    </row>
    <row r="14" spans="1:4" x14ac:dyDescent="0.25">
      <c r="A14" s="4" t="str">
        <f>'Fig 1.34'!A14</f>
        <v>Emirados Árabes Unidos</v>
      </c>
      <c r="B14" s="30">
        <f>'Fig 1.34'!B14</f>
        <v>0.44934177009250481</v>
      </c>
      <c r="C14" s="30">
        <f>'Fig 1.34'!C14</f>
        <v>0.73512239671021085</v>
      </c>
      <c r="D14" s="2">
        <f>'Fig 1.34'!D14</f>
        <v>0.15928978175330544</v>
      </c>
    </row>
    <row r="15" spans="1:4" x14ac:dyDescent="0.25">
      <c r="A15" s="4" t="str">
        <f>'Fig 1.34'!A15</f>
        <v>Uruguai</v>
      </c>
      <c r="B15" s="30">
        <f>'Fig 1.34'!B15</f>
        <v>0.59817429481409823</v>
      </c>
      <c r="C15" s="30">
        <f>'Fig 1.34'!C15</f>
        <v>0.63458333333333339</v>
      </c>
      <c r="D15" s="2">
        <f>'Fig 1.34'!D15</f>
        <v>-1.7728017343118685E-2</v>
      </c>
    </row>
    <row r="16" spans="1:4" x14ac:dyDescent="0.25">
      <c r="A16" s="4" t="str">
        <f>'Fig 1.34'!A16</f>
        <v>Colômbia</v>
      </c>
      <c r="B16" s="30">
        <f>'Fig 1.34'!B16</f>
        <v>0.84523809523809523</v>
      </c>
      <c r="C16" s="30">
        <f>'Fig 1.34'!C16</f>
        <v>0.87339181286549705</v>
      </c>
      <c r="D16" s="2">
        <f>'Fig 1.34'!D16</f>
        <v>0.58409002237821084</v>
      </c>
    </row>
    <row r="17" spans="1:4" x14ac:dyDescent="0.25">
      <c r="A17" s="4" t="str">
        <f>'Fig 1.34'!A17</f>
        <v>Canadá</v>
      </c>
      <c r="B17" s="30">
        <f>'Fig 1.34'!B17</f>
        <v>0.88301282051282048</v>
      </c>
      <c r="C17" s="30">
        <f>'Fig 1.34'!C17</f>
        <v>0.93535031847133754</v>
      </c>
      <c r="D17" s="2">
        <f>'Fig 1.34'!D17</f>
        <v>0.10961614562722599</v>
      </c>
    </row>
    <row r="18" spans="1:4" x14ac:dyDescent="0.25">
      <c r="A18" s="4" t="str">
        <f>'Fig 1.34'!A18</f>
        <v>Peru</v>
      </c>
      <c r="B18" s="30">
        <f>'Fig 1.34'!B18</f>
        <v>0.82724358974358969</v>
      </c>
      <c r="C18" s="30">
        <f>'Fig 1.34'!C18</f>
        <v>0.90764525993883793</v>
      </c>
      <c r="D18" s="2">
        <f>'Fig 1.34'!D18</f>
        <v>5.8359887023506252E-2</v>
      </c>
    </row>
    <row r="19" spans="1:4" x14ac:dyDescent="0.25">
      <c r="A19" s="4" t="str">
        <f>'Fig 1.34'!A19</f>
        <v>Suíça</v>
      </c>
      <c r="B19" s="30">
        <f>'Fig 1.34'!B19</f>
        <v>0</v>
      </c>
      <c r="C19" s="30">
        <f>'Fig 1.34'!C19</f>
        <v>0.85826007220278611</v>
      </c>
      <c r="D19" s="2">
        <f>'Fig 1.34'!D19</f>
        <v>1.9396942413438811E-2</v>
      </c>
    </row>
    <row r="20" spans="1:4" x14ac:dyDescent="0.25">
      <c r="A20" s="4" t="str">
        <f>'Fig 1.34'!A20</f>
        <v>Angola</v>
      </c>
      <c r="B20" s="30">
        <f>'Fig 1.34'!B20</f>
        <v>0.51882352941176468</v>
      </c>
      <c r="C20" s="30">
        <f>'Fig 1.34'!C20</f>
        <v>0.5</v>
      </c>
      <c r="D20" s="2">
        <f>'Fig 1.34'!D20</f>
        <v>7.256643460228096E-2</v>
      </c>
    </row>
    <row r="21" spans="1:4" x14ac:dyDescent="0.25">
      <c r="A21" s="4" t="str">
        <f>'Fig 1.34'!A21</f>
        <v>Lima</v>
      </c>
      <c r="B21" s="30">
        <f>'Fig 1.34'!B21</f>
        <v>0</v>
      </c>
      <c r="C21" s="30">
        <f>'Fig 1.34'!C21</f>
        <v>0.88639143730886849</v>
      </c>
      <c r="D21" s="2">
        <f>'Fig 1.34'!D21</f>
        <v>0</v>
      </c>
    </row>
    <row r="22" spans="1:4" x14ac:dyDescent="0.25">
      <c r="A22" s="4" t="str">
        <f>'Fig 1.34'!A22</f>
        <v>Cordoba</v>
      </c>
      <c r="B22" s="30">
        <f>'Fig 1.34'!B22</f>
        <v>0.69491525423728817</v>
      </c>
      <c r="C22" s="30">
        <f>'Fig 1.34'!C22</f>
        <v>0.68940005380683345</v>
      </c>
      <c r="D22" s="2">
        <f>'Fig 1.34'!D22</f>
        <v>-7.9365079365080193E-3</v>
      </c>
    </row>
    <row r="23" spans="1:4" x14ac:dyDescent="0.25">
      <c r="A23" s="4" t="str">
        <f>'Fig 1.34'!A23</f>
        <v>Outros Aeroportos</v>
      </c>
      <c r="B23" s="30">
        <f>'Fig 1.34'!B23</f>
        <v>0.79718659220611265</v>
      </c>
      <c r="C23" s="30">
        <f>'Fig 1.34'!C23</f>
        <v>0.74800536760238756</v>
      </c>
      <c r="D23" s="2">
        <f>'Fig 1.34'!D23</f>
        <v>-6.1693491943488832E-2</v>
      </c>
    </row>
    <row r="24" spans="1:4" ht="15.75" thickBot="1" x14ac:dyDescent="0.3">
      <c r="A24" s="3" t="s">
        <v>4</v>
      </c>
      <c r="B24" s="32">
        <v>0.77815135133067093</v>
      </c>
      <c r="C24" s="32">
        <v>0.84375712315410856</v>
      </c>
      <c r="D24" s="7">
        <v>8.4309783323320175E-2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2"/>
  <dimension ref="A1:C18"/>
  <sheetViews>
    <sheetView showGridLines="0" workbookViewId="0">
      <selection activeCell="A21" sqref="A21"/>
    </sheetView>
  </sheetViews>
  <sheetFormatPr defaultRowHeight="15" x14ac:dyDescent="0.25"/>
  <cols>
    <col min="1" max="2" width="12.85546875" customWidth="1"/>
    <col min="3" max="3" width="32.42578125" bestFit="1" customWidth="1"/>
  </cols>
  <sheetData>
    <row r="1" spans="1:3" ht="32.25" customHeight="1" x14ac:dyDescent="0.25">
      <c r="A1" s="115" t="s">
        <v>188</v>
      </c>
      <c r="B1" s="115"/>
      <c r="C1" s="115"/>
    </row>
    <row r="2" spans="1:3" x14ac:dyDescent="0.25">
      <c r="A2" s="14" t="s">
        <v>20</v>
      </c>
      <c r="B2" s="14" t="s">
        <v>0</v>
      </c>
      <c r="C2" s="15" t="s">
        <v>21</v>
      </c>
    </row>
    <row r="3" spans="1:3" x14ac:dyDescent="0.25">
      <c r="A3" s="116" t="s">
        <v>105</v>
      </c>
      <c r="B3" s="41" t="s">
        <v>186</v>
      </c>
      <c r="C3" s="20">
        <v>245.41773644009203</v>
      </c>
    </row>
    <row r="4" spans="1:3" x14ac:dyDescent="0.25">
      <c r="A4" s="117"/>
      <c r="B4" s="42" t="s">
        <v>187</v>
      </c>
      <c r="C4" s="22">
        <v>315.21948109457077</v>
      </c>
    </row>
    <row r="5" spans="1:3" x14ac:dyDescent="0.25">
      <c r="A5" s="117"/>
      <c r="B5" s="42" t="s">
        <v>10</v>
      </c>
      <c r="C5" s="22">
        <v>403.27014343946922</v>
      </c>
    </row>
    <row r="6" spans="1:3" x14ac:dyDescent="0.25">
      <c r="A6" s="117"/>
      <c r="B6" s="42" t="s">
        <v>11</v>
      </c>
      <c r="C6" s="22">
        <v>448.143141587537</v>
      </c>
    </row>
    <row r="7" spans="1:3" x14ac:dyDescent="0.25">
      <c r="A7" s="118"/>
      <c r="B7" s="42" t="s">
        <v>12</v>
      </c>
      <c r="C7" s="22">
        <v>569.48997506795752</v>
      </c>
    </row>
    <row r="8" spans="1:3" x14ac:dyDescent="0.25">
      <c r="A8" s="116" t="s">
        <v>106</v>
      </c>
      <c r="B8" s="41" t="s">
        <v>13</v>
      </c>
      <c r="C8" s="20">
        <v>461.15263664452323</v>
      </c>
    </row>
    <row r="9" spans="1:3" x14ac:dyDescent="0.25">
      <c r="A9" s="117"/>
      <c r="B9" s="42" t="s">
        <v>14</v>
      </c>
      <c r="C9" s="22">
        <v>385.50284975928275</v>
      </c>
    </row>
    <row r="10" spans="1:3" x14ac:dyDescent="0.25">
      <c r="A10" s="117"/>
      <c r="B10" s="42" t="s">
        <v>15</v>
      </c>
      <c r="C10" s="22">
        <v>309.42283567199098</v>
      </c>
    </row>
    <row r="11" spans="1:3" x14ac:dyDescent="0.25">
      <c r="A11" s="117"/>
      <c r="B11" s="42" t="s">
        <v>16</v>
      </c>
      <c r="C11" s="22">
        <v>294.21960175468331</v>
      </c>
    </row>
    <row r="12" spans="1:3" x14ac:dyDescent="0.25">
      <c r="A12" s="117"/>
      <c r="B12" s="42" t="s">
        <v>17</v>
      </c>
      <c r="C12" s="22">
        <v>259.10134392069006</v>
      </c>
    </row>
    <row r="13" spans="1:3" x14ac:dyDescent="0.25">
      <c r="A13" s="117"/>
      <c r="B13" s="42" t="s">
        <v>18</v>
      </c>
      <c r="C13" s="22">
        <v>242.97618937021556</v>
      </c>
    </row>
    <row r="14" spans="1:3" x14ac:dyDescent="0.25">
      <c r="A14" s="117"/>
      <c r="B14" s="42" t="s">
        <v>19</v>
      </c>
      <c r="C14" s="22">
        <v>268.71161800289485</v>
      </c>
    </row>
    <row r="15" spans="1:3" x14ac:dyDescent="0.25">
      <c r="A15" s="118"/>
      <c r="B15" s="43" t="s">
        <v>186</v>
      </c>
      <c r="C15" s="24">
        <v>531.8963179992644</v>
      </c>
    </row>
    <row r="16" spans="1:3" x14ac:dyDescent="0.25">
      <c r="A16" s="44" t="s">
        <v>5</v>
      </c>
      <c r="B16" s="45"/>
      <c r="C16" s="46">
        <v>341.48</v>
      </c>
    </row>
    <row r="17" spans="1:1" x14ac:dyDescent="0.25">
      <c r="A17" s="13" t="s">
        <v>189</v>
      </c>
    </row>
    <row r="18" spans="1:1" x14ac:dyDescent="0.25">
      <c r="A18" s="13" t="s">
        <v>190</v>
      </c>
    </row>
  </sheetData>
  <mergeCells count="3">
    <mergeCell ref="A1:C1"/>
    <mergeCell ref="A8:A15"/>
    <mergeCell ref="A3:A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A3:B15" numberStoredAsText="1"/>
  </ignoredErrors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showGridLines="0" workbookViewId="0">
      <selection activeCell="A17" sqref="A17:A18"/>
    </sheetView>
  </sheetViews>
  <sheetFormatPr defaultRowHeight="15" x14ac:dyDescent="0.25"/>
  <cols>
    <col min="1" max="1" width="12.85546875" customWidth="1"/>
    <col min="2" max="2" width="21" customWidth="1"/>
    <col min="3" max="3" width="32.42578125" bestFit="1" customWidth="1"/>
  </cols>
  <sheetData>
    <row r="1" spans="1:3" ht="32.25" customHeight="1" x14ac:dyDescent="0.25">
      <c r="A1" s="115" t="s">
        <v>191</v>
      </c>
      <c r="B1" s="115"/>
      <c r="C1" s="115"/>
    </row>
    <row r="2" spans="1:3" x14ac:dyDescent="0.25">
      <c r="A2" s="14" t="s">
        <v>20</v>
      </c>
      <c r="B2" s="14" t="s">
        <v>0</v>
      </c>
      <c r="C2" s="18" t="s">
        <v>192</v>
      </c>
    </row>
    <row r="3" spans="1:3" x14ac:dyDescent="0.25">
      <c r="A3" s="116" t="s">
        <v>105</v>
      </c>
      <c r="B3" s="41" t="s">
        <v>186</v>
      </c>
      <c r="C3" s="47">
        <v>694.04110962566847</v>
      </c>
    </row>
    <row r="4" spans="1:3" x14ac:dyDescent="0.25">
      <c r="A4" s="117"/>
      <c r="B4" s="42" t="s">
        <v>187</v>
      </c>
      <c r="C4" s="48">
        <v>732.2381883839904</v>
      </c>
    </row>
    <row r="5" spans="1:3" x14ac:dyDescent="0.25">
      <c r="A5" s="117"/>
      <c r="B5" s="42" t="s">
        <v>10</v>
      </c>
      <c r="C5" s="48">
        <v>854.37540106951872</v>
      </c>
    </row>
    <row r="6" spans="1:3" x14ac:dyDescent="0.25">
      <c r="A6" s="117"/>
      <c r="B6" s="42" t="s">
        <v>11</v>
      </c>
      <c r="C6" s="48">
        <v>978.34861260156367</v>
      </c>
    </row>
    <row r="7" spans="1:3" x14ac:dyDescent="0.25">
      <c r="A7" s="118"/>
      <c r="B7" s="42" t="s">
        <v>12</v>
      </c>
      <c r="C7" s="48">
        <v>947.14410256410258</v>
      </c>
    </row>
    <row r="8" spans="1:3" x14ac:dyDescent="0.25">
      <c r="A8" s="116" t="s">
        <v>106</v>
      </c>
      <c r="B8" s="41" t="s">
        <v>13</v>
      </c>
      <c r="C8" s="47">
        <v>959.72400422982025</v>
      </c>
    </row>
    <row r="9" spans="1:3" x14ac:dyDescent="0.25">
      <c r="A9" s="117"/>
      <c r="B9" s="42" t="s">
        <v>14</v>
      </c>
      <c r="C9" s="48">
        <v>1024.7942718838242</v>
      </c>
    </row>
    <row r="10" spans="1:3" x14ac:dyDescent="0.25">
      <c r="A10" s="117"/>
      <c r="B10" s="42" t="s">
        <v>15</v>
      </c>
      <c r="C10" s="48">
        <v>961.25923904318506</v>
      </c>
    </row>
    <row r="11" spans="1:3" x14ac:dyDescent="0.25">
      <c r="A11" s="117"/>
      <c r="B11" s="42" t="s">
        <v>16</v>
      </c>
      <c r="C11" s="48">
        <v>1069.3846745580709</v>
      </c>
    </row>
    <row r="12" spans="1:3" x14ac:dyDescent="0.25">
      <c r="A12" s="117"/>
      <c r="B12" s="42" t="s">
        <v>17</v>
      </c>
      <c r="C12" s="48">
        <v>1024.1254456228278</v>
      </c>
    </row>
    <row r="13" spans="1:3" x14ac:dyDescent="0.25">
      <c r="A13" s="117"/>
      <c r="B13" s="42" t="s">
        <v>18</v>
      </c>
      <c r="C13" s="48">
        <v>967.40310206804531</v>
      </c>
    </row>
    <row r="14" spans="1:3" x14ac:dyDescent="0.25">
      <c r="A14" s="117"/>
      <c r="B14" s="42" t="s">
        <v>19</v>
      </c>
      <c r="C14" s="48">
        <v>904.84223658344411</v>
      </c>
    </row>
    <row r="15" spans="1:3" x14ac:dyDescent="0.25">
      <c r="A15" s="118"/>
      <c r="B15" s="43" t="s">
        <v>186</v>
      </c>
      <c r="C15" s="49">
        <v>848.88119120952297</v>
      </c>
    </row>
    <row r="16" spans="1:3" x14ac:dyDescent="0.25">
      <c r="A16" s="44" t="s">
        <v>5</v>
      </c>
      <c r="B16" s="45"/>
      <c r="C16" s="50" t="s">
        <v>193</v>
      </c>
    </row>
    <row r="17" spans="1:1" x14ac:dyDescent="0.25">
      <c r="A17" s="13" t="s">
        <v>189</v>
      </c>
    </row>
    <row r="18" spans="1:1" x14ac:dyDescent="0.25">
      <c r="A18" s="13" t="s">
        <v>190</v>
      </c>
    </row>
  </sheetData>
  <mergeCells count="3">
    <mergeCell ref="A1:C1"/>
    <mergeCell ref="A3:A7"/>
    <mergeCell ref="A8:A1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5"/>
  <dimension ref="A1:B20"/>
  <sheetViews>
    <sheetView showGridLines="0" workbookViewId="0">
      <selection activeCell="D14" sqref="D14"/>
    </sheetView>
  </sheetViews>
  <sheetFormatPr defaultRowHeight="15" x14ac:dyDescent="0.25"/>
  <cols>
    <col min="1" max="1" width="32.85546875" customWidth="1"/>
    <col min="2" max="2" width="43.28515625" customWidth="1"/>
  </cols>
  <sheetData>
    <row r="1" spans="1:2" ht="33.75" customHeight="1" x14ac:dyDescent="0.25">
      <c r="A1" s="115" t="s">
        <v>195</v>
      </c>
      <c r="B1" s="115"/>
    </row>
    <row r="2" spans="1:2" x14ac:dyDescent="0.25">
      <c r="A2" s="16" t="s">
        <v>194</v>
      </c>
      <c r="B2" s="17" t="s">
        <v>38</v>
      </c>
    </row>
    <row r="3" spans="1:2" x14ac:dyDescent="0.25">
      <c r="A3" t="s">
        <v>22</v>
      </c>
      <c r="B3" s="2">
        <v>0.11685177752687889</v>
      </c>
    </row>
    <row r="4" spans="1:2" x14ac:dyDescent="0.25">
      <c r="A4" t="s">
        <v>23</v>
      </c>
      <c r="B4" s="2">
        <v>0.28354282556317839</v>
      </c>
    </row>
    <row r="5" spans="1:2" x14ac:dyDescent="0.25">
      <c r="A5" t="s">
        <v>24</v>
      </c>
      <c r="B5" s="2">
        <v>0.17817279764338434</v>
      </c>
    </row>
    <row r="6" spans="1:2" x14ac:dyDescent="0.25">
      <c r="A6" t="s">
        <v>25</v>
      </c>
      <c r="B6" s="2">
        <v>0.13670696469452645</v>
      </c>
    </row>
    <row r="7" spans="1:2" x14ac:dyDescent="0.25">
      <c r="A7" t="s">
        <v>26</v>
      </c>
      <c r="B7" s="2">
        <v>9.1842743916848282E-2</v>
      </c>
    </row>
    <row r="8" spans="1:2" x14ac:dyDescent="0.25">
      <c r="A8" t="s">
        <v>27</v>
      </c>
      <c r="B8" s="2">
        <v>5.9595569342490724E-2</v>
      </c>
    </row>
    <row r="9" spans="1:2" x14ac:dyDescent="0.25">
      <c r="A9" t="s">
        <v>28</v>
      </c>
      <c r="B9" s="2">
        <v>3.506040953199023E-2</v>
      </c>
    </row>
    <row r="10" spans="1:2" x14ac:dyDescent="0.25">
      <c r="A10" t="s">
        <v>29</v>
      </c>
      <c r="B10" s="2">
        <v>2.3886240280273221E-2</v>
      </c>
    </row>
    <row r="11" spans="1:2" x14ac:dyDescent="0.25">
      <c r="A11" t="s">
        <v>30</v>
      </c>
      <c r="B11" s="2">
        <v>1.8344792577060755E-2</v>
      </c>
    </row>
    <row r="12" spans="1:2" x14ac:dyDescent="0.25">
      <c r="A12" t="s">
        <v>31</v>
      </c>
      <c r="B12" s="2">
        <v>1.358479902874626E-2</v>
      </c>
    </row>
    <row r="13" spans="1:2" x14ac:dyDescent="0.25">
      <c r="A13" t="s">
        <v>32</v>
      </c>
      <c r="B13" s="2">
        <v>1.0899097389192926E-2</v>
      </c>
    </row>
    <row r="14" spans="1:2" x14ac:dyDescent="0.25">
      <c r="A14" t="s">
        <v>33</v>
      </c>
      <c r="B14" s="2">
        <v>7.2618971706358282E-3</v>
      </c>
    </row>
    <row r="15" spans="1:2" x14ac:dyDescent="0.25">
      <c r="A15" t="s">
        <v>34</v>
      </c>
      <c r="B15" s="2">
        <v>4.4736687459598816E-3</v>
      </c>
    </row>
    <row r="16" spans="1:2" x14ac:dyDescent="0.25">
      <c r="A16" t="s">
        <v>35</v>
      </c>
      <c r="B16" s="2">
        <v>4.8875268663938452E-3</v>
      </c>
    </row>
    <row r="17" spans="1:2" x14ac:dyDescent="0.25">
      <c r="A17" t="s">
        <v>36</v>
      </c>
      <c r="B17" s="2">
        <v>8.1771362768523273E-3</v>
      </c>
    </row>
    <row r="18" spans="1:2" x14ac:dyDescent="0.25">
      <c r="A18" t="s">
        <v>37</v>
      </c>
      <c r="B18" s="2">
        <v>6.7117534455876596E-3</v>
      </c>
    </row>
    <row r="19" spans="1:2" x14ac:dyDescent="0.25">
      <c r="A19" s="13" t="s">
        <v>189</v>
      </c>
    </row>
    <row r="20" spans="1:2" x14ac:dyDescent="0.25">
      <c r="A20" s="13" t="s">
        <v>190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showGridLines="0" workbookViewId="0">
      <selection activeCell="C2" sqref="C2"/>
    </sheetView>
  </sheetViews>
  <sheetFormatPr defaultRowHeight="15" x14ac:dyDescent="0.25"/>
  <cols>
    <col min="1" max="2" width="12.85546875" customWidth="1"/>
    <col min="3" max="3" width="40.7109375" customWidth="1"/>
  </cols>
  <sheetData>
    <row r="1" spans="1:3" ht="32.25" customHeight="1" x14ac:dyDescent="0.25">
      <c r="A1" s="115" t="s">
        <v>196</v>
      </c>
      <c r="B1" s="115"/>
      <c r="C1" s="115"/>
    </row>
    <row r="2" spans="1:3" x14ac:dyDescent="0.25">
      <c r="A2" s="14" t="s">
        <v>20</v>
      </c>
      <c r="B2" s="14" t="s">
        <v>0</v>
      </c>
      <c r="C2" s="18" t="s">
        <v>197</v>
      </c>
    </row>
    <row r="3" spans="1:3" x14ac:dyDescent="0.25">
      <c r="A3" s="116" t="s">
        <v>105</v>
      </c>
      <c r="B3" s="41" t="s">
        <v>186</v>
      </c>
      <c r="C3" s="51">
        <v>0.35360691612699657</v>
      </c>
    </row>
    <row r="4" spans="1:3" x14ac:dyDescent="0.25">
      <c r="A4" s="117"/>
      <c r="B4" s="42" t="s">
        <v>187</v>
      </c>
      <c r="C4" s="52">
        <v>0.43048762833613402</v>
      </c>
    </row>
    <row r="5" spans="1:3" x14ac:dyDescent="0.25">
      <c r="A5" s="117"/>
      <c r="B5" s="42" t="s">
        <v>10</v>
      </c>
      <c r="C5" s="52">
        <v>0.47200579854552144</v>
      </c>
    </row>
    <row r="6" spans="1:3" x14ac:dyDescent="0.25">
      <c r="A6" s="117"/>
      <c r="B6" s="42" t="s">
        <v>11</v>
      </c>
      <c r="C6" s="52">
        <v>0.45806079327476273</v>
      </c>
    </row>
    <row r="7" spans="1:3" x14ac:dyDescent="0.25">
      <c r="A7" s="118"/>
      <c r="B7" s="42" t="s">
        <v>12</v>
      </c>
      <c r="C7" s="52">
        <v>0.60127067626376896</v>
      </c>
    </row>
    <row r="8" spans="1:3" x14ac:dyDescent="0.25">
      <c r="A8" s="116" t="s">
        <v>106</v>
      </c>
      <c r="B8" s="41" t="s">
        <v>13</v>
      </c>
      <c r="C8" s="51">
        <v>0.48050547304440883</v>
      </c>
    </row>
    <row r="9" spans="1:3" x14ac:dyDescent="0.25">
      <c r="A9" s="117"/>
      <c r="B9" s="42" t="s">
        <v>14</v>
      </c>
      <c r="C9" s="52">
        <v>0.37617584361653084</v>
      </c>
    </row>
    <row r="10" spans="1:3" x14ac:dyDescent="0.25">
      <c r="A10" s="117"/>
      <c r="B10" s="42" t="s">
        <v>15</v>
      </c>
      <c r="C10" s="52">
        <v>0.32189322412129179</v>
      </c>
    </row>
    <row r="11" spans="1:3" x14ac:dyDescent="0.25">
      <c r="A11" s="117"/>
      <c r="B11" s="42" t="s">
        <v>16</v>
      </c>
      <c r="C11" s="52">
        <v>0.27512980946381854</v>
      </c>
    </row>
    <row r="12" spans="1:3" x14ac:dyDescent="0.25">
      <c r="A12" s="117"/>
      <c r="B12" s="42" t="s">
        <v>17</v>
      </c>
      <c r="C12" s="52">
        <v>0.25299766256966827</v>
      </c>
    </row>
    <row r="13" spans="1:3" x14ac:dyDescent="0.25">
      <c r="A13" s="117"/>
      <c r="B13" s="42" t="s">
        <v>18</v>
      </c>
      <c r="C13" s="52">
        <v>0.2511633349642956</v>
      </c>
    </row>
    <row r="14" spans="1:3" x14ac:dyDescent="0.25">
      <c r="A14" s="117"/>
      <c r="B14" s="42" t="s">
        <v>19</v>
      </c>
      <c r="C14" s="52">
        <v>0.29697068410236516</v>
      </c>
    </row>
    <row r="15" spans="1:3" x14ac:dyDescent="0.25">
      <c r="A15" s="118"/>
      <c r="B15" s="43" t="s">
        <v>186</v>
      </c>
      <c r="C15" s="53">
        <v>0.62658511403862049</v>
      </c>
    </row>
    <row r="16" spans="1:3" x14ac:dyDescent="0.25">
      <c r="A16" s="44" t="s">
        <v>5</v>
      </c>
      <c r="B16" s="45"/>
      <c r="C16" s="54">
        <v>0.36758000000000002</v>
      </c>
    </row>
    <row r="17" spans="1:1" x14ac:dyDescent="0.25">
      <c r="A17" s="13" t="s">
        <v>189</v>
      </c>
    </row>
    <row r="18" spans="1:1" x14ac:dyDescent="0.25">
      <c r="A18" s="13" t="s">
        <v>190</v>
      </c>
    </row>
  </sheetData>
  <mergeCells count="3">
    <mergeCell ref="A1:C1"/>
    <mergeCell ref="A3:A7"/>
    <mergeCell ref="A8:A1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D16"/>
  <sheetViews>
    <sheetView showGridLines="0" workbookViewId="0">
      <selection activeCell="A2" sqref="A2"/>
    </sheetView>
  </sheetViews>
  <sheetFormatPr defaultRowHeight="15" x14ac:dyDescent="0.25"/>
  <cols>
    <col min="1" max="1" width="13.7109375" customWidth="1"/>
    <col min="2" max="2" width="32.5703125" bestFit="1" customWidth="1"/>
    <col min="3" max="3" width="33.42578125" bestFit="1" customWidth="1"/>
  </cols>
  <sheetData>
    <row r="1" spans="1:4" x14ac:dyDescent="0.25">
      <c r="A1" s="113" t="s">
        <v>154</v>
      </c>
      <c r="B1" s="113"/>
      <c r="C1" s="113"/>
      <c r="D1" s="113"/>
    </row>
    <row r="2" spans="1:4" x14ac:dyDescent="0.25">
      <c r="A2" s="1" t="s">
        <v>0</v>
      </c>
      <c r="B2" s="6" t="s">
        <v>128</v>
      </c>
      <c r="C2" s="6" t="s">
        <v>127</v>
      </c>
      <c r="D2" s="6" t="s">
        <v>4</v>
      </c>
    </row>
    <row r="3" spans="1:4" x14ac:dyDescent="0.25">
      <c r="A3" s="4">
        <v>42217</v>
      </c>
      <c r="B3" s="2">
        <v>-2.5715596646312622E-2</v>
      </c>
      <c r="C3" s="2">
        <v>1.7307850032953098E-2</v>
      </c>
      <c r="D3" s="2">
        <v>8.7896694346878412E-3</v>
      </c>
    </row>
    <row r="4" spans="1:4" x14ac:dyDescent="0.25">
      <c r="A4" s="4">
        <v>42248</v>
      </c>
      <c r="B4" s="2">
        <v>-7.4973275982945342E-2</v>
      </c>
      <c r="C4" s="2">
        <v>9.4402579619017324E-3</v>
      </c>
      <c r="D4" s="2">
        <v>-7.4426460868499689E-3</v>
      </c>
    </row>
    <row r="5" spans="1:4" x14ac:dyDescent="0.25">
      <c r="A5" s="4">
        <v>42278</v>
      </c>
      <c r="B5" s="2">
        <v>-7.1089849725778032E-2</v>
      </c>
      <c r="C5" s="2">
        <v>-7.3570026513607445E-3</v>
      </c>
      <c r="D5" s="2">
        <v>-2.0123136460225677E-2</v>
      </c>
    </row>
    <row r="6" spans="1:4" x14ac:dyDescent="0.25">
      <c r="A6" s="4">
        <v>42309</v>
      </c>
      <c r="B6" s="2">
        <v>-9.5746774733686535E-2</v>
      </c>
      <c r="C6" s="2">
        <v>-3.9244119591526294E-2</v>
      </c>
      <c r="D6" s="2">
        <v>-5.0543890714716655E-2</v>
      </c>
    </row>
    <row r="7" spans="1:4" x14ac:dyDescent="0.25">
      <c r="A7" s="4">
        <v>42339</v>
      </c>
      <c r="B7" s="2">
        <v>-9.0704517402205975E-2</v>
      </c>
      <c r="C7" s="2">
        <v>-3.5238435764184395E-4</v>
      </c>
      <c r="D7" s="2">
        <v>-1.8536551157002479E-2</v>
      </c>
    </row>
    <row r="8" spans="1:4" x14ac:dyDescent="0.25">
      <c r="A8" s="4">
        <v>42370</v>
      </c>
      <c r="B8" s="2">
        <v>-7.2530420680499863E-2</v>
      </c>
      <c r="C8" s="2">
        <v>-1.3805017263319952E-2</v>
      </c>
      <c r="D8" s="2">
        <v>-2.5454327538508403E-2</v>
      </c>
    </row>
    <row r="9" spans="1:4" x14ac:dyDescent="0.25">
      <c r="A9" s="4">
        <v>42401</v>
      </c>
      <c r="B9" s="2">
        <v>-4.4707948367950778E-2</v>
      </c>
      <c r="C9" s="2">
        <v>9.9664754813639789E-3</v>
      </c>
      <c r="D9" s="2">
        <v>-1.3527626631866241E-3</v>
      </c>
    </row>
    <row r="10" spans="1:4" x14ac:dyDescent="0.25">
      <c r="A10" s="4">
        <v>42430</v>
      </c>
      <c r="B10" s="2">
        <v>-4.9547039651747893E-2</v>
      </c>
      <c r="C10" s="2">
        <v>-5.417953794818986E-2</v>
      </c>
      <c r="D10" s="2">
        <v>-5.3284669552247088E-2</v>
      </c>
    </row>
    <row r="11" spans="1:4" x14ac:dyDescent="0.25">
      <c r="A11" s="4">
        <v>42461</v>
      </c>
      <c r="B11" s="2">
        <v>-9.9898804392950624E-2</v>
      </c>
      <c r="C11" s="2">
        <v>-7.4405568723596938E-2</v>
      </c>
      <c r="D11" s="2">
        <v>-7.9441960926106781E-2</v>
      </c>
    </row>
    <row r="12" spans="1:4" x14ac:dyDescent="0.25">
      <c r="A12" s="4">
        <v>42491</v>
      </c>
      <c r="B12" s="2">
        <v>-5.4821097811088793E-2</v>
      </c>
      <c r="C12" s="2">
        <v>-7.1308045789927887E-2</v>
      </c>
      <c r="D12" s="2">
        <v>-6.8083903541333868E-2</v>
      </c>
    </row>
    <row r="13" spans="1:4" x14ac:dyDescent="0.25">
      <c r="A13" s="4">
        <v>42522</v>
      </c>
      <c r="B13" s="2">
        <v>2.2803282241468104E-4</v>
      </c>
      <c r="C13" s="2">
        <v>-7.4280859531118848E-2</v>
      </c>
      <c r="D13" s="2">
        <v>-6.0238100313228848E-2</v>
      </c>
    </row>
    <row r="14" spans="1:4" x14ac:dyDescent="0.25">
      <c r="A14" s="4">
        <v>42552</v>
      </c>
      <c r="B14" s="2">
        <v>-4.4356909641374287E-3</v>
      </c>
      <c r="C14" s="2">
        <v>-7.6799279383800489E-2</v>
      </c>
      <c r="D14" s="2">
        <v>-6.3014007221254276E-2</v>
      </c>
    </row>
    <row r="15" spans="1:4" x14ac:dyDescent="0.25">
      <c r="A15" s="4" t="s">
        <v>129</v>
      </c>
      <c r="B15" s="2">
        <v>-5.733714736422435E-2</v>
      </c>
      <c r="C15" s="2">
        <v>-3.0946005390630305E-2</v>
      </c>
      <c r="D15" s="2">
        <v>-3.6157798892242132E-2</v>
      </c>
    </row>
    <row r="16" spans="1:4" ht="15.75" thickBot="1" x14ac:dyDescent="0.3">
      <c r="A16" s="3" t="s">
        <v>56</v>
      </c>
      <c r="B16" s="7">
        <v>0.23241335595895177</v>
      </c>
      <c r="C16" s="7">
        <v>-8.5512012346327132E-2</v>
      </c>
      <c r="D16" s="7">
        <v>-2.4616161188292917E-2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showGridLines="0" workbookViewId="0">
      <selection activeCell="F1" sqref="F1"/>
    </sheetView>
  </sheetViews>
  <sheetFormatPr defaultRowHeight="15" x14ac:dyDescent="0.25"/>
  <cols>
    <col min="1" max="1" width="62.140625" bestFit="1" customWidth="1"/>
    <col min="2" max="2" width="43.28515625" customWidth="1"/>
  </cols>
  <sheetData>
    <row r="1" spans="1:2" ht="33.75" customHeight="1" x14ac:dyDescent="0.25">
      <c r="A1" s="115" t="s">
        <v>198</v>
      </c>
      <c r="B1" s="115"/>
    </row>
    <row r="2" spans="1:2" x14ac:dyDescent="0.25">
      <c r="A2" s="16" t="s">
        <v>199</v>
      </c>
      <c r="B2" s="17" t="s">
        <v>38</v>
      </c>
    </row>
    <row r="3" spans="1:2" x14ac:dyDescent="0.25">
      <c r="A3" t="s">
        <v>39</v>
      </c>
      <c r="B3" s="2">
        <v>2.3527396532344074E-2</v>
      </c>
    </row>
    <row r="4" spans="1:2" x14ac:dyDescent="0.25">
      <c r="A4" t="s">
        <v>40</v>
      </c>
      <c r="B4" s="2">
        <v>0.25931524610804574</v>
      </c>
    </row>
    <row r="5" spans="1:2" x14ac:dyDescent="0.25">
      <c r="A5" t="s">
        <v>41</v>
      </c>
      <c r="B5" s="2">
        <v>0.24560041310792444</v>
      </c>
    </row>
    <row r="6" spans="1:2" x14ac:dyDescent="0.25">
      <c r="A6" t="s">
        <v>42</v>
      </c>
      <c r="B6" s="2">
        <v>0.11366594522819086</v>
      </c>
    </row>
    <row r="7" spans="1:2" x14ac:dyDescent="0.25">
      <c r="A7" t="s">
        <v>43</v>
      </c>
      <c r="B7" s="2">
        <v>7.3669246090541152E-2</v>
      </c>
    </row>
    <row r="8" spans="1:2" x14ac:dyDescent="0.25">
      <c r="A8" t="s">
        <v>44</v>
      </c>
      <c r="B8" s="2">
        <v>5.2158626441157756E-2</v>
      </c>
    </row>
    <row r="9" spans="1:2" x14ac:dyDescent="0.25">
      <c r="A9" t="s">
        <v>45</v>
      </c>
      <c r="B9" s="2">
        <v>3.5025400385850801E-2</v>
      </c>
    </row>
    <row r="10" spans="1:2" x14ac:dyDescent="0.25">
      <c r="A10" t="s">
        <v>46</v>
      </c>
      <c r="B10" s="2">
        <v>2.6341881816624592E-2</v>
      </c>
    </row>
    <row r="11" spans="1:2" x14ac:dyDescent="0.25">
      <c r="A11" t="s">
        <v>47</v>
      </c>
      <c r="B11" s="2">
        <v>2.3704942916336891E-2</v>
      </c>
    </row>
    <row r="12" spans="1:2" x14ac:dyDescent="0.25">
      <c r="A12" t="s">
        <v>48</v>
      </c>
      <c r="B12" s="2">
        <v>1.7530829929319036E-2</v>
      </c>
    </row>
    <row r="13" spans="1:2" x14ac:dyDescent="0.25">
      <c r="A13" t="s">
        <v>49</v>
      </c>
      <c r="B13" s="2">
        <v>1.4446274089105779E-2</v>
      </c>
    </row>
    <row r="14" spans="1:2" x14ac:dyDescent="0.25">
      <c r="A14" t="s">
        <v>50</v>
      </c>
      <c r="B14" s="2">
        <v>1.3167189928368786E-2</v>
      </c>
    </row>
    <row r="15" spans="1:2" x14ac:dyDescent="0.25">
      <c r="A15" t="s">
        <v>51</v>
      </c>
      <c r="B15" s="2">
        <v>1.2360729240514083E-2</v>
      </c>
    </row>
    <row r="16" spans="1:2" x14ac:dyDescent="0.25">
      <c r="A16" t="s">
        <v>52</v>
      </c>
      <c r="B16" s="2">
        <v>8.4334532396588609E-3</v>
      </c>
    </row>
    <row r="17" spans="1:2" x14ac:dyDescent="0.25">
      <c r="A17" t="s">
        <v>53</v>
      </c>
      <c r="B17" s="2">
        <v>1.0006364162637489E-2</v>
      </c>
    </row>
    <row r="18" spans="1:2" x14ac:dyDescent="0.25">
      <c r="A18" t="s">
        <v>54</v>
      </c>
      <c r="B18" s="2">
        <v>7.1046060783379661E-2</v>
      </c>
    </row>
    <row r="19" spans="1:2" x14ac:dyDescent="0.25">
      <c r="A19" s="13" t="s">
        <v>189</v>
      </c>
    </row>
    <row r="20" spans="1:2" x14ac:dyDescent="0.25">
      <c r="A20" s="13" t="s">
        <v>190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showGridLines="0" workbookViewId="0">
      <selection activeCell="A17" sqref="A17:A18"/>
    </sheetView>
  </sheetViews>
  <sheetFormatPr defaultRowHeight="15" x14ac:dyDescent="0.25"/>
  <cols>
    <col min="1" max="1" width="12.85546875" customWidth="1"/>
    <col min="2" max="2" width="21.5703125" customWidth="1"/>
    <col min="3" max="3" width="32.42578125" bestFit="1" customWidth="1"/>
  </cols>
  <sheetData>
    <row r="1" spans="1:3" ht="32.25" customHeight="1" x14ac:dyDescent="0.25">
      <c r="A1" s="115" t="s">
        <v>200</v>
      </c>
      <c r="B1" s="115"/>
      <c r="C1" s="115"/>
    </row>
    <row r="2" spans="1:3" x14ac:dyDescent="0.25">
      <c r="A2" s="14" t="s">
        <v>20</v>
      </c>
      <c r="B2" s="14" t="s">
        <v>0</v>
      </c>
      <c r="C2" s="15" t="s">
        <v>201</v>
      </c>
    </row>
    <row r="3" spans="1:3" x14ac:dyDescent="0.25">
      <c r="A3" s="116" t="s">
        <v>105</v>
      </c>
      <c r="B3" s="41" t="s">
        <v>186</v>
      </c>
      <c r="C3" s="56">
        <v>3.7409773303275482E-3</v>
      </c>
    </row>
    <row r="4" spans="1:3" x14ac:dyDescent="0.25">
      <c r="A4" s="117"/>
      <c r="B4" s="42" t="s">
        <v>187</v>
      </c>
      <c r="C4" s="57">
        <v>8.3096709015230228E-3</v>
      </c>
    </row>
    <row r="5" spans="1:3" x14ac:dyDescent="0.25">
      <c r="A5" s="117"/>
      <c r="B5" s="42" t="s">
        <v>10</v>
      </c>
      <c r="C5" s="57">
        <v>1.0521498741546228E-2</v>
      </c>
    </row>
    <row r="6" spans="1:3" x14ac:dyDescent="0.25">
      <c r="A6" s="117"/>
      <c r="B6" s="42" t="s">
        <v>11</v>
      </c>
      <c r="C6" s="57">
        <v>8.155880723839104E-3</v>
      </c>
    </row>
    <row r="7" spans="1:3" x14ac:dyDescent="0.25">
      <c r="A7" s="118"/>
      <c r="B7" s="42" t="s">
        <v>12</v>
      </c>
      <c r="C7" s="57">
        <v>4.8762739265633152E-3</v>
      </c>
    </row>
    <row r="8" spans="1:3" x14ac:dyDescent="0.25">
      <c r="A8" s="116" t="s">
        <v>106</v>
      </c>
      <c r="B8" s="41" t="s">
        <v>13</v>
      </c>
      <c r="C8" s="56">
        <v>1.7735883499564262E-2</v>
      </c>
    </row>
    <row r="9" spans="1:3" x14ac:dyDescent="0.25">
      <c r="A9" s="117"/>
      <c r="B9" s="42" t="s">
        <v>14</v>
      </c>
      <c r="C9" s="57">
        <v>2.4796478079898376E-2</v>
      </c>
    </row>
    <row r="10" spans="1:3" x14ac:dyDescent="0.25">
      <c r="A10" s="117"/>
      <c r="B10" s="42" t="s">
        <v>15</v>
      </c>
      <c r="C10" s="57">
        <v>3.8941423446875498E-2</v>
      </c>
    </row>
    <row r="11" spans="1:3" x14ac:dyDescent="0.25">
      <c r="A11" s="117"/>
      <c r="B11" s="42" t="s">
        <v>16</v>
      </c>
      <c r="C11" s="57">
        <v>7.9643306813905135E-2</v>
      </c>
    </row>
    <row r="12" spans="1:3" x14ac:dyDescent="0.25">
      <c r="A12" s="117"/>
      <c r="B12" s="42" t="s">
        <v>17</v>
      </c>
      <c r="C12" s="57">
        <v>8.3823148797623384E-2</v>
      </c>
    </row>
    <row r="13" spans="1:3" x14ac:dyDescent="0.25">
      <c r="A13" s="117"/>
      <c r="B13" s="42" t="s">
        <v>18</v>
      </c>
      <c r="C13" s="57">
        <v>0.16493308876944104</v>
      </c>
    </row>
    <row r="14" spans="1:3" x14ac:dyDescent="0.25">
      <c r="A14" s="117"/>
      <c r="B14" s="42" t="s">
        <v>19</v>
      </c>
      <c r="C14" s="57">
        <v>0.31419958464148762</v>
      </c>
    </row>
    <row r="15" spans="1:3" x14ac:dyDescent="0.25">
      <c r="A15" s="118"/>
      <c r="B15" s="43" t="s">
        <v>186</v>
      </c>
      <c r="C15" s="58">
        <v>0.24032278432740556</v>
      </c>
    </row>
    <row r="16" spans="1:3" x14ac:dyDescent="0.25">
      <c r="A16" s="44" t="s">
        <v>5</v>
      </c>
      <c r="B16" s="45"/>
      <c r="C16" s="55">
        <v>799791</v>
      </c>
    </row>
    <row r="17" spans="1:1" x14ac:dyDescent="0.25">
      <c r="A17" s="13" t="s">
        <v>189</v>
      </c>
    </row>
    <row r="18" spans="1:1" x14ac:dyDescent="0.25">
      <c r="A18" s="13" t="s">
        <v>190</v>
      </c>
    </row>
  </sheetData>
  <mergeCells count="3">
    <mergeCell ref="A1:C1"/>
    <mergeCell ref="A3:A7"/>
    <mergeCell ref="A8:A1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8"/>
  <dimension ref="A1:C10"/>
  <sheetViews>
    <sheetView showGridLines="0" workbookViewId="0">
      <selection activeCell="E21" sqref="E21"/>
    </sheetView>
  </sheetViews>
  <sheetFormatPr defaultRowHeight="15" x14ac:dyDescent="0.25"/>
  <cols>
    <col min="1" max="1" width="44.42578125" customWidth="1"/>
    <col min="2" max="2" width="37.42578125" bestFit="1" customWidth="1"/>
  </cols>
  <sheetData>
    <row r="1" spans="1:3" ht="33.75" customHeight="1" x14ac:dyDescent="0.25">
      <c r="A1" s="115" t="s">
        <v>207</v>
      </c>
      <c r="B1" s="115"/>
    </row>
    <row r="2" spans="1:3" x14ac:dyDescent="0.25">
      <c r="A2" s="16" t="s">
        <v>208</v>
      </c>
      <c r="B2" s="17" t="s">
        <v>209</v>
      </c>
    </row>
    <row r="3" spans="1:3" x14ac:dyDescent="0.25">
      <c r="A3" s="19" t="s">
        <v>202</v>
      </c>
      <c r="B3" s="59">
        <v>1010.4930595015829</v>
      </c>
      <c r="C3" s="64">
        <f>$B$8</f>
        <v>929</v>
      </c>
    </row>
    <row r="4" spans="1:3" x14ac:dyDescent="0.25">
      <c r="A4" s="21" t="s">
        <v>203</v>
      </c>
      <c r="B4" s="60">
        <v>1751.9772179601405</v>
      </c>
      <c r="C4" s="64">
        <f t="shared" ref="C4:C7" si="0">$B$8</f>
        <v>929</v>
      </c>
    </row>
    <row r="5" spans="1:3" x14ac:dyDescent="0.25">
      <c r="A5" s="21" t="s">
        <v>204</v>
      </c>
      <c r="B5" s="60">
        <v>2592.3170188324571</v>
      </c>
      <c r="C5" s="64">
        <f t="shared" si="0"/>
        <v>929</v>
      </c>
    </row>
    <row r="6" spans="1:3" x14ac:dyDescent="0.25">
      <c r="A6" s="21" t="s">
        <v>205</v>
      </c>
      <c r="B6" s="60">
        <v>383.12162466213749</v>
      </c>
      <c r="C6" s="64">
        <f t="shared" si="0"/>
        <v>929</v>
      </c>
    </row>
    <row r="7" spans="1:3" x14ac:dyDescent="0.25">
      <c r="A7" s="23" t="s">
        <v>206</v>
      </c>
      <c r="B7" s="61">
        <v>896.95907486499891</v>
      </c>
      <c r="C7" s="64">
        <f t="shared" si="0"/>
        <v>929</v>
      </c>
    </row>
    <row r="8" spans="1:3" x14ac:dyDescent="0.25">
      <c r="A8" s="62" t="s">
        <v>5</v>
      </c>
      <c r="B8" s="63">
        <v>929</v>
      </c>
    </row>
    <row r="9" spans="1:3" x14ac:dyDescent="0.25">
      <c r="A9" s="13" t="s">
        <v>189</v>
      </c>
    </row>
    <row r="10" spans="1:3" x14ac:dyDescent="0.25">
      <c r="A10" s="13" t="s">
        <v>190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showGridLines="0" workbookViewId="0">
      <selection activeCell="E1" sqref="E1"/>
    </sheetView>
  </sheetViews>
  <sheetFormatPr defaultRowHeight="15" x14ac:dyDescent="0.25"/>
  <cols>
    <col min="1" max="1" width="44.42578125" customWidth="1"/>
    <col min="2" max="2" width="37.42578125" bestFit="1" customWidth="1"/>
  </cols>
  <sheetData>
    <row r="1" spans="1:3" ht="33.75" customHeight="1" x14ac:dyDescent="0.25">
      <c r="A1" s="115" t="s">
        <v>210</v>
      </c>
      <c r="B1" s="115"/>
    </row>
    <row r="2" spans="1:3" x14ac:dyDescent="0.25">
      <c r="A2" s="16" t="s">
        <v>208</v>
      </c>
      <c r="B2" s="17" t="s">
        <v>211</v>
      </c>
    </row>
    <row r="3" spans="1:3" x14ac:dyDescent="0.25">
      <c r="A3" s="19" t="s">
        <v>202</v>
      </c>
      <c r="B3" s="69">
        <v>0.37528467665717991</v>
      </c>
      <c r="C3" s="74">
        <f>$B$8</f>
        <v>0.3675753796386601</v>
      </c>
    </row>
    <row r="4" spans="1:3" x14ac:dyDescent="0.25">
      <c r="A4" s="21" t="s">
        <v>203</v>
      </c>
      <c r="B4" s="70">
        <v>0.28615647492372476</v>
      </c>
      <c r="C4" s="74">
        <f t="shared" ref="C4:C7" si="0">$B$8</f>
        <v>0.3675753796386601</v>
      </c>
    </row>
    <row r="5" spans="1:3" x14ac:dyDescent="0.25">
      <c r="A5" s="21" t="s">
        <v>204</v>
      </c>
      <c r="B5" s="70">
        <v>0.22468070328512266</v>
      </c>
      <c r="C5" s="74">
        <f t="shared" si="0"/>
        <v>0.3675753796386601</v>
      </c>
    </row>
    <row r="6" spans="1:3" x14ac:dyDescent="0.25">
      <c r="A6" s="21" t="s">
        <v>205</v>
      </c>
      <c r="B6" s="70">
        <v>0.77376662211367464</v>
      </c>
      <c r="C6" s="74">
        <f t="shared" si="0"/>
        <v>0.3675753796386601</v>
      </c>
    </row>
    <row r="7" spans="1:3" x14ac:dyDescent="0.25">
      <c r="A7" s="23" t="s">
        <v>206</v>
      </c>
      <c r="B7" s="71">
        <v>0.42282929004228931</v>
      </c>
      <c r="C7" s="74">
        <f t="shared" si="0"/>
        <v>0.3675753796386601</v>
      </c>
    </row>
    <row r="8" spans="1:3" x14ac:dyDescent="0.25">
      <c r="A8" s="62" t="s">
        <v>5</v>
      </c>
      <c r="B8" s="72">
        <v>0.3675753796386601</v>
      </c>
      <c r="C8" s="75"/>
    </row>
    <row r="9" spans="1:3" x14ac:dyDescent="0.25">
      <c r="A9" s="13" t="s">
        <v>189</v>
      </c>
    </row>
    <row r="10" spans="1:3" x14ac:dyDescent="0.25">
      <c r="A10" s="13" t="s">
        <v>190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showGridLines="0" workbookViewId="0">
      <selection activeCell="B3" sqref="B3"/>
    </sheetView>
  </sheetViews>
  <sheetFormatPr defaultRowHeight="15" x14ac:dyDescent="0.25"/>
  <cols>
    <col min="1" max="1" width="44.42578125" customWidth="1"/>
    <col min="2" max="2" width="37.42578125" bestFit="1" customWidth="1"/>
    <col min="3" max="3" width="10.140625" bestFit="1" customWidth="1"/>
  </cols>
  <sheetData>
    <row r="1" spans="1:3" ht="33.75" customHeight="1" x14ac:dyDescent="0.25">
      <c r="A1" s="115" t="s">
        <v>212</v>
      </c>
      <c r="B1" s="115"/>
    </row>
    <row r="2" spans="1:3" x14ac:dyDescent="0.25">
      <c r="A2" s="16" t="s">
        <v>208</v>
      </c>
      <c r="B2" s="17" t="s">
        <v>215</v>
      </c>
    </row>
    <row r="3" spans="1:3" x14ac:dyDescent="0.25">
      <c r="A3" s="19" t="s">
        <v>202</v>
      </c>
      <c r="B3" s="65">
        <v>389.42583452150342</v>
      </c>
      <c r="C3" s="73">
        <f>$B$8</f>
        <v>341.4819066510907</v>
      </c>
    </row>
    <row r="4" spans="1:3" x14ac:dyDescent="0.25">
      <c r="A4" s="21" t="s">
        <v>203</v>
      </c>
      <c r="B4" s="66">
        <v>543.90957043509934</v>
      </c>
      <c r="C4" s="73">
        <f t="shared" ref="C4:C7" si="0">$B$8</f>
        <v>341.4819066510907</v>
      </c>
    </row>
    <row r="5" spans="1:3" x14ac:dyDescent="0.25">
      <c r="A5" s="21" t="s">
        <v>204</v>
      </c>
      <c r="B5" s="66">
        <v>623.38377304505991</v>
      </c>
      <c r="C5" s="73">
        <f t="shared" si="0"/>
        <v>341.4819066510907</v>
      </c>
    </row>
    <row r="6" spans="1:3" x14ac:dyDescent="0.25">
      <c r="A6" s="21" t="s">
        <v>205</v>
      </c>
      <c r="B6" s="66">
        <v>297.22793638588814</v>
      </c>
      <c r="C6" s="73">
        <f t="shared" si="0"/>
        <v>341.4819066510907</v>
      </c>
    </row>
    <row r="7" spans="1:3" x14ac:dyDescent="0.25">
      <c r="A7" s="23" t="s">
        <v>206</v>
      </c>
      <c r="B7" s="67">
        <v>414.35700706125385</v>
      </c>
      <c r="C7" s="73">
        <f t="shared" si="0"/>
        <v>341.4819066510907</v>
      </c>
    </row>
    <row r="8" spans="1:3" x14ac:dyDescent="0.25">
      <c r="A8" s="62" t="s">
        <v>5</v>
      </c>
      <c r="B8" s="68">
        <v>341.4819066510907</v>
      </c>
      <c r="C8" s="75"/>
    </row>
    <row r="9" spans="1:3" x14ac:dyDescent="0.25">
      <c r="A9" s="13" t="s">
        <v>189</v>
      </c>
    </row>
    <row r="10" spans="1:3" x14ac:dyDescent="0.25">
      <c r="A10" s="13" t="s">
        <v>190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workbookViewId="0">
      <selection activeCell="A8" sqref="A8:A9"/>
    </sheetView>
  </sheetViews>
  <sheetFormatPr defaultRowHeight="15" x14ac:dyDescent="0.25"/>
  <cols>
    <col min="1" max="1" width="44.42578125" customWidth="1"/>
    <col min="2" max="2" width="37.42578125" bestFit="1" customWidth="1"/>
    <col min="3" max="3" width="10.140625" bestFit="1" customWidth="1"/>
  </cols>
  <sheetData>
    <row r="1" spans="1:3" ht="33.75" customHeight="1" x14ac:dyDescent="0.25">
      <c r="A1" s="115" t="s">
        <v>213</v>
      </c>
      <c r="B1" s="115"/>
    </row>
    <row r="2" spans="1:3" x14ac:dyDescent="0.25">
      <c r="A2" s="16" t="s">
        <v>208</v>
      </c>
      <c r="B2" s="17" t="s">
        <v>250</v>
      </c>
    </row>
    <row r="3" spans="1:3" x14ac:dyDescent="0.25">
      <c r="A3" s="19" t="s">
        <v>202</v>
      </c>
      <c r="B3" s="78">
        <v>0.10781941782290623</v>
      </c>
      <c r="C3" s="73"/>
    </row>
    <row r="4" spans="1:3" x14ac:dyDescent="0.25">
      <c r="A4" s="21" t="s">
        <v>203</v>
      </c>
      <c r="B4" s="79">
        <v>0.20910087760427409</v>
      </c>
      <c r="C4" s="73"/>
    </row>
    <row r="5" spans="1:3" x14ac:dyDescent="0.25">
      <c r="A5" s="21" t="s">
        <v>204</v>
      </c>
      <c r="B5" s="79">
        <v>3.5918133612406242E-2</v>
      </c>
      <c r="C5" s="73"/>
    </row>
    <row r="6" spans="1:3" x14ac:dyDescent="0.25">
      <c r="A6" s="21" t="s">
        <v>205</v>
      </c>
      <c r="B6" s="79">
        <v>0.42789303705593085</v>
      </c>
      <c r="C6" s="73"/>
    </row>
    <row r="7" spans="1:3" x14ac:dyDescent="0.25">
      <c r="A7" s="23" t="s">
        <v>206</v>
      </c>
      <c r="B7" s="80">
        <v>0.21926853390448253</v>
      </c>
      <c r="C7" s="73"/>
    </row>
    <row r="8" spans="1:3" x14ac:dyDescent="0.25">
      <c r="A8" s="13" t="s">
        <v>189</v>
      </c>
      <c r="C8" s="75"/>
    </row>
    <row r="9" spans="1:3" x14ac:dyDescent="0.25">
      <c r="A9" s="13" t="s">
        <v>190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showGridLines="0" topLeftCell="A25" workbookViewId="0">
      <selection activeCell="M33" sqref="M33"/>
    </sheetView>
  </sheetViews>
  <sheetFormatPr defaultRowHeight="15" x14ac:dyDescent="0.25"/>
  <cols>
    <col min="1" max="1" width="24.42578125" bestFit="1" customWidth="1"/>
    <col min="2" max="2" width="20.7109375" bestFit="1" customWidth="1"/>
    <col min="3" max="3" width="37.42578125" bestFit="1" customWidth="1"/>
    <col min="4" max="4" width="10.140625" bestFit="1" customWidth="1"/>
  </cols>
  <sheetData>
    <row r="1" spans="1:14" ht="33.75" customHeight="1" x14ac:dyDescent="0.25">
      <c r="A1" s="115" t="s">
        <v>249</v>
      </c>
      <c r="B1" s="115"/>
      <c r="C1" s="115"/>
      <c r="N1" s="13" t="s">
        <v>189</v>
      </c>
    </row>
    <row r="2" spans="1:14" x14ac:dyDescent="0.25">
      <c r="A2" s="16" t="s">
        <v>208</v>
      </c>
      <c r="B2" s="16" t="s">
        <v>216</v>
      </c>
      <c r="C2" s="17" t="s">
        <v>214</v>
      </c>
      <c r="N2" s="13" t="s">
        <v>190</v>
      </c>
    </row>
    <row r="3" spans="1:14" x14ac:dyDescent="0.25">
      <c r="A3" s="19" t="s">
        <v>217</v>
      </c>
      <c r="B3" s="83" t="s">
        <v>218</v>
      </c>
      <c r="C3" s="76">
        <v>6.8905501562283145E-2</v>
      </c>
      <c r="D3" s="73"/>
    </row>
    <row r="4" spans="1:14" x14ac:dyDescent="0.25">
      <c r="A4" s="21"/>
      <c r="B4" s="81" t="s">
        <v>219</v>
      </c>
      <c r="C4" s="77">
        <v>1.859360757998027E-2</v>
      </c>
      <c r="D4" s="73"/>
    </row>
    <row r="5" spans="1:14" x14ac:dyDescent="0.25">
      <c r="A5" s="21"/>
      <c r="B5" s="81" t="s">
        <v>220</v>
      </c>
      <c r="C5" s="77">
        <v>1.1086646386368439E-2</v>
      </c>
      <c r="D5" s="73"/>
    </row>
    <row r="6" spans="1:14" x14ac:dyDescent="0.25">
      <c r="A6" s="21"/>
      <c r="B6" s="81" t="s">
        <v>221</v>
      </c>
      <c r="C6" s="77">
        <v>9.2336622942743793E-3</v>
      </c>
      <c r="D6" s="73"/>
    </row>
    <row r="7" spans="1:14" x14ac:dyDescent="0.25">
      <c r="A7" s="21" t="s">
        <v>222</v>
      </c>
      <c r="B7" s="81" t="s">
        <v>223</v>
      </c>
      <c r="C7" s="77">
        <v>5.389407982835516E-2</v>
      </c>
      <c r="D7" s="73"/>
    </row>
    <row r="8" spans="1:14" x14ac:dyDescent="0.25">
      <c r="A8" s="21"/>
      <c r="B8" s="84" t="s">
        <v>224</v>
      </c>
      <c r="C8" s="77">
        <v>4.2624885751402553E-2</v>
      </c>
      <c r="D8" s="75"/>
    </row>
    <row r="9" spans="1:14" x14ac:dyDescent="0.25">
      <c r="A9" s="21"/>
      <c r="B9" s="81" t="s">
        <v>225</v>
      </c>
      <c r="C9" s="85">
        <v>3.5100419984721007E-2</v>
      </c>
    </row>
    <row r="10" spans="1:14" x14ac:dyDescent="0.25">
      <c r="A10" s="21"/>
      <c r="B10" s="81" t="s">
        <v>226</v>
      </c>
      <c r="C10" s="85">
        <v>1.8734894491185823E-2</v>
      </c>
    </row>
    <row r="11" spans="1:14" x14ac:dyDescent="0.25">
      <c r="A11" s="21"/>
      <c r="B11" s="81" t="s">
        <v>227</v>
      </c>
      <c r="C11" s="85">
        <v>1.6237992175455837E-2</v>
      </c>
    </row>
    <row r="12" spans="1:14" x14ac:dyDescent="0.25">
      <c r="A12" s="21"/>
      <c r="B12" s="81" t="s">
        <v>228</v>
      </c>
      <c r="C12" s="85">
        <v>1.2888367085901192E-2</v>
      </c>
    </row>
    <row r="13" spans="1:14" x14ac:dyDescent="0.25">
      <c r="A13" s="21"/>
      <c r="B13" s="81" t="s">
        <v>229</v>
      </c>
      <c r="C13" s="85">
        <v>1.1326709102753095E-2</v>
      </c>
    </row>
    <row r="14" spans="1:14" x14ac:dyDescent="0.25">
      <c r="A14" s="21"/>
      <c r="B14" s="81" t="s">
        <v>230</v>
      </c>
      <c r="C14" s="85">
        <v>1.2271956048517675E-2</v>
      </c>
    </row>
    <row r="15" spans="1:14" x14ac:dyDescent="0.25">
      <c r="A15" s="21"/>
      <c r="B15" s="81" t="s">
        <v>231</v>
      </c>
      <c r="C15" s="85">
        <v>6.021573135981775E-3</v>
      </c>
    </row>
    <row r="16" spans="1:14" x14ac:dyDescent="0.25">
      <c r="A16" s="21" t="s">
        <v>232</v>
      </c>
      <c r="B16" s="81" t="s">
        <v>233</v>
      </c>
      <c r="C16" s="85">
        <v>1.5065185779784969E-2</v>
      </c>
    </row>
    <row r="17" spans="1:3" x14ac:dyDescent="0.25">
      <c r="A17" s="21"/>
      <c r="B17" s="81" t="s">
        <v>234</v>
      </c>
      <c r="C17" s="85">
        <v>1.4131191773850919E-2</v>
      </c>
    </row>
    <row r="18" spans="1:3" x14ac:dyDescent="0.25">
      <c r="A18" s="21"/>
      <c r="B18" s="81" t="s">
        <v>235</v>
      </c>
      <c r="C18" s="85">
        <v>2.1493115076313689E-3</v>
      </c>
    </row>
    <row r="19" spans="1:3" x14ac:dyDescent="0.25">
      <c r="A19" s="21"/>
      <c r="B19" s="81" t="s">
        <v>236</v>
      </c>
      <c r="C19" s="85">
        <v>1.3503527796636871E-3</v>
      </c>
    </row>
    <row r="20" spans="1:3" x14ac:dyDescent="0.25">
      <c r="A20" s="21"/>
      <c r="B20" s="81" t="s">
        <v>237</v>
      </c>
      <c r="C20" s="85">
        <v>1.7104468542406704E-3</v>
      </c>
    </row>
    <row r="21" spans="1:3" x14ac:dyDescent="0.25">
      <c r="A21" s="21"/>
      <c r="B21" s="81" t="s">
        <v>238</v>
      </c>
      <c r="C21" s="85">
        <v>8.5772408041600873E-4</v>
      </c>
    </row>
    <row r="22" spans="1:3" x14ac:dyDescent="0.25">
      <c r="A22" s="21"/>
      <c r="B22" s="81" t="s">
        <v>239</v>
      </c>
      <c r="C22" s="85">
        <v>6.5392083681861885E-4</v>
      </c>
    </row>
    <row r="23" spans="1:3" x14ac:dyDescent="0.25">
      <c r="A23" s="21" t="s">
        <v>240</v>
      </c>
      <c r="B23" s="81" t="s">
        <v>241</v>
      </c>
      <c r="C23" s="85">
        <v>0.31562245636672581</v>
      </c>
    </row>
    <row r="24" spans="1:3" x14ac:dyDescent="0.25">
      <c r="A24" s="21"/>
      <c r="B24" s="81" t="s">
        <v>242</v>
      </c>
      <c r="C24" s="85">
        <v>5.941052099861089E-2</v>
      </c>
    </row>
    <row r="25" spans="1:3" x14ac:dyDescent="0.25">
      <c r="A25" s="21"/>
      <c r="B25" s="81" t="s">
        <v>243</v>
      </c>
      <c r="C25" s="85">
        <v>5.2272406166110896E-2</v>
      </c>
    </row>
    <row r="26" spans="1:3" x14ac:dyDescent="0.25">
      <c r="A26" s="21"/>
      <c r="B26" s="81" t="s">
        <v>244</v>
      </c>
      <c r="C26" s="85">
        <v>5.8765352448327121E-4</v>
      </c>
    </row>
    <row r="27" spans="1:3" x14ac:dyDescent="0.25">
      <c r="A27" s="21" t="s">
        <v>245</v>
      </c>
      <c r="B27" s="81" t="s">
        <v>246</v>
      </c>
      <c r="C27" s="85">
        <v>8.9954750678614789E-2</v>
      </c>
    </row>
    <row r="28" spans="1:3" x14ac:dyDescent="0.25">
      <c r="A28" s="21"/>
      <c r="B28" s="81" t="s">
        <v>247</v>
      </c>
      <c r="C28" s="85">
        <v>7.2701493265115505E-2</v>
      </c>
    </row>
    <row r="29" spans="1:3" x14ac:dyDescent="0.25">
      <c r="A29" s="23"/>
      <c r="B29" s="82" t="s">
        <v>248</v>
      </c>
      <c r="C29" s="86">
        <v>5.6612289960752245E-2</v>
      </c>
    </row>
    <row r="30" spans="1:3" x14ac:dyDescent="0.25">
      <c r="A30" s="13" t="s">
        <v>189</v>
      </c>
    </row>
    <row r="31" spans="1:3" x14ac:dyDescent="0.25">
      <c r="A31" s="13" t="s">
        <v>190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3"/>
  <dimension ref="A1:C13"/>
  <sheetViews>
    <sheetView showGridLines="0" workbookViewId="0">
      <selection activeCell="G1" sqref="G1"/>
    </sheetView>
  </sheetViews>
  <sheetFormatPr defaultRowHeight="15" x14ac:dyDescent="0.25"/>
  <cols>
    <col min="1" max="1" width="38.7109375" bestFit="1" customWidth="1"/>
    <col min="2" max="3" width="22.7109375" customWidth="1"/>
  </cols>
  <sheetData>
    <row r="1" spans="1:3" ht="33.75" customHeight="1" x14ac:dyDescent="0.25">
      <c r="A1" s="115" t="s">
        <v>253</v>
      </c>
      <c r="B1" s="115"/>
      <c r="C1" s="115"/>
    </row>
    <row r="2" spans="1:3" x14ac:dyDescent="0.25">
      <c r="A2" s="16" t="s">
        <v>263</v>
      </c>
      <c r="B2" s="93" t="s">
        <v>251</v>
      </c>
      <c r="C2" s="93" t="s">
        <v>252</v>
      </c>
    </row>
    <row r="3" spans="1:3" x14ac:dyDescent="0.25">
      <c r="A3" s="19" t="s">
        <v>254</v>
      </c>
      <c r="B3" s="87">
        <v>569.48997506795752</v>
      </c>
      <c r="C3" s="88">
        <v>551.4162898093258</v>
      </c>
    </row>
    <row r="4" spans="1:3" x14ac:dyDescent="0.25">
      <c r="A4" s="21" t="s">
        <v>255</v>
      </c>
      <c r="B4" s="89">
        <v>461.15263664452323</v>
      </c>
      <c r="C4" s="90">
        <v>571.17074808318796</v>
      </c>
    </row>
    <row r="5" spans="1:3" x14ac:dyDescent="0.25">
      <c r="A5" s="21" t="s">
        <v>256</v>
      </c>
      <c r="B5" s="89">
        <v>385.50284975928275</v>
      </c>
      <c r="C5" s="90">
        <v>516.05575708776871</v>
      </c>
    </row>
    <row r="6" spans="1:3" x14ac:dyDescent="0.25">
      <c r="A6" s="21" t="s">
        <v>257</v>
      </c>
      <c r="B6" s="89">
        <v>309.42283567199098</v>
      </c>
      <c r="C6" s="90">
        <v>425.10024268496551</v>
      </c>
    </row>
    <row r="7" spans="1:3" x14ac:dyDescent="0.25">
      <c r="A7" s="21" t="s">
        <v>258</v>
      </c>
      <c r="B7" s="89">
        <v>294.21960175468331</v>
      </c>
      <c r="C7" s="90">
        <v>423.98246116651882</v>
      </c>
    </row>
    <row r="8" spans="1:3" x14ac:dyDescent="0.25">
      <c r="A8" s="21" t="s">
        <v>259</v>
      </c>
      <c r="B8" s="89">
        <v>259.10134392069006</v>
      </c>
      <c r="C8" s="90">
        <v>399.16140681604787</v>
      </c>
    </row>
    <row r="9" spans="1:3" x14ac:dyDescent="0.25">
      <c r="A9" s="21" t="s">
        <v>260</v>
      </c>
      <c r="B9" s="89">
        <v>242.97618937021556</v>
      </c>
      <c r="C9" s="90">
        <v>238.35785528152869</v>
      </c>
    </row>
    <row r="10" spans="1:3" x14ac:dyDescent="0.25">
      <c r="A10" s="21" t="s">
        <v>261</v>
      </c>
      <c r="B10" s="89">
        <v>268.71161800289485</v>
      </c>
      <c r="C10" s="90">
        <v>282.38030144336079</v>
      </c>
    </row>
    <row r="11" spans="1:3" x14ac:dyDescent="0.25">
      <c r="A11" s="23" t="s">
        <v>262</v>
      </c>
      <c r="B11" s="91">
        <v>531.8963179992644</v>
      </c>
      <c r="C11" s="92">
        <v>494.11003713822828</v>
      </c>
    </row>
    <row r="12" spans="1:3" x14ac:dyDescent="0.25">
      <c r="A12" s="13" t="s">
        <v>189</v>
      </c>
    </row>
    <row r="13" spans="1:3" x14ac:dyDescent="0.25">
      <c r="A13" s="13" t="s">
        <v>190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>
      <selection activeCell="H19" sqref="H19"/>
    </sheetView>
  </sheetViews>
  <sheetFormatPr defaultRowHeight="15" x14ac:dyDescent="0.25"/>
  <cols>
    <col min="1" max="1" width="38.7109375" bestFit="1" customWidth="1"/>
    <col min="2" max="3" width="22.7109375" customWidth="1"/>
  </cols>
  <sheetData>
    <row r="1" spans="1:3" ht="33.75" customHeight="1" x14ac:dyDescent="0.25">
      <c r="A1" s="115" t="s">
        <v>264</v>
      </c>
      <c r="B1" s="115"/>
      <c r="C1" s="115"/>
    </row>
    <row r="2" spans="1:3" x14ac:dyDescent="0.25">
      <c r="A2" s="16" t="s">
        <v>263</v>
      </c>
      <c r="B2" s="93" t="s">
        <v>265</v>
      </c>
      <c r="C2" s="93" t="s">
        <v>266</v>
      </c>
    </row>
    <row r="3" spans="1:3" x14ac:dyDescent="0.25">
      <c r="A3" s="19" t="s">
        <v>254</v>
      </c>
      <c r="B3" s="94">
        <v>5.0308624059131985E-3</v>
      </c>
      <c r="C3" s="95">
        <v>3.5145149826312171E-3</v>
      </c>
    </row>
    <row r="4" spans="1:3" x14ac:dyDescent="0.25">
      <c r="A4" s="21" t="s">
        <v>255</v>
      </c>
      <c r="B4" s="96">
        <v>1.8298149545609928E-2</v>
      </c>
      <c r="C4" s="97">
        <v>9.5503279975630798E-3</v>
      </c>
    </row>
    <row r="5" spans="1:3" x14ac:dyDescent="0.25">
      <c r="A5" s="21" t="s">
        <v>256</v>
      </c>
      <c r="B5" s="96">
        <v>2.5582580316428349E-2</v>
      </c>
      <c r="C5" s="97">
        <v>4.4140592040249241E-2</v>
      </c>
    </row>
    <row r="6" spans="1:3" x14ac:dyDescent="0.25">
      <c r="A6" s="21" t="s">
        <v>257</v>
      </c>
      <c r="B6" s="96">
        <v>4.0175951187735016E-2</v>
      </c>
      <c r="C6" s="97">
        <v>4.4448067410042001E-2</v>
      </c>
    </row>
    <row r="7" spans="1:3" x14ac:dyDescent="0.25">
      <c r="A7" s="21" t="s">
        <v>258</v>
      </c>
      <c r="B7" s="96">
        <v>8.2168172700476647E-2</v>
      </c>
      <c r="C7" s="97">
        <v>4.5221761247520538E-2</v>
      </c>
    </row>
    <row r="8" spans="1:3" x14ac:dyDescent="0.25">
      <c r="A8" s="21" t="s">
        <v>259</v>
      </c>
      <c r="B8" s="96">
        <v>8.6480524757647878E-2</v>
      </c>
      <c r="C8" s="97">
        <v>9.1895092264062728E-2</v>
      </c>
    </row>
    <row r="9" spans="1:3" x14ac:dyDescent="0.25">
      <c r="A9" s="21" t="s">
        <v>260</v>
      </c>
      <c r="B9" s="96">
        <v>0.17016182607405689</v>
      </c>
      <c r="C9" s="97">
        <v>0.16859947114236395</v>
      </c>
    </row>
    <row r="10" spans="1:3" x14ac:dyDescent="0.25">
      <c r="A10" s="21" t="s">
        <v>261</v>
      </c>
      <c r="B10" s="96">
        <v>0.32416039421321829</v>
      </c>
      <c r="C10" s="97">
        <v>0.24402460947052743</v>
      </c>
    </row>
    <row r="11" spans="1:3" x14ac:dyDescent="0.25">
      <c r="A11" s="23" t="s">
        <v>262</v>
      </c>
      <c r="B11" s="98">
        <v>0.24794153879891387</v>
      </c>
      <c r="C11" s="99">
        <v>0.34860556344503985</v>
      </c>
    </row>
    <row r="12" spans="1:3" x14ac:dyDescent="0.25">
      <c r="A12" s="13" t="s">
        <v>189</v>
      </c>
    </row>
    <row r="13" spans="1:3" x14ac:dyDescent="0.25">
      <c r="A13" s="13" t="s">
        <v>190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showGridLines="0" workbookViewId="0">
      <selection activeCell="A2" sqref="A2"/>
    </sheetView>
  </sheetViews>
  <sheetFormatPr defaultRowHeight="15" x14ac:dyDescent="0.25"/>
  <cols>
    <col min="1" max="1" width="38.7109375" bestFit="1" customWidth="1"/>
    <col min="2" max="3" width="22.7109375" customWidth="1"/>
  </cols>
  <sheetData>
    <row r="1" spans="1:3" ht="33.75" customHeight="1" x14ac:dyDescent="0.25">
      <c r="A1" s="115" t="s">
        <v>271</v>
      </c>
      <c r="B1" s="115"/>
      <c r="C1" s="115"/>
    </row>
    <row r="2" spans="1:3" x14ac:dyDescent="0.25">
      <c r="A2" s="16"/>
      <c r="B2" s="93" t="s">
        <v>265</v>
      </c>
      <c r="C2" s="93" t="s">
        <v>266</v>
      </c>
    </row>
    <row r="3" spans="1:3" x14ac:dyDescent="0.25">
      <c r="A3" s="19" t="s">
        <v>268</v>
      </c>
      <c r="B3" s="87">
        <v>340.50961487326816</v>
      </c>
      <c r="C3" s="102">
        <v>386.26518665055312</v>
      </c>
    </row>
    <row r="4" spans="1:3" x14ac:dyDescent="0.25">
      <c r="A4" s="23" t="s">
        <v>267</v>
      </c>
      <c r="B4" s="103">
        <v>932.00080493798498</v>
      </c>
      <c r="C4" s="104">
        <v>1025.431617477758</v>
      </c>
    </row>
    <row r="5" spans="1:3" x14ac:dyDescent="0.25">
      <c r="A5" s="13" t="s">
        <v>189</v>
      </c>
    </row>
    <row r="6" spans="1:3" x14ac:dyDescent="0.25">
      <c r="A6" s="13" t="s">
        <v>190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D16"/>
  <sheetViews>
    <sheetView showGridLines="0" workbookViewId="0">
      <selection activeCell="A2" sqref="A2"/>
    </sheetView>
  </sheetViews>
  <sheetFormatPr defaultRowHeight="15" x14ac:dyDescent="0.25"/>
  <cols>
    <col min="1" max="1" width="19.85546875" bestFit="1" customWidth="1"/>
    <col min="2" max="2" width="32.42578125" bestFit="1" customWidth="1"/>
    <col min="3" max="3" width="33.42578125" bestFit="1" customWidth="1"/>
    <col min="4" max="4" width="10.5703125" customWidth="1"/>
  </cols>
  <sheetData>
    <row r="1" spans="1:4" x14ac:dyDescent="0.25">
      <c r="A1" s="113" t="s">
        <v>155</v>
      </c>
      <c r="B1" s="113"/>
      <c r="C1" s="113"/>
      <c r="D1" s="113"/>
    </row>
    <row r="2" spans="1:4" x14ac:dyDescent="0.25">
      <c r="A2" s="1" t="s">
        <v>0</v>
      </c>
      <c r="B2" s="6" t="s">
        <v>128</v>
      </c>
      <c r="C2" s="6" t="s">
        <v>127</v>
      </c>
      <c r="D2" s="6" t="s">
        <v>4</v>
      </c>
    </row>
    <row r="3" spans="1:4" x14ac:dyDescent="0.25">
      <c r="A3" s="4">
        <v>42217</v>
      </c>
      <c r="B3" s="2">
        <v>-4.6783618491912149E-2</v>
      </c>
      <c r="C3" s="2">
        <v>7.9849155679090345E-3</v>
      </c>
      <c r="D3" s="2">
        <v>-3.0624356428331501E-3</v>
      </c>
    </row>
    <row r="4" spans="1:4" x14ac:dyDescent="0.25">
      <c r="A4" s="4">
        <v>42248</v>
      </c>
      <c r="B4" s="2">
        <v>-0.10474103132597634</v>
      </c>
      <c r="C4" s="2">
        <v>2.1935700523852741E-2</v>
      </c>
      <c r="D4" s="2">
        <v>-4.3185636369917901E-3</v>
      </c>
    </row>
    <row r="5" spans="1:4" x14ac:dyDescent="0.25">
      <c r="A5" s="4">
        <v>42278</v>
      </c>
      <c r="B5" s="2">
        <v>-0.17752037344891725</v>
      </c>
      <c r="C5" s="2">
        <v>-1.9337724905997833E-2</v>
      </c>
      <c r="D5" s="2">
        <v>-5.2616918391835465E-2</v>
      </c>
    </row>
    <row r="6" spans="1:4" x14ac:dyDescent="0.25">
      <c r="A6" s="4">
        <v>42309</v>
      </c>
      <c r="B6" s="2">
        <v>-0.18870784761177606</v>
      </c>
      <c r="C6" s="2">
        <v>-4.5475476015310323E-2</v>
      </c>
      <c r="D6" s="2">
        <v>-7.5424580530769725E-2</v>
      </c>
    </row>
    <row r="7" spans="1:4" x14ac:dyDescent="0.25">
      <c r="A7" s="4">
        <v>42339</v>
      </c>
      <c r="B7" s="2">
        <v>-0.13729350149938502</v>
      </c>
      <c r="C7" s="2">
        <v>-2.13445688249011E-2</v>
      </c>
      <c r="D7" s="2">
        <v>-4.5557850570938196E-2</v>
      </c>
    </row>
    <row r="8" spans="1:4" x14ac:dyDescent="0.25">
      <c r="A8" s="4">
        <v>42370</v>
      </c>
      <c r="B8" s="2">
        <v>-0.12015499743100433</v>
      </c>
      <c r="C8" s="2">
        <v>-1.7325736301614603E-2</v>
      </c>
      <c r="D8" s="2">
        <v>-3.8493650391386636E-2</v>
      </c>
    </row>
    <row r="9" spans="1:4" x14ac:dyDescent="0.25">
      <c r="A9" s="4">
        <v>42401</v>
      </c>
      <c r="B9" s="2">
        <v>-0.11733712275855845</v>
      </c>
      <c r="C9" s="2">
        <v>-4.5695378362403671E-3</v>
      </c>
      <c r="D9" s="2">
        <v>-2.8469305326933814E-2</v>
      </c>
    </row>
    <row r="10" spans="1:4" x14ac:dyDescent="0.25">
      <c r="A10" s="4">
        <v>42430</v>
      </c>
      <c r="B10" s="2">
        <v>-0.13133575325185909</v>
      </c>
      <c r="C10" s="2">
        <v>-5.6423108108749065E-2</v>
      </c>
      <c r="D10" s="2">
        <v>-7.1602949466867516E-2</v>
      </c>
    </row>
    <row r="11" spans="1:4" x14ac:dyDescent="0.25">
      <c r="A11" s="4">
        <v>42461</v>
      </c>
      <c r="B11" s="2">
        <v>-0.19685922566138236</v>
      </c>
      <c r="C11" s="2">
        <v>-0.10278986859856898</v>
      </c>
      <c r="D11" s="2">
        <v>-0.12210754550240877</v>
      </c>
    </row>
    <row r="12" spans="1:4" x14ac:dyDescent="0.25">
      <c r="A12" s="4">
        <v>42491</v>
      </c>
      <c r="B12" s="2">
        <v>-9.3550495835067915E-2</v>
      </c>
      <c r="C12" s="2">
        <v>-7.3800197857372685E-2</v>
      </c>
      <c r="D12" s="2">
        <v>-7.7838939100954518E-2</v>
      </c>
    </row>
    <row r="13" spans="1:4" x14ac:dyDescent="0.25">
      <c r="A13" s="4">
        <v>42522</v>
      </c>
      <c r="B13" s="2">
        <v>-4.6914316176371096E-2</v>
      </c>
      <c r="C13" s="2">
        <v>-6.7289530481372095E-2</v>
      </c>
      <c r="D13" s="2">
        <v>-6.3275194112211386E-2</v>
      </c>
    </row>
    <row r="14" spans="1:4" x14ac:dyDescent="0.25">
      <c r="A14" s="4">
        <v>42552</v>
      </c>
      <c r="B14" s="2">
        <v>-7.0510570733498645E-2</v>
      </c>
      <c r="C14" s="2">
        <v>-6.8446713888354327E-2</v>
      </c>
      <c r="D14" s="2">
        <v>-6.885723986513681E-2</v>
      </c>
    </row>
    <row r="15" spans="1:4" x14ac:dyDescent="0.25">
      <c r="A15" s="34" t="s">
        <v>129</v>
      </c>
      <c r="B15" s="35">
        <v>-0.12032267582909473</v>
      </c>
      <c r="C15" s="35">
        <v>-3.7041533378897262E-2</v>
      </c>
      <c r="D15" s="35">
        <v>-5.4139069306266219E-2</v>
      </c>
    </row>
    <row r="16" spans="1:4" ht="15.75" thickBot="1" x14ac:dyDescent="0.3">
      <c r="A16" s="3" t="s">
        <v>56</v>
      </c>
      <c r="B16" s="7">
        <v>9.1878776516226376E-2</v>
      </c>
      <c r="C16" s="7">
        <v>-8.1790733099140325E-2</v>
      </c>
      <c r="D16" s="7">
        <v>-4.8379721658555905E-2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showGridLines="0" workbookViewId="0">
      <selection activeCell="B3" sqref="B3:C3"/>
    </sheetView>
  </sheetViews>
  <sheetFormatPr defaultRowHeight="15" x14ac:dyDescent="0.25"/>
  <cols>
    <col min="1" max="1" width="38.7109375" bestFit="1" customWidth="1"/>
    <col min="2" max="3" width="22.7109375" customWidth="1"/>
  </cols>
  <sheetData>
    <row r="1" spans="1:3" ht="21.75" customHeight="1" x14ac:dyDescent="0.25">
      <c r="A1" s="115" t="s">
        <v>270</v>
      </c>
      <c r="B1" s="115"/>
      <c r="C1" s="115"/>
    </row>
    <row r="2" spans="1:3" x14ac:dyDescent="0.25">
      <c r="A2" s="16"/>
      <c r="B2" s="93" t="s">
        <v>265</v>
      </c>
      <c r="C2" s="93" t="s">
        <v>266</v>
      </c>
    </row>
    <row r="3" spans="1:3" x14ac:dyDescent="0.25">
      <c r="A3" s="101" t="s">
        <v>269</v>
      </c>
      <c r="B3" s="111">
        <v>0.36535334848334894</v>
      </c>
      <c r="C3" s="112">
        <v>0.37668546597057534</v>
      </c>
    </row>
    <row r="4" spans="1:3" x14ac:dyDescent="0.25">
      <c r="A4" s="21"/>
      <c r="B4" s="100"/>
      <c r="C4" s="100"/>
    </row>
    <row r="5" spans="1:3" x14ac:dyDescent="0.25">
      <c r="A5" s="13" t="s">
        <v>189</v>
      </c>
    </row>
    <row r="6" spans="1:3" x14ac:dyDescent="0.25">
      <c r="A6" s="13" t="s">
        <v>190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workbookViewId="0">
      <selection activeCell="G21" sqref="G21"/>
    </sheetView>
  </sheetViews>
  <sheetFormatPr defaultRowHeight="15" x14ac:dyDescent="0.25"/>
  <cols>
    <col min="1" max="1" width="29" customWidth="1"/>
    <col min="2" max="2" width="37.28515625" bestFit="1" customWidth="1"/>
    <col min="3" max="3" width="10.140625" bestFit="1" customWidth="1"/>
  </cols>
  <sheetData>
    <row r="1" spans="1:3" ht="19.5" customHeight="1" x14ac:dyDescent="0.25">
      <c r="A1" s="115" t="s">
        <v>275</v>
      </c>
      <c r="B1" s="115"/>
    </row>
    <row r="2" spans="1:3" x14ac:dyDescent="0.25">
      <c r="A2" s="16"/>
      <c r="B2" s="17" t="s">
        <v>215</v>
      </c>
    </row>
    <row r="3" spans="1:3" x14ac:dyDescent="0.25">
      <c r="A3" s="19" t="s">
        <v>265</v>
      </c>
      <c r="B3" s="105">
        <v>341.4819066510907</v>
      </c>
      <c r="C3" s="73"/>
    </row>
    <row r="4" spans="1:3" x14ac:dyDescent="0.25">
      <c r="A4" s="21" t="s">
        <v>266</v>
      </c>
      <c r="B4" s="106">
        <v>386.26518665055312</v>
      </c>
      <c r="C4" s="73"/>
    </row>
    <row r="5" spans="1:3" x14ac:dyDescent="0.25">
      <c r="A5" s="21" t="s">
        <v>272</v>
      </c>
      <c r="B5" s="106">
        <v>383.2760129728909</v>
      </c>
      <c r="C5" s="73"/>
    </row>
    <row r="6" spans="1:3" x14ac:dyDescent="0.25">
      <c r="A6" s="21" t="s">
        <v>273</v>
      </c>
      <c r="B6" s="106">
        <v>325.5448450291729</v>
      </c>
      <c r="C6" s="73"/>
    </row>
    <row r="7" spans="1:3" x14ac:dyDescent="0.25">
      <c r="A7" s="23" t="s">
        <v>274</v>
      </c>
      <c r="B7" s="107">
        <v>288.88126815139827</v>
      </c>
      <c r="C7" s="73"/>
    </row>
    <row r="8" spans="1:3" x14ac:dyDescent="0.25">
      <c r="A8" s="13" t="s">
        <v>189</v>
      </c>
      <c r="C8" s="75"/>
    </row>
    <row r="9" spans="1:3" x14ac:dyDescent="0.25">
      <c r="A9" s="13" t="s">
        <v>190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workbookViewId="0">
      <selection activeCell="B13" sqref="B13"/>
    </sheetView>
  </sheetViews>
  <sheetFormatPr defaultRowHeight="15" x14ac:dyDescent="0.25"/>
  <cols>
    <col min="1" max="1" width="29" customWidth="1"/>
    <col min="2" max="2" width="37.28515625" bestFit="1" customWidth="1"/>
    <col min="3" max="3" width="10.140625" bestFit="1" customWidth="1"/>
  </cols>
  <sheetData>
    <row r="1" spans="1:3" ht="19.5" customHeight="1" x14ac:dyDescent="0.25">
      <c r="A1" s="115" t="s">
        <v>276</v>
      </c>
      <c r="B1" s="115"/>
    </row>
    <row r="2" spans="1:3" x14ac:dyDescent="0.25">
      <c r="A2" s="16"/>
      <c r="B2" s="17" t="s">
        <v>277</v>
      </c>
    </row>
    <row r="3" spans="1:3" x14ac:dyDescent="0.25">
      <c r="A3" s="19" t="s">
        <v>265</v>
      </c>
      <c r="B3" s="108">
        <v>0.3675753796386601</v>
      </c>
      <c r="C3" s="73"/>
    </row>
    <row r="4" spans="1:3" x14ac:dyDescent="0.25">
      <c r="A4" s="21" t="s">
        <v>266</v>
      </c>
      <c r="B4" s="109">
        <v>0.37668546597057534</v>
      </c>
      <c r="C4" s="73"/>
    </row>
    <row r="5" spans="1:3" x14ac:dyDescent="0.25">
      <c r="A5" s="21" t="s">
        <v>272</v>
      </c>
      <c r="B5" s="109">
        <v>0.3737704264626121</v>
      </c>
      <c r="C5" s="73"/>
    </row>
    <row r="6" spans="1:3" x14ac:dyDescent="0.25">
      <c r="A6" s="21" t="s">
        <v>273</v>
      </c>
      <c r="B6" s="109">
        <v>0.29115846245511634</v>
      </c>
      <c r="C6" s="73"/>
    </row>
    <row r="7" spans="1:3" x14ac:dyDescent="0.25">
      <c r="A7" s="23" t="s">
        <v>274</v>
      </c>
      <c r="B7" s="110">
        <v>0.30257295484962832</v>
      </c>
      <c r="C7" s="73"/>
    </row>
    <row r="8" spans="1:3" x14ac:dyDescent="0.25">
      <c r="A8" s="13" t="s">
        <v>189</v>
      </c>
      <c r="C8" s="75"/>
    </row>
    <row r="9" spans="1:3" x14ac:dyDescent="0.25">
      <c r="A9" s="13" t="s">
        <v>190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1:B8"/>
  <sheetViews>
    <sheetView showGridLines="0" workbookViewId="0">
      <selection activeCell="I19" sqref="I19"/>
    </sheetView>
  </sheetViews>
  <sheetFormatPr defaultRowHeight="15" x14ac:dyDescent="0.25"/>
  <cols>
    <col min="1" max="1" width="35.5703125" customWidth="1"/>
    <col min="2" max="2" width="41.7109375" customWidth="1"/>
  </cols>
  <sheetData>
    <row r="1" spans="1:2" ht="32.25" customHeight="1" x14ac:dyDescent="0.25">
      <c r="A1" s="114" t="s">
        <v>156</v>
      </c>
      <c r="B1" s="114"/>
    </row>
    <row r="2" spans="1:2" x14ac:dyDescent="0.25">
      <c r="A2" s="1" t="s">
        <v>1</v>
      </c>
      <c r="B2" s="6" t="s">
        <v>2</v>
      </c>
    </row>
    <row r="3" spans="1:2" x14ac:dyDescent="0.25">
      <c r="A3" s="4" t="s">
        <v>57</v>
      </c>
      <c r="B3" s="2">
        <v>0.50095814701570396</v>
      </c>
    </row>
    <row r="4" spans="1:2" x14ac:dyDescent="0.25">
      <c r="A4" s="4" t="s">
        <v>76</v>
      </c>
      <c r="B4" s="2">
        <v>0.28083220073495813</v>
      </c>
    </row>
    <row r="5" spans="1:2" x14ac:dyDescent="0.25">
      <c r="A5" s="4" t="s">
        <v>59</v>
      </c>
      <c r="B5" s="2">
        <v>7.7700042973047861E-2</v>
      </c>
    </row>
    <row r="6" spans="1:2" x14ac:dyDescent="0.25">
      <c r="A6" s="4" t="s">
        <v>60</v>
      </c>
      <c r="B6" s="2">
        <v>0.13858108184926246</v>
      </c>
    </row>
    <row r="7" spans="1:2" x14ac:dyDescent="0.25">
      <c r="A7" s="4" t="s">
        <v>3</v>
      </c>
      <c r="B7" s="2">
        <v>1.9285274270276487E-3</v>
      </c>
    </row>
    <row r="8" spans="1:2" ht="15.75" thickBot="1" x14ac:dyDescent="0.3">
      <c r="A8" s="3" t="s">
        <v>4</v>
      </c>
      <c r="B8" s="8">
        <v>1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/>
  <dimension ref="A1:D17"/>
  <sheetViews>
    <sheetView showGridLines="0" workbookViewId="0">
      <selection activeCell="A2" sqref="A2"/>
    </sheetView>
  </sheetViews>
  <sheetFormatPr defaultRowHeight="15" x14ac:dyDescent="0.25"/>
  <cols>
    <col min="1" max="1" width="19.85546875" bestFit="1" customWidth="1"/>
    <col min="2" max="2" width="32.42578125" bestFit="1" customWidth="1"/>
    <col min="3" max="3" width="33.42578125" bestFit="1" customWidth="1"/>
    <col min="4" max="4" width="10.5703125" customWidth="1"/>
  </cols>
  <sheetData>
    <row r="1" spans="1:4" x14ac:dyDescent="0.25">
      <c r="A1" s="113" t="s">
        <v>157</v>
      </c>
      <c r="B1" s="113"/>
      <c r="C1" s="113"/>
      <c r="D1" s="113"/>
    </row>
    <row r="2" spans="1:4" x14ac:dyDescent="0.25">
      <c r="A2" s="1" t="s">
        <v>0</v>
      </c>
      <c r="B2" s="6" t="s">
        <v>128</v>
      </c>
      <c r="C2" s="6" t="s">
        <v>127</v>
      </c>
      <c r="D2" s="6" t="s">
        <v>4</v>
      </c>
    </row>
    <row r="3" spans="1:4" x14ac:dyDescent="0.25">
      <c r="A3" s="4">
        <v>42217</v>
      </c>
      <c r="B3" s="2">
        <v>-1.1214334594233932E-2</v>
      </c>
      <c r="C3" s="2">
        <v>2.347960699178353E-2</v>
      </c>
      <c r="D3" s="2">
        <v>1.6696694039777249E-2</v>
      </c>
    </row>
    <row r="4" spans="1:4" x14ac:dyDescent="0.25">
      <c r="A4" s="4">
        <v>42248</v>
      </c>
      <c r="B4" s="2">
        <v>-5.3809576885189503E-2</v>
      </c>
      <c r="C4" s="2">
        <v>1.2012343218674726E-3</v>
      </c>
      <c r="D4" s="2">
        <v>-9.5340055218309239E-3</v>
      </c>
    </row>
    <row r="5" spans="1:4" x14ac:dyDescent="0.25">
      <c r="A5" s="4">
        <v>42278</v>
      </c>
      <c r="B5" s="2">
        <v>1.2625820205050209E-2</v>
      </c>
      <c r="C5" s="2">
        <v>1.1036427664468107E-3</v>
      </c>
      <c r="D5" s="2">
        <v>3.3278135428160827E-3</v>
      </c>
    </row>
    <row r="6" spans="1:4" x14ac:dyDescent="0.25">
      <c r="A6" s="4">
        <v>42309</v>
      </c>
      <c r="B6" s="2">
        <v>-1.6857526915983856E-2</v>
      </c>
      <c r="C6" s="2">
        <v>-3.4464784322655317E-2</v>
      </c>
      <c r="D6" s="2">
        <v>-3.1069092834004941E-2</v>
      </c>
    </row>
    <row r="7" spans="1:4" x14ac:dyDescent="0.25">
      <c r="A7" s="4">
        <v>42339</v>
      </c>
      <c r="B7" s="2">
        <v>-5.173420122237038E-2</v>
      </c>
      <c r="C7" s="2">
        <v>1.579729011062736E-2</v>
      </c>
      <c r="D7" s="2">
        <v>2.6058795346943775E-3</v>
      </c>
    </row>
    <row r="8" spans="1:4" x14ac:dyDescent="0.25">
      <c r="A8" s="4">
        <v>42370</v>
      </c>
      <c r="B8" s="2">
        <v>-3.351029028135688E-2</v>
      </c>
      <c r="C8" s="2">
        <v>-1.1149931933974511E-2</v>
      </c>
      <c r="D8" s="2">
        <v>-1.5457205640729499E-2</v>
      </c>
    </row>
    <row r="9" spans="1:4" x14ac:dyDescent="0.25">
      <c r="A9" s="4">
        <v>42401</v>
      </c>
      <c r="B9" s="2">
        <v>1.0344083612099597E-2</v>
      </c>
      <c r="C9" s="2">
        <v>2.0431133133519408E-2</v>
      </c>
      <c r="D9" s="2">
        <v>1.8378840188028489E-2</v>
      </c>
    </row>
    <row r="10" spans="1:4" x14ac:dyDescent="0.25">
      <c r="A10" s="4">
        <v>42430</v>
      </c>
      <c r="B10" s="2">
        <v>1.7490268829082334E-2</v>
      </c>
      <c r="C10" s="2">
        <v>-5.252550702035963E-2</v>
      </c>
      <c r="D10" s="2">
        <v>-3.9498994666250842E-2</v>
      </c>
    </row>
    <row r="11" spans="1:4" x14ac:dyDescent="0.25">
      <c r="A11" s="4">
        <v>42461</v>
      </c>
      <c r="B11" s="2">
        <v>-2.189541146842422E-2</v>
      </c>
      <c r="C11" s="2">
        <v>-5.3449096296971921E-2</v>
      </c>
      <c r="D11" s="2">
        <v>-4.7400194129440743E-2</v>
      </c>
    </row>
    <row r="12" spans="1:4" x14ac:dyDescent="0.25">
      <c r="A12" s="4">
        <v>42491</v>
      </c>
      <c r="B12" s="2">
        <v>-2.6188761614785117E-2</v>
      </c>
      <c r="C12" s="2">
        <v>-6.9632916558270863E-2</v>
      </c>
      <c r="D12" s="2">
        <v>-6.1402886030138215E-2</v>
      </c>
    </row>
    <row r="13" spans="1:4" x14ac:dyDescent="0.25">
      <c r="A13" s="4">
        <v>42522</v>
      </c>
      <c r="B13" s="2">
        <v>3.5164133362315164E-2</v>
      </c>
      <c r="C13" s="2">
        <v>-7.8997994600147892E-2</v>
      </c>
      <c r="D13" s="2">
        <v>-5.8152132272574764E-2</v>
      </c>
    </row>
    <row r="14" spans="1:4" x14ac:dyDescent="0.25">
      <c r="A14" s="4">
        <v>42552</v>
      </c>
      <c r="B14" s="2">
        <v>4.8526807678664241E-2</v>
      </c>
      <c r="C14" s="2">
        <v>-8.2889515962498272E-2</v>
      </c>
      <c r="D14" s="2">
        <v>-5.8675483263860517E-2</v>
      </c>
    </row>
    <row r="15" spans="1:4" x14ac:dyDescent="0.25">
      <c r="A15" s="34" t="s">
        <v>129</v>
      </c>
      <c r="B15" s="35">
        <v>-8.2664496625793893E-3</v>
      </c>
      <c r="C15" s="35">
        <v>-2.6583641383513323E-2</v>
      </c>
      <c r="D15" s="35">
        <v>-2.3070518716921229E-2</v>
      </c>
    </row>
    <row r="16" spans="1:4" ht="15.75" thickBot="1" x14ac:dyDescent="0.3">
      <c r="A16" s="3" t="s">
        <v>56</v>
      </c>
      <c r="B16" s="3">
        <v>0.32533913839635603</v>
      </c>
      <c r="C16" s="7">
        <v>-8.7950602748989082E-2</v>
      </c>
      <c r="D16" s="7">
        <v>-9.0167963645110313E-3</v>
      </c>
    </row>
    <row r="17" spans="2:2" x14ac:dyDescent="0.25">
      <c r="B17" s="25"/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A1:B24"/>
  <sheetViews>
    <sheetView showGridLines="0" workbookViewId="0">
      <selection activeCell="A2" sqref="A2"/>
    </sheetView>
  </sheetViews>
  <sheetFormatPr defaultRowHeight="15" x14ac:dyDescent="0.25"/>
  <cols>
    <col min="1" max="1" width="37.5703125" bestFit="1" customWidth="1"/>
    <col min="2" max="2" width="37.85546875" customWidth="1"/>
  </cols>
  <sheetData>
    <row r="1" spans="1:2" ht="32.25" customHeight="1" x14ac:dyDescent="0.25">
      <c r="A1" s="114" t="s">
        <v>158</v>
      </c>
      <c r="B1" s="114"/>
    </row>
    <row r="2" spans="1:2" x14ac:dyDescent="0.25">
      <c r="A2" s="1" t="s">
        <v>1</v>
      </c>
      <c r="B2" s="6" t="s">
        <v>2</v>
      </c>
    </row>
    <row r="3" spans="1:2" x14ac:dyDescent="0.25">
      <c r="A3" s="4" t="s">
        <v>61</v>
      </c>
      <c r="B3" s="2">
        <v>0.1007690440181606</v>
      </c>
    </row>
    <row r="4" spans="1:2" x14ac:dyDescent="0.25">
      <c r="A4" s="4" t="s">
        <v>62</v>
      </c>
      <c r="B4" s="2">
        <v>0.10023980337120117</v>
      </c>
    </row>
    <row r="5" spans="1:2" x14ac:dyDescent="0.25">
      <c r="A5" s="4" t="s">
        <v>130</v>
      </c>
      <c r="B5" s="2">
        <v>9.7663616879418408E-2</v>
      </c>
    </row>
    <row r="6" spans="1:2" x14ac:dyDescent="0.25">
      <c r="A6" s="4" t="s">
        <v>63</v>
      </c>
      <c r="B6" s="2">
        <v>9.0442477110796116E-2</v>
      </c>
    </row>
    <row r="7" spans="1:2" x14ac:dyDescent="0.25">
      <c r="A7" s="4" t="s">
        <v>64</v>
      </c>
      <c r="B7" s="2">
        <v>8.7584047400906168E-2</v>
      </c>
    </row>
    <row r="8" spans="1:2" x14ac:dyDescent="0.25">
      <c r="A8" s="4" t="s">
        <v>131</v>
      </c>
      <c r="B8" s="2">
        <v>6.1545427863471128E-2</v>
      </c>
    </row>
    <row r="9" spans="1:2" x14ac:dyDescent="0.25">
      <c r="A9" s="4" t="s">
        <v>132</v>
      </c>
      <c r="B9" s="2">
        <v>5.8752911818088727E-2</v>
      </c>
    </row>
    <row r="10" spans="1:2" x14ac:dyDescent="0.25">
      <c r="A10" s="4" t="s">
        <v>65</v>
      </c>
      <c r="B10" s="2">
        <v>5.283554536306892E-2</v>
      </c>
    </row>
    <row r="11" spans="1:2" x14ac:dyDescent="0.25">
      <c r="A11" s="4" t="s">
        <v>66</v>
      </c>
      <c r="B11" s="2">
        <v>5.0155724774852514E-2</v>
      </c>
    </row>
    <row r="12" spans="1:2" x14ac:dyDescent="0.25">
      <c r="A12" s="4" t="s">
        <v>67</v>
      </c>
      <c r="B12" s="2">
        <v>4.7539399189078242E-2</v>
      </c>
    </row>
    <row r="13" spans="1:2" x14ac:dyDescent="0.25">
      <c r="A13" s="4" t="s">
        <v>68</v>
      </c>
      <c r="B13" s="2">
        <v>4.7345677303153873E-2</v>
      </c>
    </row>
    <row r="14" spans="1:2" x14ac:dyDescent="0.25">
      <c r="A14" s="4" t="s">
        <v>57</v>
      </c>
      <c r="B14" s="2">
        <v>3.2736510583222737E-2</v>
      </c>
    </row>
    <row r="15" spans="1:2" x14ac:dyDescent="0.25">
      <c r="A15" s="4" t="s">
        <v>133</v>
      </c>
      <c r="B15" s="2">
        <v>3.2372300762076332E-2</v>
      </c>
    </row>
    <row r="16" spans="1:2" x14ac:dyDescent="0.25">
      <c r="A16" s="4" t="s">
        <v>69</v>
      </c>
      <c r="B16" s="2">
        <v>2.3765461562786149E-2</v>
      </c>
    </row>
    <row r="17" spans="1:2" x14ac:dyDescent="0.25">
      <c r="A17" s="4" t="s">
        <v>70</v>
      </c>
      <c r="B17" s="2">
        <v>2.0053182665104995E-2</v>
      </c>
    </row>
    <row r="18" spans="1:2" x14ac:dyDescent="0.25">
      <c r="A18" s="4" t="s">
        <v>71</v>
      </c>
      <c r="B18" s="2">
        <v>1.6344481527924816E-2</v>
      </c>
    </row>
    <row r="19" spans="1:2" x14ac:dyDescent="0.25">
      <c r="A19" s="4" t="s">
        <v>72</v>
      </c>
      <c r="B19" s="2">
        <v>1.42829897224841E-2</v>
      </c>
    </row>
    <row r="20" spans="1:2" x14ac:dyDescent="0.25">
      <c r="A20" s="4" t="s">
        <v>60</v>
      </c>
      <c r="B20" s="2">
        <v>1.3678036305872993E-2</v>
      </c>
    </row>
    <row r="21" spans="1:2" x14ac:dyDescent="0.25">
      <c r="A21" s="4" t="s">
        <v>73</v>
      </c>
      <c r="B21" s="2">
        <v>1.3135093405997413E-2</v>
      </c>
    </row>
    <row r="22" spans="1:2" x14ac:dyDescent="0.25">
      <c r="A22" s="4" t="s">
        <v>74</v>
      </c>
      <c r="B22" s="2">
        <v>1.0946740550996439E-2</v>
      </c>
    </row>
    <row r="23" spans="1:2" x14ac:dyDescent="0.25">
      <c r="A23" s="4" t="s">
        <v>134</v>
      </c>
      <c r="B23" s="2">
        <v>2.7811527821338333E-2</v>
      </c>
    </row>
    <row r="24" spans="1:2" ht="15.75" thickBot="1" x14ac:dyDescent="0.3">
      <c r="A24" s="3" t="s">
        <v>5</v>
      </c>
      <c r="B24" s="8">
        <v>1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D5"/>
  <sheetViews>
    <sheetView showGridLines="0" workbookViewId="0">
      <selection activeCell="A2" sqref="A2"/>
    </sheetView>
  </sheetViews>
  <sheetFormatPr defaultRowHeight="15" x14ac:dyDescent="0.25"/>
  <cols>
    <col min="1" max="1" width="24.42578125" bestFit="1" customWidth="1"/>
    <col min="2" max="2" width="32.42578125" bestFit="1" customWidth="1"/>
    <col min="3" max="3" width="33.42578125" bestFit="1" customWidth="1"/>
    <col min="4" max="4" width="10.7109375" bestFit="1" customWidth="1"/>
  </cols>
  <sheetData>
    <row r="1" spans="1:4" x14ac:dyDescent="0.25">
      <c r="A1" s="113" t="s">
        <v>160</v>
      </c>
      <c r="B1" s="113"/>
      <c r="C1" s="113"/>
      <c r="D1" s="113"/>
    </row>
    <row r="2" spans="1:4" x14ac:dyDescent="0.25">
      <c r="A2" s="1" t="s">
        <v>9</v>
      </c>
      <c r="B2" s="6" t="s">
        <v>128</v>
      </c>
      <c r="C2" s="6" t="s">
        <v>127</v>
      </c>
      <c r="D2" s="6" t="s">
        <v>136</v>
      </c>
    </row>
    <row r="3" spans="1:4" x14ac:dyDescent="0.25">
      <c r="A3" s="4" t="s">
        <v>138</v>
      </c>
      <c r="B3" s="2">
        <v>0.76356521205017291</v>
      </c>
      <c r="C3" s="2">
        <v>0.81411215759481048</v>
      </c>
      <c r="D3" s="2">
        <v>0.8039186555976835</v>
      </c>
    </row>
    <row r="4" spans="1:4" ht="15.75" thickBot="1" x14ac:dyDescent="0.3">
      <c r="A4" s="3" t="s">
        <v>137</v>
      </c>
      <c r="B4" s="7">
        <v>0.83016084416443092</v>
      </c>
      <c r="C4" s="7">
        <v>0.82145157243534439</v>
      </c>
      <c r="D4" s="7">
        <v>0.82354254820407613</v>
      </c>
    </row>
    <row r="5" spans="1:4" x14ac:dyDescent="0.25">
      <c r="B5" s="31">
        <f>B4/B3-1</f>
        <v>8.7216692252713779E-2</v>
      </c>
      <c r="C5" s="31">
        <f>C4/C3-1</f>
        <v>9.0152379768129176E-3</v>
      </c>
      <c r="D5" s="31">
        <f>D4/D3-1</f>
        <v>2.4410296327559422E-2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52</vt:i4>
      </vt:variant>
    </vt:vector>
  </HeadingPairs>
  <TitlesOfParts>
    <vt:vector size="52" baseType="lpstr">
      <vt:lpstr>Fig 1.1</vt:lpstr>
      <vt:lpstr>Fig 1.2</vt:lpstr>
      <vt:lpstr>Fig 1.3</vt:lpstr>
      <vt:lpstr>Fig 1.4</vt:lpstr>
      <vt:lpstr>Fig 1.5</vt:lpstr>
      <vt:lpstr>Fig 1.6</vt:lpstr>
      <vt:lpstr>Fig 1.7</vt:lpstr>
      <vt:lpstr>Fig 1.8</vt:lpstr>
      <vt:lpstr>Fig 1.9</vt:lpstr>
      <vt:lpstr>Fig 1.10</vt:lpstr>
      <vt:lpstr>Fig 1.11</vt:lpstr>
      <vt:lpstr>Fig 1.12</vt:lpstr>
      <vt:lpstr>Fig 1.13</vt:lpstr>
      <vt:lpstr>Fig 1.14</vt:lpstr>
      <vt:lpstr>Fig 1.15</vt:lpstr>
      <vt:lpstr>Fig 1.16</vt:lpstr>
      <vt:lpstr>Fig 1.17</vt:lpstr>
      <vt:lpstr>Fig 1.18</vt:lpstr>
      <vt:lpstr>Fig 1.19</vt:lpstr>
      <vt:lpstr>Fig 1.20</vt:lpstr>
      <vt:lpstr>Fig 1.21</vt:lpstr>
      <vt:lpstr>Fig 1.22</vt:lpstr>
      <vt:lpstr>Fig 1.23</vt:lpstr>
      <vt:lpstr>Fig 1.24</vt:lpstr>
      <vt:lpstr>Fig 1.25</vt:lpstr>
      <vt:lpstr>Fig 1.26</vt:lpstr>
      <vt:lpstr>Fig 1.27</vt:lpstr>
      <vt:lpstr>Fig 1.28</vt:lpstr>
      <vt:lpstr>Fig 1.29</vt:lpstr>
      <vt:lpstr>Fig 1.30</vt:lpstr>
      <vt:lpstr>Fig 1.31</vt:lpstr>
      <vt:lpstr>Fig 1.32</vt:lpstr>
      <vt:lpstr>Fig 1.33</vt:lpstr>
      <vt:lpstr>Fig 1.34</vt:lpstr>
      <vt:lpstr>Fig 1.35</vt:lpstr>
      <vt:lpstr>Fig 2.1</vt:lpstr>
      <vt:lpstr>Fig 2.2</vt:lpstr>
      <vt:lpstr>Fig 2.3</vt:lpstr>
      <vt:lpstr>Fig 2.4</vt:lpstr>
      <vt:lpstr>Fig 2.5</vt:lpstr>
      <vt:lpstr>Fig 2.6</vt:lpstr>
      <vt:lpstr>Fig 2.7</vt:lpstr>
      <vt:lpstr>Fig 2.8</vt:lpstr>
      <vt:lpstr>Fig 2.9</vt:lpstr>
      <vt:lpstr>Fig 2.10</vt:lpstr>
      <vt:lpstr>Fig 2.11</vt:lpstr>
      <vt:lpstr>Fig 2.12</vt:lpstr>
      <vt:lpstr>Fig 2.13</vt:lpstr>
      <vt:lpstr>Fig 2.14</vt:lpstr>
      <vt:lpstr>Fig 2.15</vt:lpstr>
      <vt:lpstr>Fig 2.16</vt:lpstr>
      <vt:lpstr>Fig 2.17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2016-12-29T15:48:00Z</dcterms:modified>
</cp:coreProperties>
</file>